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3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4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2016\VRF\Comps\Tools\"/>
    </mc:Choice>
  </mc:AlternateContent>
  <bookViews>
    <workbookView xWindow="45" yWindow="0" windowWidth="24285" windowHeight="1560" firstSheet="2" activeTab="6"/>
  </bookViews>
  <sheets>
    <sheet name="Sheet_1" sheetId="6" r:id="rId1"/>
    <sheet name="Sheet_2" sheetId="7" r:id="rId2"/>
    <sheet name="AnnlEnergy" sheetId="5" r:id="rId3"/>
    <sheet name="OfS" sheetId="19" r:id="rId4"/>
    <sheet name="OfL" sheetId="21" r:id="rId5"/>
    <sheet name="EPr" sheetId="22" r:id="rId6"/>
    <sheet name="Htl" sheetId="23" r:id="rId7"/>
    <sheet name="Sheet1" sheetId="20" r:id="rId8"/>
  </sheets>
  <definedNames>
    <definedName name="_xlnm._FilterDatabase" localSheetId="2" hidden="1">AnnlEnergy!$B$1:$AD$705</definedName>
    <definedName name="hHdrAnnlEnergy">AnnlEnergy!$A$1:$AE$1</definedName>
    <definedName name="tblAnnlEnergy">AnnlEnergy!$B$1:$AI$999</definedName>
  </definedNames>
  <calcPr calcId="152511"/>
</workbook>
</file>

<file path=xl/calcChain.xml><?xml version="1.0" encoding="utf-8"?>
<calcChain xmlns="http://schemas.openxmlformats.org/spreadsheetml/2006/main">
  <c r="BC22" i="23" l="1"/>
  <c r="AN22" i="23"/>
  <c r="Z22" i="23"/>
  <c r="P22" i="23"/>
  <c r="G22" i="23"/>
  <c r="C11" i="23"/>
  <c r="D6" i="23"/>
  <c r="C6" i="23"/>
  <c r="X5" i="23"/>
  <c r="BH5" i="23" s="1"/>
  <c r="W5" i="23"/>
  <c r="G5" i="23"/>
  <c r="CD4" i="23"/>
  <c r="CC4" i="23"/>
  <c r="CB4" i="23"/>
  <c r="CA4" i="23"/>
  <c r="BU4" i="23"/>
  <c r="BS4" i="23"/>
  <c r="BR4" i="23"/>
  <c r="BQ4" i="23"/>
  <c r="BP4" i="23"/>
  <c r="BO4" i="23"/>
  <c r="BM4" i="23"/>
  <c r="BL4" i="23"/>
  <c r="BK4" i="23"/>
  <c r="BJ4" i="23"/>
  <c r="BI4" i="23"/>
  <c r="AO4" i="23"/>
  <c r="BY4" i="23" s="1"/>
  <c r="AN4" i="23"/>
  <c r="BX4" i="23" s="1"/>
  <c r="AM4" i="23"/>
  <c r="BW4" i="23" s="1"/>
  <c r="AL4" i="23"/>
  <c r="BV4" i="23" s="1"/>
  <c r="BG3" i="23"/>
  <c r="BF3" i="23"/>
  <c r="BE3" i="23"/>
  <c r="BD3" i="23"/>
  <c r="BC3" i="23"/>
  <c r="BB3" i="23"/>
  <c r="BA3" i="23"/>
  <c r="AZ3" i="23"/>
  <c r="AY3" i="23"/>
  <c r="AY5" i="23" s="1"/>
  <c r="AX3" i="23"/>
  <c r="AW3" i="23"/>
  <c r="AW5" i="23" s="1"/>
  <c r="BA2" i="23"/>
  <c r="AZ2" i="23"/>
  <c r="BB2" i="23" s="1"/>
  <c r="BD2" i="23" s="1"/>
  <c r="AY1" i="23"/>
  <c r="AX1" i="23"/>
  <c r="AW1" i="23"/>
  <c r="W1" i="23"/>
  <c r="V1" i="23"/>
  <c r="V5" i="23" s="1"/>
  <c r="U1" i="23"/>
  <c r="U5" i="23" s="1"/>
  <c r="T1" i="23"/>
  <c r="T5" i="23" s="1"/>
  <c r="S1" i="23"/>
  <c r="S5" i="23" s="1"/>
  <c r="R1" i="23"/>
  <c r="R5" i="23" s="1"/>
  <c r="Q1" i="23"/>
  <c r="Q5" i="23" s="1"/>
  <c r="P1" i="23"/>
  <c r="P5" i="23" s="1"/>
  <c r="O1" i="23"/>
  <c r="O5" i="23" s="1"/>
  <c r="N1" i="23"/>
  <c r="N5" i="23" s="1"/>
  <c r="M1" i="23"/>
  <c r="M5" i="23" s="1"/>
  <c r="L1" i="23"/>
  <c r="L5" i="23" s="1"/>
  <c r="K1" i="23"/>
  <c r="K5" i="23" s="1"/>
  <c r="J1" i="23"/>
  <c r="J5" i="23" s="1"/>
  <c r="I1" i="23"/>
  <c r="I5" i="23" s="1"/>
  <c r="H1" i="23"/>
  <c r="H5" i="23" s="1"/>
  <c r="G1" i="23"/>
  <c r="BC22" i="22"/>
  <c r="AN22" i="22"/>
  <c r="Z22" i="22"/>
  <c r="P22" i="22"/>
  <c r="G22" i="22"/>
  <c r="C11" i="22"/>
  <c r="C17" i="22" s="1"/>
  <c r="X6" i="22"/>
  <c r="BH6" i="22" s="1"/>
  <c r="D6" i="22"/>
  <c r="D7" i="22" s="1"/>
  <c r="C6" i="22"/>
  <c r="BH5" i="22"/>
  <c r="X5" i="22"/>
  <c r="O5" i="22"/>
  <c r="K5" i="22"/>
  <c r="G5" i="22"/>
  <c r="CD4" i="22"/>
  <c r="CC4" i="22"/>
  <c r="CB4" i="22"/>
  <c r="CA4" i="22"/>
  <c r="BU4" i="22"/>
  <c r="BS4" i="22"/>
  <c r="BR4" i="22"/>
  <c r="BQ4" i="22"/>
  <c r="BP4" i="22"/>
  <c r="BO4" i="22"/>
  <c r="BM4" i="22"/>
  <c r="BL4" i="22"/>
  <c r="BK4" i="22"/>
  <c r="BJ4" i="22"/>
  <c r="BI4" i="22"/>
  <c r="AO4" i="22"/>
  <c r="BY4" i="22" s="1"/>
  <c r="AN4" i="22"/>
  <c r="BX4" i="22" s="1"/>
  <c r="AM4" i="22"/>
  <c r="BW4" i="22" s="1"/>
  <c r="AL4" i="22"/>
  <c r="BV4" i="22" s="1"/>
  <c r="BG3" i="22"/>
  <c r="BF3" i="22"/>
  <c r="BE3" i="22"/>
  <c r="BD3" i="22"/>
  <c r="BC3" i="22"/>
  <c r="BB3" i="22"/>
  <c r="BA3" i="22"/>
  <c r="AZ3" i="22"/>
  <c r="AY3" i="22"/>
  <c r="AX3" i="22"/>
  <c r="AW3" i="22"/>
  <c r="BA2" i="22"/>
  <c r="BC2" i="22" s="1"/>
  <c r="BC1" i="22" s="1"/>
  <c r="AZ2" i="22"/>
  <c r="BB2" i="22" s="1"/>
  <c r="BA1" i="22"/>
  <c r="AY1" i="22"/>
  <c r="AX1" i="22"/>
  <c r="AW1" i="22"/>
  <c r="W1" i="22"/>
  <c r="W5" i="22" s="1"/>
  <c r="V1" i="22"/>
  <c r="V5" i="22" s="1"/>
  <c r="U1" i="22"/>
  <c r="U5" i="22" s="1"/>
  <c r="T1" i="22"/>
  <c r="T5" i="22" s="1"/>
  <c r="S1" i="22"/>
  <c r="S5" i="22" s="1"/>
  <c r="R1" i="22"/>
  <c r="R5" i="22" s="1"/>
  <c r="Q1" i="22"/>
  <c r="Q5" i="22" s="1"/>
  <c r="P1" i="22"/>
  <c r="P5" i="22" s="1"/>
  <c r="O1" i="22"/>
  <c r="N1" i="22"/>
  <c r="N5" i="22" s="1"/>
  <c r="M1" i="22"/>
  <c r="L1" i="22"/>
  <c r="L5" i="22" s="1"/>
  <c r="K1" i="22"/>
  <c r="J1" i="22"/>
  <c r="J5" i="22" s="1"/>
  <c r="I1" i="22"/>
  <c r="I5" i="22" s="1"/>
  <c r="H1" i="22"/>
  <c r="H5" i="22" s="1"/>
  <c r="G1" i="22"/>
  <c r="BC22" i="21"/>
  <c r="AN22" i="21"/>
  <c r="Z22" i="21"/>
  <c r="P22" i="21"/>
  <c r="G22" i="21"/>
  <c r="C11" i="21"/>
  <c r="C17" i="21" s="1"/>
  <c r="D6" i="21"/>
  <c r="D7" i="21" s="1"/>
  <c r="C6" i="21"/>
  <c r="C12" i="21" s="1"/>
  <c r="X5" i="21"/>
  <c r="BH5" i="21" s="1"/>
  <c r="CD4" i="21"/>
  <c r="CC4" i="21"/>
  <c r="CB4" i="21"/>
  <c r="CA4" i="21"/>
  <c r="BU4" i="21"/>
  <c r="BS4" i="21"/>
  <c r="BR4" i="21"/>
  <c r="BQ4" i="21"/>
  <c r="BP4" i="21"/>
  <c r="BO4" i="21"/>
  <c r="BM4" i="21"/>
  <c r="BL4" i="21"/>
  <c r="BK4" i="21"/>
  <c r="BJ4" i="21"/>
  <c r="BI4" i="21"/>
  <c r="AO4" i="21"/>
  <c r="BY4" i="21" s="1"/>
  <c r="AN4" i="21"/>
  <c r="BX4" i="21" s="1"/>
  <c r="AM4" i="21"/>
  <c r="BW4" i="21" s="1"/>
  <c r="AL4" i="21"/>
  <c r="BV4" i="21" s="1"/>
  <c r="BG3" i="21"/>
  <c r="BF3" i="21"/>
  <c r="BE3" i="21"/>
  <c r="BD3" i="21"/>
  <c r="BC3" i="21"/>
  <c r="BB3" i="21"/>
  <c r="BA3" i="21"/>
  <c r="AZ3" i="21"/>
  <c r="AY3" i="21"/>
  <c r="AX3" i="21"/>
  <c r="AW3" i="21"/>
  <c r="BB2" i="21"/>
  <c r="BD2" i="21" s="1"/>
  <c r="BA2" i="21"/>
  <c r="BC2" i="21" s="1"/>
  <c r="BC1" i="21" s="1"/>
  <c r="AZ2" i="21"/>
  <c r="BA1" i="21"/>
  <c r="AZ1" i="21"/>
  <c r="AZ5" i="21" s="1"/>
  <c r="AY1" i="21"/>
  <c r="AX1" i="21"/>
  <c r="AW1" i="21"/>
  <c r="W1" i="21"/>
  <c r="W5" i="21" s="1"/>
  <c r="V1" i="21"/>
  <c r="V5" i="21" s="1"/>
  <c r="U1" i="21"/>
  <c r="U5" i="21" s="1"/>
  <c r="T1" i="21"/>
  <c r="T5" i="21" s="1"/>
  <c r="S1" i="21"/>
  <c r="S5" i="21" s="1"/>
  <c r="R1" i="21"/>
  <c r="R5" i="21" s="1"/>
  <c r="Q1" i="21"/>
  <c r="Q5" i="21" s="1"/>
  <c r="P1" i="21"/>
  <c r="P5" i="21" s="1"/>
  <c r="O1" i="21"/>
  <c r="O5" i="21" s="1"/>
  <c r="N1" i="21"/>
  <c r="N5" i="21" s="1"/>
  <c r="M1" i="21"/>
  <c r="M5" i="21" s="1"/>
  <c r="L1" i="21"/>
  <c r="L5" i="21" s="1"/>
  <c r="K1" i="21"/>
  <c r="K5" i="21" s="1"/>
  <c r="J1" i="21"/>
  <c r="J5" i="21" s="1"/>
  <c r="I1" i="21"/>
  <c r="I5" i="21" s="1"/>
  <c r="H1" i="21"/>
  <c r="H5" i="21" s="1"/>
  <c r="G1" i="21"/>
  <c r="G5" i="21" s="1"/>
  <c r="BD5" i="23" l="1"/>
  <c r="BD1" i="23"/>
  <c r="BE2" i="23"/>
  <c r="BD2" i="22"/>
  <c r="BE2" i="22" s="1"/>
  <c r="BB1" i="22"/>
  <c r="AX5" i="23"/>
  <c r="AZ1" i="22"/>
  <c r="AZ5" i="22" s="1"/>
  <c r="AZ1" i="23"/>
  <c r="AZ5" i="23" s="1"/>
  <c r="AK5" i="23"/>
  <c r="AA5" i="22"/>
  <c r="AU5" i="23"/>
  <c r="AO5" i="23"/>
  <c r="AX6" i="23"/>
  <c r="AE5" i="23"/>
  <c r="AO5" i="22"/>
  <c r="AF5" i="22"/>
  <c r="BK5" i="23"/>
  <c r="AC5" i="23"/>
  <c r="Y5" i="23"/>
  <c r="AA5" i="23"/>
  <c r="Z5" i="23"/>
  <c r="AB5" i="23"/>
  <c r="R6" i="23"/>
  <c r="AM5" i="23"/>
  <c r="AN5" i="23"/>
  <c r="AL5" i="23"/>
  <c r="AR5" i="23"/>
  <c r="AQ5" i="23"/>
  <c r="L6" i="23"/>
  <c r="V6" i="23"/>
  <c r="AW6" i="23"/>
  <c r="D7" i="23"/>
  <c r="BI5" i="23"/>
  <c r="Q6" i="23"/>
  <c r="H6" i="23"/>
  <c r="BC2" i="23"/>
  <c r="BC1" i="23" s="1"/>
  <c r="BC5" i="23" s="1"/>
  <c r="BA1" i="23"/>
  <c r="BA5" i="23" s="1"/>
  <c r="AH5" i="23"/>
  <c r="AG5" i="23"/>
  <c r="AF5" i="23"/>
  <c r="AI5" i="23"/>
  <c r="BO5" i="23"/>
  <c r="BQ5" i="23"/>
  <c r="M6" i="23"/>
  <c r="X6" i="23"/>
  <c r="BH6" i="23" s="1"/>
  <c r="AX5" i="21"/>
  <c r="M5" i="22"/>
  <c r="AQ5" i="22" s="1"/>
  <c r="M6" i="22"/>
  <c r="AW5" i="22"/>
  <c r="BA5" i="22"/>
  <c r="BU5" i="22" s="1"/>
  <c r="AT5" i="23"/>
  <c r="I6" i="23"/>
  <c r="N6" i="23"/>
  <c r="T6" i="23"/>
  <c r="AY6" i="23"/>
  <c r="AX5" i="22"/>
  <c r="BB5" i="22"/>
  <c r="BV5" i="22" s="1"/>
  <c r="BB1" i="23"/>
  <c r="BB6" i="23" s="1"/>
  <c r="C12" i="23"/>
  <c r="C7" i="23"/>
  <c r="BD6" i="23"/>
  <c r="AZ6" i="23"/>
  <c r="W6" i="23"/>
  <c r="S6" i="23"/>
  <c r="O6" i="23"/>
  <c r="K6" i="23"/>
  <c r="G6" i="23"/>
  <c r="J6" i="23"/>
  <c r="P6" i="23"/>
  <c r="U6" i="23"/>
  <c r="AY5" i="22"/>
  <c r="C17" i="23"/>
  <c r="AR5" i="22"/>
  <c r="AT5" i="22"/>
  <c r="AU5" i="22"/>
  <c r="C12" i="22"/>
  <c r="BA6" i="22"/>
  <c r="AW6" i="22"/>
  <c r="T6" i="22"/>
  <c r="P6" i="22"/>
  <c r="L6" i="22"/>
  <c r="H6" i="22"/>
  <c r="BB6" i="22"/>
  <c r="C7" i="22"/>
  <c r="AZ6" i="22"/>
  <c r="W6" i="22"/>
  <c r="S6" i="22"/>
  <c r="O6" i="22"/>
  <c r="K6" i="22"/>
  <c r="G6" i="22"/>
  <c r="AX6" i="22"/>
  <c r="BC6" i="22"/>
  <c r="AY6" i="22"/>
  <c r="V6" i="22"/>
  <c r="R6" i="22"/>
  <c r="N6" i="22"/>
  <c r="J6" i="22"/>
  <c r="Q6" i="22"/>
  <c r="Z5" i="22"/>
  <c r="AC5" i="22"/>
  <c r="Y5" i="22"/>
  <c r="AB5" i="22"/>
  <c r="BC5" i="22"/>
  <c r="D8" i="22"/>
  <c r="X7" i="22"/>
  <c r="BH7" i="22" s="1"/>
  <c r="U6" i="22"/>
  <c r="AI5" i="21"/>
  <c r="AN5" i="22"/>
  <c r="AM5" i="22"/>
  <c r="AL5" i="22"/>
  <c r="AI5" i="22"/>
  <c r="AE5" i="22"/>
  <c r="AH5" i="22"/>
  <c r="AG5" i="22"/>
  <c r="AK5" i="22"/>
  <c r="I6" i="22"/>
  <c r="AY5" i="21"/>
  <c r="AW5" i="21"/>
  <c r="BA5" i="21"/>
  <c r="BU5" i="21" s="1"/>
  <c r="Z5" i="21"/>
  <c r="AA5" i="21"/>
  <c r="AC5" i="21"/>
  <c r="Y5" i="21"/>
  <c r="AB5" i="21"/>
  <c r="AR5" i="21"/>
  <c r="AQ5" i="21"/>
  <c r="D8" i="21"/>
  <c r="X7" i="21"/>
  <c r="BH7" i="21" s="1"/>
  <c r="BE2" i="21"/>
  <c r="BD1" i="21"/>
  <c r="BD5" i="21" s="1"/>
  <c r="AT5" i="21"/>
  <c r="AN5" i="21"/>
  <c r="AO5" i="21"/>
  <c r="AK5" i="21"/>
  <c r="AM5" i="21"/>
  <c r="AL5" i="21"/>
  <c r="BC5" i="21"/>
  <c r="BB1" i="21"/>
  <c r="BB6" i="21" s="1"/>
  <c r="M6" i="21"/>
  <c r="Q6" i="21"/>
  <c r="AX6" i="21"/>
  <c r="AG5" i="21"/>
  <c r="J6" i="21"/>
  <c r="N6" i="21"/>
  <c r="R6" i="21"/>
  <c r="V6" i="21"/>
  <c r="AY6" i="21"/>
  <c r="BC6" i="21"/>
  <c r="I6" i="21"/>
  <c r="AH5" i="21"/>
  <c r="G6" i="21"/>
  <c r="K6" i="21"/>
  <c r="O6" i="21"/>
  <c r="S6" i="21"/>
  <c r="W6" i="21"/>
  <c r="AZ6" i="21"/>
  <c r="BD6" i="21"/>
  <c r="C7" i="21"/>
  <c r="AF5" i="21"/>
  <c r="AU5" i="21"/>
  <c r="C18" i="21"/>
  <c r="U6" i="21"/>
  <c r="AE5" i="21"/>
  <c r="H6" i="21"/>
  <c r="L6" i="21"/>
  <c r="P6" i="21"/>
  <c r="T6" i="21"/>
  <c r="X6" i="21"/>
  <c r="BH6" i="21" s="1"/>
  <c r="AW6" i="21"/>
  <c r="BA6" i="21"/>
  <c r="CD4" i="19"/>
  <c r="U1" i="19"/>
  <c r="R1" i="19"/>
  <c r="R5" i="19" s="1"/>
  <c r="V1" i="19"/>
  <c r="W1" i="19"/>
  <c r="W5" i="19" s="1"/>
  <c r="T1" i="19"/>
  <c r="T5" i="19" s="1"/>
  <c r="BW5" i="23" l="1"/>
  <c r="BD1" i="22"/>
  <c r="BD5" i="22" s="1"/>
  <c r="BG2" i="23"/>
  <c r="BG1" i="23" s="1"/>
  <c r="BE1" i="23"/>
  <c r="BB5" i="23"/>
  <c r="BV5" i="23" s="1"/>
  <c r="V5" i="19"/>
  <c r="BF2" i="23"/>
  <c r="BF1" i="23" s="1"/>
  <c r="BU5" i="23"/>
  <c r="BK5" i="22"/>
  <c r="BO5" i="22"/>
  <c r="BI6" i="23"/>
  <c r="BJ5" i="22"/>
  <c r="BO5" i="21"/>
  <c r="BQ5" i="21"/>
  <c r="BK6" i="23"/>
  <c r="BQ5" i="22"/>
  <c r="BI5" i="22"/>
  <c r="CB6" i="23"/>
  <c r="BJ6" i="23"/>
  <c r="AU6" i="23"/>
  <c r="AT6" i="23"/>
  <c r="X7" i="23"/>
  <c r="BH7" i="23" s="1"/>
  <c r="D8" i="23"/>
  <c r="AR6" i="23"/>
  <c r="AQ6" i="23"/>
  <c r="CB5" i="23"/>
  <c r="CA5" i="23"/>
  <c r="CA5" i="22"/>
  <c r="BP5" i="22"/>
  <c r="AO6" i="23"/>
  <c r="AK6" i="23"/>
  <c r="AM6" i="23"/>
  <c r="AL6" i="23"/>
  <c r="AN6" i="23"/>
  <c r="BF7" i="23"/>
  <c r="BB7" i="23"/>
  <c r="AX7" i="23"/>
  <c r="U7" i="23"/>
  <c r="Q7" i="23"/>
  <c r="M7" i="23"/>
  <c r="I7" i="23"/>
  <c r="C13" i="23"/>
  <c r="BE7" i="23"/>
  <c r="AZ7" i="23"/>
  <c r="T7" i="23"/>
  <c r="O7" i="23"/>
  <c r="J7" i="23"/>
  <c r="BD7" i="23"/>
  <c r="AY7" i="23"/>
  <c r="S7" i="23"/>
  <c r="N7" i="23"/>
  <c r="H7" i="23"/>
  <c r="BC7" i="23"/>
  <c r="R7" i="23"/>
  <c r="G7" i="23"/>
  <c r="AW7" i="23"/>
  <c r="W7" i="23"/>
  <c r="C8" i="23"/>
  <c r="K7" i="23"/>
  <c r="BA7" i="23"/>
  <c r="P7" i="23"/>
  <c r="L7" i="23"/>
  <c r="V7" i="23"/>
  <c r="BA6" i="23"/>
  <c r="BU6" i="23" s="1"/>
  <c r="AF6" i="23"/>
  <c r="AG6" i="23"/>
  <c r="AE6" i="23"/>
  <c r="AI6" i="23"/>
  <c r="AH6" i="23"/>
  <c r="C18" i="23"/>
  <c r="BC6" i="23"/>
  <c r="CA6" i="23" s="1"/>
  <c r="BQ6" i="23"/>
  <c r="BP6" i="23"/>
  <c r="BO6" i="23"/>
  <c r="BP5" i="23"/>
  <c r="BV6" i="23"/>
  <c r="BW6" i="23"/>
  <c r="AA6" i="23"/>
  <c r="Z6" i="23"/>
  <c r="Y6" i="23"/>
  <c r="AC6" i="23"/>
  <c r="AB6" i="23"/>
  <c r="BJ5" i="23"/>
  <c r="BB5" i="21"/>
  <c r="BV5" i="21" s="1"/>
  <c r="BW5" i="22"/>
  <c r="CB5" i="22"/>
  <c r="AG6" i="22"/>
  <c r="AH6" i="22"/>
  <c r="AF6" i="22"/>
  <c r="AI6" i="22"/>
  <c r="AE6" i="22"/>
  <c r="CA6" i="22"/>
  <c r="C18" i="22"/>
  <c r="BI5" i="21"/>
  <c r="BV6" i="22"/>
  <c r="BU6" i="22"/>
  <c r="AB6" i="22"/>
  <c r="AA6" i="22"/>
  <c r="Z6" i="22"/>
  <c r="Y6" i="22"/>
  <c r="AC6" i="22"/>
  <c r="BO6" i="22"/>
  <c r="BP6" i="22"/>
  <c r="BE1" i="22"/>
  <c r="BG2" i="22"/>
  <c r="BG1" i="22" s="1"/>
  <c r="BF2" i="22"/>
  <c r="BF1" i="22" s="1"/>
  <c r="AL6" i="22"/>
  <c r="AO6" i="22"/>
  <c r="AK6" i="22"/>
  <c r="AM6" i="22"/>
  <c r="AN6" i="22"/>
  <c r="C13" i="22"/>
  <c r="BG7" i="22"/>
  <c r="BC7" i="22"/>
  <c r="AY7" i="22"/>
  <c r="V7" i="22"/>
  <c r="R7" i="22"/>
  <c r="N7" i="22"/>
  <c r="J7" i="22"/>
  <c r="AZ7" i="22"/>
  <c r="S7" i="22"/>
  <c r="K7" i="22"/>
  <c r="BB7" i="22"/>
  <c r="AX7" i="22"/>
  <c r="U7" i="22"/>
  <c r="Q7" i="22"/>
  <c r="M7" i="22"/>
  <c r="I7" i="22"/>
  <c r="C8" i="22"/>
  <c r="BD7" i="22"/>
  <c r="W7" i="22"/>
  <c r="O7" i="22"/>
  <c r="G7" i="22"/>
  <c r="BA7" i="22"/>
  <c r="AW7" i="22"/>
  <c r="T7" i="22"/>
  <c r="P7" i="22"/>
  <c r="L7" i="22"/>
  <c r="H7" i="22"/>
  <c r="D9" i="22"/>
  <c r="X8" i="22"/>
  <c r="BH8" i="22" s="1"/>
  <c r="BI6" i="22"/>
  <c r="BJ6" i="22"/>
  <c r="AU6" i="22"/>
  <c r="AT6" i="22"/>
  <c r="BD6" i="22"/>
  <c r="CB6" i="22" s="1"/>
  <c r="AQ6" i="22"/>
  <c r="AR6" i="22"/>
  <c r="C13" i="21"/>
  <c r="C8" i="21"/>
  <c r="BD7" i="21"/>
  <c r="BC7" i="21"/>
  <c r="AY7" i="21"/>
  <c r="V7" i="21"/>
  <c r="R7" i="21"/>
  <c r="N7" i="21"/>
  <c r="J7" i="21"/>
  <c r="W7" i="21"/>
  <c r="K7" i="21"/>
  <c r="BB7" i="21"/>
  <c r="AX7" i="21"/>
  <c r="U7" i="21"/>
  <c r="Q7" i="21"/>
  <c r="M7" i="21"/>
  <c r="I7" i="21"/>
  <c r="S7" i="21"/>
  <c r="G7" i="21"/>
  <c r="BA7" i="21"/>
  <c r="AW7" i="21"/>
  <c r="T7" i="21"/>
  <c r="P7" i="21"/>
  <c r="L7" i="21"/>
  <c r="H7" i="21"/>
  <c r="AZ7" i="21"/>
  <c r="O7" i="21"/>
  <c r="U5" i="19"/>
  <c r="AL6" i="21"/>
  <c r="AO6" i="21"/>
  <c r="AK6" i="21"/>
  <c r="AN6" i="21"/>
  <c r="AM6" i="21"/>
  <c r="BO6" i="21"/>
  <c r="BQ6" i="21"/>
  <c r="BP6" i="21"/>
  <c r="AQ6" i="21"/>
  <c r="AR6" i="21"/>
  <c r="CB6" i="21"/>
  <c r="CA6" i="21"/>
  <c r="AU6" i="21"/>
  <c r="AT6" i="21"/>
  <c r="BW5" i="21"/>
  <c r="BK5" i="21"/>
  <c r="D9" i="21"/>
  <c r="X8" i="21"/>
  <c r="BH8" i="21" s="1"/>
  <c r="AB6" i="21"/>
  <c r="AA6" i="21"/>
  <c r="Y6" i="21"/>
  <c r="Z6" i="21"/>
  <c r="AC6" i="21"/>
  <c r="BW6" i="21"/>
  <c r="BV6" i="21"/>
  <c r="BU6" i="21"/>
  <c r="BI6" i="21"/>
  <c r="BK6" i="21"/>
  <c r="BJ6" i="21"/>
  <c r="AG6" i="21"/>
  <c r="AH6" i="21"/>
  <c r="AF6" i="21"/>
  <c r="AI6" i="21"/>
  <c r="AE6" i="21"/>
  <c r="BE1" i="21"/>
  <c r="BF2" i="21"/>
  <c r="BF1" i="21" s="1"/>
  <c r="BG2" i="21"/>
  <c r="BG1" i="21" s="1"/>
  <c r="T6" i="19"/>
  <c r="BC22" i="19"/>
  <c r="AN22" i="19"/>
  <c r="Z22" i="19"/>
  <c r="P22" i="19"/>
  <c r="G22" i="19"/>
  <c r="C11" i="19"/>
  <c r="D6" i="19"/>
  <c r="U6" i="19" s="1"/>
  <c r="C6" i="19"/>
  <c r="C12" i="19" s="1"/>
  <c r="X5" i="19"/>
  <c r="BH5" i="19" s="1"/>
  <c r="CC4" i="19"/>
  <c r="CB4" i="19"/>
  <c r="CA4" i="19"/>
  <c r="BU4" i="19"/>
  <c r="BS4" i="19"/>
  <c r="BR4" i="19"/>
  <c r="BQ4" i="19"/>
  <c r="BP4" i="19"/>
  <c r="BO4" i="19"/>
  <c r="BM4" i="19"/>
  <c r="BL4" i="19"/>
  <c r="BK4" i="19"/>
  <c r="BJ4" i="19"/>
  <c r="BI4" i="19"/>
  <c r="AO4" i="19"/>
  <c r="BY4" i="19" s="1"/>
  <c r="AN4" i="19"/>
  <c r="BX4" i="19" s="1"/>
  <c r="AM4" i="19"/>
  <c r="BW4" i="19" s="1"/>
  <c r="AL4" i="19"/>
  <c r="BV4" i="19" s="1"/>
  <c r="BG3" i="19"/>
  <c r="BF3" i="19"/>
  <c r="BE3" i="19"/>
  <c r="BD3" i="19"/>
  <c r="BC3" i="19"/>
  <c r="BB3" i="19"/>
  <c r="BA3" i="19"/>
  <c r="AZ3" i="19"/>
  <c r="AY3" i="19"/>
  <c r="AX3" i="19"/>
  <c r="AW3" i="19"/>
  <c r="BA2" i="19"/>
  <c r="BC2" i="19" s="1"/>
  <c r="BC1" i="19" s="1"/>
  <c r="AZ2" i="19"/>
  <c r="BB2" i="19" s="1"/>
  <c r="AY1" i="19"/>
  <c r="AX1" i="19"/>
  <c r="AW1" i="19"/>
  <c r="AW5" i="19" s="1"/>
  <c r="S1" i="19"/>
  <c r="S5" i="19" s="1"/>
  <c r="Q1" i="19"/>
  <c r="Q5" i="19" s="1"/>
  <c r="P1" i="19"/>
  <c r="P5" i="19" s="1"/>
  <c r="O1" i="19"/>
  <c r="O5" i="19" s="1"/>
  <c r="N1" i="19"/>
  <c r="N5" i="19" s="1"/>
  <c r="M1" i="19"/>
  <c r="M5" i="19" s="1"/>
  <c r="L1" i="19"/>
  <c r="L5" i="19" s="1"/>
  <c r="K1" i="19"/>
  <c r="K5" i="19" s="1"/>
  <c r="J1" i="19"/>
  <c r="J5" i="19" s="1"/>
  <c r="I1" i="19"/>
  <c r="I5" i="19" s="1"/>
  <c r="H1" i="19"/>
  <c r="H5" i="19" s="1"/>
  <c r="G1" i="19"/>
  <c r="G5" i="19" s="1"/>
  <c r="BG6" i="23" l="1"/>
  <c r="BG5" i="23"/>
  <c r="W6" i="19"/>
  <c r="BG7" i="23"/>
  <c r="BM7" i="23" s="1"/>
  <c r="V6" i="19"/>
  <c r="AZ1" i="19"/>
  <c r="AX5" i="19"/>
  <c r="R6" i="19"/>
  <c r="BF5" i="23"/>
  <c r="BF6" i="23"/>
  <c r="BE5" i="23"/>
  <c r="BE6" i="23"/>
  <c r="BJ5" i="21"/>
  <c r="CB5" i="21"/>
  <c r="BP5" i="21"/>
  <c r="CA5" i="21"/>
  <c r="BJ7" i="23"/>
  <c r="BK7" i="23"/>
  <c r="BI7" i="23"/>
  <c r="BL7" i="23"/>
  <c r="BK6" i="22"/>
  <c r="BS7" i="23"/>
  <c r="BO7" i="23"/>
  <c r="BQ7" i="23"/>
  <c r="BP7" i="23"/>
  <c r="BR7" i="23"/>
  <c r="AC7" i="23"/>
  <c r="Y7" i="23"/>
  <c r="Z7" i="23"/>
  <c r="AB7" i="23"/>
  <c r="AA7" i="23"/>
  <c r="BX7" i="23"/>
  <c r="BW7" i="23"/>
  <c r="BV7" i="23"/>
  <c r="BU7" i="23"/>
  <c r="CB7" i="23"/>
  <c r="CA7" i="23"/>
  <c r="D9" i="23"/>
  <c r="X8" i="23"/>
  <c r="BH8" i="23" s="1"/>
  <c r="AR7" i="23"/>
  <c r="AQ7" i="23"/>
  <c r="AH7" i="23"/>
  <c r="AF7" i="23"/>
  <c r="AE7" i="23"/>
  <c r="AI7" i="23"/>
  <c r="AG7" i="23"/>
  <c r="AM7" i="23"/>
  <c r="AL7" i="23"/>
  <c r="AK7" i="23"/>
  <c r="AO7" i="23"/>
  <c r="AN7" i="23"/>
  <c r="CC7" i="23"/>
  <c r="CD7" i="23"/>
  <c r="C14" i="23"/>
  <c r="BD8" i="23"/>
  <c r="AZ8" i="23"/>
  <c r="W8" i="23"/>
  <c r="S8" i="23"/>
  <c r="O8" i="23"/>
  <c r="K8" i="23"/>
  <c r="G8" i="23"/>
  <c r="C9" i="23"/>
  <c r="BG8" i="23"/>
  <c r="BC8" i="23"/>
  <c r="AY8" i="23"/>
  <c r="V8" i="23"/>
  <c r="R8" i="23"/>
  <c r="N8" i="23"/>
  <c r="BF8" i="23"/>
  <c r="AX8" i="23"/>
  <c r="P8" i="23"/>
  <c r="I8" i="23"/>
  <c r="BE8" i="23"/>
  <c r="AW8" i="23"/>
  <c r="U8" i="23"/>
  <c r="M8" i="23"/>
  <c r="H8" i="23"/>
  <c r="L8" i="23"/>
  <c r="BB8" i="23"/>
  <c r="T8" i="23"/>
  <c r="J8" i="23"/>
  <c r="BA8" i="23"/>
  <c r="Q8" i="23"/>
  <c r="AT7" i="23"/>
  <c r="AU7" i="23"/>
  <c r="C19" i="23"/>
  <c r="D10" i="22"/>
  <c r="X9" i="22"/>
  <c r="BH9" i="22" s="1"/>
  <c r="AI7" i="22"/>
  <c r="AE7" i="22"/>
  <c r="AF7" i="22"/>
  <c r="AH7" i="22"/>
  <c r="AG7" i="22"/>
  <c r="C14" i="22"/>
  <c r="BE8" i="22"/>
  <c r="BA8" i="22"/>
  <c r="AW8" i="22"/>
  <c r="T8" i="22"/>
  <c r="P8" i="22"/>
  <c r="L8" i="22"/>
  <c r="H8" i="22"/>
  <c r="BF8" i="22"/>
  <c r="AX8" i="22"/>
  <c r="U8" i="22"/>
  <c r="Q8" i="22"/>
  <c r="I8" i="22"/>
  <c r="C9" i="22"/>
  <c r="BD8" i="22"/>
  <c r="AZ8" i="22"/>
  <c r="W8" i="22"/>
  <c r="S8" i="22"/>
  <c r="O8" i="22"/>
  <c r="K8" i="22"/>
  <c r="G8" i="22"/>
  <c r="BB8" i="22"/>
  <c r="M8" i="22"/>
  <c r="BG8" i="22"/>
  <c r="BC8" i="22"/>
  <c r="AY8" i="22"/>
  <c r="V8" i="22"/>
  <c r="R8" i="22"/>
  <c r="N8" i="22"/>
  <c r="J8" i="22"/>
  <c r="BF6" i="22"/>
  <c r="BF5" i="22"/>
  <c r="AY5" i="19"/>
  <c r="BO5" i="19" s="1"/>
  <c r="Z7" i="22"/>
  <c r="AA7" i="22"/>
  <c r="AC7" i="22"/>
  <c r="Y7" i="22"/>
  <c r="AB7" i="22"/>
  <c r="BP7" i="22"/>
  <c r="BQ7" i="22"/>
  <c r="BS7" i="22"/>
  <c r="BO7" i="22"/>
  <c r="AT7" i="22"/>
  <c r="AU7" i="22"/>
  <c r="BK7" i="22"/>
  <c r="BJ7" i="22"/>
  <c r="BM7" i="22"/>
  <c r="BI7" i="22"/>
  <c r="BG6" i="22"/>
  <c r="BG5" i="22"/>
  <c r="BQ6" i="22"/>
  <c r="BW6" i="22"/>
  <c r="AR7" i="22"/>
  <c r="AQ7" i="22"/>
  <c r="CA7" i="22"/>
  <c r="CB7" i="22"/>
  <c r="BY7" i="22"/>
  <c r="BU7" i="22"/>
  <c r="BV7" i="22"/>
  <c r="BW7" i="22"/>
  <c r="C19" i="22"/>
  <c r="BE6" i="22"/>
  <c r="BE5" i="22"/>
  <c r="BE7" i="22"/>
  <c r="BF7" i="22"/>
  <c r="AN7" i="22"/>
  <c r="AO7" i="22"/>
  <c r="AM7" i="22"/>
  <c r="AK7" i="22"/>
  <c r="AL7" i="22"/>
  <c r="AI5" i="19"/>
  <c r="AH5" i="19"/>
  <c r="AG5" i="19"/>
  <c r="AF5" i="19"/>
  <c r="BW7" i="21"/>
  <c r="BV7" i="21"/>
  <c r="BU7" i="21"/>
  <c r="C19" i="21"/>
  <c r="AB5" i="19"/>
  <c r="AA5" i="19"/>
  <c r="Z5" i="19"/>
  <c r="AC5" i="19"/>
  <c r="AR5" i="19"/>
  <c r="AQ5" i="19"/>
  <c r="AZ5" i="19"/>
  <c r="BG5" i="21"/>
  <c r="BG6" i="21"/>
  <c r="Z7" i="21"/>
  <c r="AC7" i="21"/>
  <c r="Y7" i="21"/>
  <c r="AB7" i="21"/>
  <c r="AA7" i="21"/>
  <c r="BQ7" i="21"/>
  <c r="BO7" i="21"/>
  <c r="BP7" i="21"/>
  <c r="AI7" i="21"/>
  <c r="AE7" i="21"/>
  <c r="AH7" i="21"/>
  <c r="AF7" i="21"/>
  <c r="AG7" i="21"/>
  <c r="BF5" i="21"/>
  <c r="BF6" i="21"/>
  <c r="AR7" i="21"/>
  <c r="AQ7" i="21"/>
  <c r="BI7" i="21"/>
  <c r="BK7" i="21"/>
  <c r="BJ7" i="21"/>
  <c r="BF7" i="21"/>
  <c r="C14" i="21"/>
  <c r="BG8" i="21"/>
  <c r="BC8" i="21"/>
  <c r="AY8" i="21"/>
  <c r="V8" i="21"/>
  <c r="R8" i="21"/>
  <c r="N8" i="21"/>
  <c r="J8" i="21"/>
  <c r="BF8" i="21"/>
  <c r="BB8" i="21"/>
  <c r="AX8" i="21"/>
  <c r="U8" i="21"/>
  <c r="Q8" i="21"/>
  <c r="M8" i="21"/>
  <c r="I8" i="21"/>
  <c r="BE8" i="21"/>
  <c r="AW8" i="21"/>
  <c r="T8" i="21"/>
  <c r="L8" i="21"/>
  <c r="W8" i="21"/>
  <c r="C9" i="21"/>
  <c r="BD8" i="21"/>
  <c r="S8" i="21"/>
  <c r="K8" i="21"/>
  <c r="AZ8" i="21"/>
  <c r="O8" i="21"/>
  <c r="BA8" i="21"/>
  <c r="P8" i="21"/>
  <c r="H8" i="21"/>
  <c r="G8" i="21"/>
  <c r="AU5" i="19"/>
  <c r="AT5" i="19"/>
  <c r="AO5" i="19"/>
  <c r="AN5" i="19"/>
  <c r="AM5" i="19"/>
  <c r="AL5" i="19"/>
  <c r="BE6" i="21"/>
  <c r="BE5" i="21"/>
  <c r="D10" i="21"/>
  <c r="X9" i="21"/>
  <c r="BH9" i="21" s="1"/>
  <c r="AT7" i="21"/>
  <c r="AU7" i="21"/>
  <c r="BG7" i="21"/>
  <c r="BY7" i="21" s="1"/>
  <c r="CB7" i="21"/>
  <c r="CA7" i="21"/>
  <c r="AN7" i="21"/>
  <c r="AO7" i="21"/>
  <c r="AM7" i="21"/>
  <c r="AL7" i="21"/>
  <c r="AK7" i="21"/>
  <c r="BE7" i="21"/>
  <c r="C7" i="19"/>
  <c r="AZ6" i="19"/>
  <c r="J6" i="19"/>
  <c r="S6" i="19"/>
  <c r="BC5" i="19"/>
  <c r="AE5" i="19"/>
  <c r="BA1" i="19"/>
  <c r="BA5" i="19" s="1"/>
  <c r="D7" i="19"/>
  <c r="X6" i="19"/>
  <c r="BH6" i="19" s="1"/>
  <c r="C8" i="19"/>
  <c r="AK5" i="19"/>
  <c r="Y5" i="19"/>
  <c r="BD2" i="19"/>
  <c r="BB1" i="19"/>
  <c r="BB6" i="19" s="1"/>
  <c r="N6" i="19"/>
  <c r="G6" i="19"/>
  <c r="K6" i="19"/>
  <c r="O6" i="19"/>
  <c r="AW6" i="19"/>
  <c r="C17" i="19"/>
  <c r="H6" i="19"/>
  <c r="L6" i="19"/>
  <c r="P6" i="19"/>
  <c r="AX6" i="19"/>
  <c r="C18" i="19"/>
  <c r="I6" i="19"/>
  <c r="M6" i="19"/>
  <c r="Q6" i="19"/>
  <c r="AY6" i="19"/>
  <c r="BC6" i="19"/>
  <c r="V8" i="19" l="1"/>
  <c r="R8" i="19"/>
  <c r="V7" i="19"/>
  <c r="R7" i="19"/>
  <c r="U7" i="19"/>
  <c r="W7" i="19"/>
  <c r="T7" i="19"/>
  <c r="BL5" i="23"/>
  <c r="BR5" i="23"/>
  <c r="BX5" i="23"/>
  <c r="CD5" i="23"/>
  <c r="BC7" i="19"/>
  <c r="O7" i="19"/>
  <c r="AB7" i="19" s="1"/>
  <c r="BY7" i="23"/>
  <c r="CC5" i="23"/>
  <c r="BS5" i="23"/>
  <c r="BY5" i="23"/>
  <c r="BM5" i="23"/>
  <c r="H7" i="19"/>
  <c r="J7" i="19"/>
  <c r="C13" i="19"/>
  <c r="BL6" i="23"/>
  <c r="BX6" i="23"/>
  <c r="CD6" i="23"/>
  <c r="BR6" i="23"/>
  <c r="CC6" i="23"/>
  <c r="BS6" i="23"/>
  <c r="BM6" i="23"/>
  <c r="BY6" i="23"/>
  <c r="BQ8" i="23"/>
  <c r="BP8" i="23"/>
  <c r="BO8" i="23"/>
  <c r="BR8" i="23"/>
  <c r="BS8" i="23"/>
  <c r="C10" i="23"/>
  <c r="BD9" i="23"/>
  <c r="AZ9" i="23"/>
  <c r="W9" i="23"/>
  <c r="S9" i="23"/>
  <c r="O9" i="23"/>
  <c r="K9" i="23"/>
  <c r="G9" i="23"/>
  <c r="BG9" i="23"/>
  <c r="BB9" i="23"/>
  <c r="AW9" i="23"/>
  <c r="V9" i="23"/>
  <c r="Q9" i="23"/>
  <c r="L9" i="23"/>
  <c r="BF9" i="23"/>
  <c r="BA9" i="23"/>
  <c r="U9" i="23"/>
  <c r="P9" i="23"/>
  <c r="J9" i="23"/>
  <c r="BE9" i="23"/>
  <c r="T9" i="23"/>
  <c r="I9" i="23"/>
  <c r="BC9" i="23"/>
  <c r="R9" i="23"/>
  <c r="H9" i="23"/>
  <c r="AY9" i="23"/>
  <c r="N9" i="23"/>
  <c r="M9" i="23"/>
  <c r="C15" i="23"/>
  <c r="AX9" i="23"/>
  <c r="C20" i="23"/>
  <c r="BI5" i="19"/>
  <c r="AO8" i="23"/>
  <c r="AK8" i="23"/>
  <c r="AN8" i="23"/>
  <c r="AM8" i="23"/>
  <c r="AL8" i="23"/>
  <c r="AA8" i="23"/>
  <c r="AC8" i="23"/>
  <c r="AB8" i="23"/>
  <c r="Z8" i="23"/>
  <c r="Y8" i="23"/>
  <c r="CC8" i="23"/>
  <c r="CD8" i="23"/>
  <c r="AF8" i="23"/>
  <c r="AI8" i="23"/>
  <c r="AE8" i="23"/>
  <c r="AG8" i="23"/>
  <c r="AH8" i="23"/>
  <c r="AR8" i="23"/>
  <c r="AQ8" i="23"/>
  <c r="BL8" i="23"/>
  <c r="BK8" i="23"/>
  <c r="BM8" i="23"/>
  <c r="BJ8" i="23"/>
  <c r="BI8" i="23"/>
  <c r="BB5" i="19"/>
  <c r="CA5" i="19" s="1"/>
  <c r="BU5" i="19"/>
  <c r="BV8" i="23"/>
  <c r="BY8" i="23"/>
  <c r="BU8" i="23"/>
  <c r="BX8" i="23"/>
  <c r="BW8" i="23"/>
  <c r="D10" i="23"/>
  <c r="X9" i="23"/>
  <c r="BH9" i="23" s="1"/>
  <c r="CA8" i="23"/>
  <c r="CB8" i="23"/>
  <c r="AU8" i="23"/>
  <c r="AT8" i="23"/>
  <c r="CD7" i="22"/>
  <c r="CC7" i="22"/>
  <c r="BM5" i="22"/>
  <c r="BY5" i="22"/>
  <c r="BS5" i="22"/>
  <c r="BL7" i="22"/>
  <c r="BR8" i="22"/>
  <c r="BS8" i="22"/>
  <c r="BQ8" i="22"/>
  <c r="BO8" i="22"/>
  <c r="BP8" i="22"/>
  <c r="CD5" i="22"/>
  <c r="CC5" i="22"/>
  <c r="BR5" i="22"/>
  <c r="BL5" i="22"/>
  <c r="BX5" i="22"/>
  <c r="BY6" i="22"/>
  <c r="BS6" i="22"/>
  <c r="BM6" i="22"/>
  <c r="BR7" i="22"/>
  <c r="AU8" i="22"/>
  <c r="AT8" i="22"/>
  <c r="AQ8" i="22"/>
  <c r="AR8" i="22"/>
  <c r="CC6" i="22"/>
  <c r="CD6" i="22"/>
  <c r="BX6" i="22"/>
  <c r="BR6" i="22"/>
  <c r="BL6" i="22"/>
  <c r="BX7" i="22"/>
  <c r="AL8" i="22"/>
  <c r="AM8" i="22"/>
  <c r="AO8" i="22"/>
  <c r="AK8" i="22"/>
  <c r="AN8" i="22"/>
  <c r="CB8" i="22"/>
  <c r="CA8" i="22"/>
  <c r="C15" i="22"/>
  <c r="BG9" i="22"/>
  <c r="BC9" i="22"/>
  <c r="AY9" i="22"/>
  <c r="BE9" i="22"/>
  <c r="BA9" i="22"/>
  <c r="AW9" i="22"/>
  <c r="BF9" i="22"/>
  <c r="AX9" i="22"/>
  <c r="V9" i="22"/>
  <c r="R9" i="22"/>
  <c r="N9" i="22"/>
  <c r="J9" i="22"/>
  <c r="AZ9" i="22"/>
  <c r="S9" i="22"/>
  <c r="K9" i="22"/>
  <c r="C10" i="22"/>
  <c r="BD9" i="22"/>
  <c r="U9" i="22"/>
  <c r="Q9" i="22"/>
  <c r="M9" i="22"/>
  <c r="I9" i="22"/>
  <c r="W9" i="22"/>
  <c r="O9" i="22"/>
  <c r="G9" i="22"/>
  <c r="BB9" i="22"/>
  <c r="T9" i="22"/>
  <c r="P9" i="22"/>
  <c r="L9" i="22"/>
  <c r="H9" i="22"/>
  <c r="BM8" i="22"/>
  <c r="BI8" i="22"/>
  <c r="BJ8" i="22"/>
  <c r="BL8" i="22"/>
  <c r="BK8" i="22"/>
  <c r="CC8" i="22"/>
  <c r="CD8" i="22"/>
  <c r="D11" i="22"/>
  <c r="X10" i="22"/>
  <c r="BH10" i="22" s="1"/>
  <c r="BW8" i="22"/>
  <c r="BV8" i="22"/>
  <c r="BX8" i="22"/>
  <c r="BY8" i="22"/>
  <c r="BU8" i="22"/>
  <c r="AB8" i="22"/>
  <c r="AC8" i="22"/>
  <c r="AA8" i="22"/>
  <c r="Y8" i="22"/>
  <c r="Z8" i="22"/>
  <c r="AG8" i="22"/>
  <c r="AF8" i="22"/>
  <c r="AH8" i="22"/>
  <c r="AI8" i="22"/>
  <c r="AE8" i="22"/>
  <c r="C20" i="22"/>
  <c r="CA6" i="19"/>
  <c r="BP6" i="19"/>
  <c r="BO6" i="19"/>
  <c r="AN7" i="19"/>
  <c r="CD7" i="21"/>
  <c r="CC7" i="21"/>
  <c r="X10" i="21"/>
  <c r="BH10" i="21" s="1"/>
  <c r="D11" i="21"/>
  <c r="AR8" i="21"/>
  <c r="AQ8" i="21"/>
  <c r="BK8" i="21"/>
  <c r="BJ8" i="21"/>
  <c r="BM8" i="21"/>
  <c r="BL8" i="21"/>
  <c r="BI8" i="21"/>
  <c r="BM7" i="21"/>
  <c r="BS7" i="21"/>
  <c r="AR6" i="19"/>
  <c r="AQ6" i="19"/>
  <c r="AU6" i="19"/>
  <c r="AT6" i="19"/>
  <c r="AO6" i="19"/>
  <c r="AN6" i="19"/>
  <c r="AM6" i="19"/>
  <c r="AL6" i="19"/>
  <c r="CD5" i="21"/>
  <c r="CC5" i="21"/>
  <c r="BL5" i="21"/>
  <c r="BR5" i="21"/>
  <c r="BX5" i="21"/>
  <c r="AI8" i="21"/>
  <c r="AE8" i="21"/>
  <c r="AH8" i="21"/>
  <c r="AG8" i="21"/>
  <c r="AF8" i="21"/>
  <c r="AT8" i="21"/>
  <c r="AU8" i="21"/>
  <c r="CA8" i="21"/>
  <c r="CB8" i="21"/>
  <c r="BX7" i="21"/>
  <c r="BJ6" i="19"/>
  <c r="BI6" i="19"/>
  <c r="AI6" i="19"/>
  <c r="AH6" i="19"/>
  <c r="AG6" i="19"/>
  <c r="AF6" i="19"/>
  <c r="CD8" i="21"/>
  <c r="CC8" i="21"/>
  <c r="AN8" i="21"/>
  <c r="AM8" i="21"/>
  <c r="AL8" i="21"/>
  <c r="AO8" i="21"/>
  <c r="AK8" i="21"/>
  <c r="BS5" i="21"/>
  <c r="BM5" i="21"/>
  <c r="BY5" i="21"/>
  <c r="BB7" i="19"/>
  <c r="AA6" i="19"/>
  <c r="Z6" i="19"/>
  <c r="AC6" i="19"/>
  <c r="Y6" i="19"/>
  <c r="AB6" i="19"/>
  <c r="AK6" i="19"/>
  <c r="BV6" i="19"/>
  <c r="CD6" i="21"/>
  <c r="CC6" i="21"/>
  <c r="BX6" i="21"/>
  <c r="BL6" i="21"/>
  <c r="BR6" i="21"/>
  <c r="Z8" i="21"/>
  <c r="AC8" i="21"/>
  <c r="Y8" i="21"/>
  <c r="AB8" i="21"/>
  <c r="AA8" i="21"/>
  <c r="BY8" i="21"/>
  <c r="BU8" i="21"/>
  <c r="BX8" i="21"/>
  <c r="BW8" i="21"/>
  <c r="BV8" i="21"/>
  <c r="BF9" i="21"/>
  <c r="BB9" i="21"/>
  <c r="AX9" i="21"/>
  <c r="U9" i="21"/>
  <c r="Q9" i="21"/>
  <c r="BE9" i="21"/>
  <c r="BA9" i="21"/>
  <c r="AW9" i="21"/>
  <c r="T9" i="21"/>
  <c r="P9" i="21"/>
  <c r="L9" i="21"/>
  <c r="H9" i="21"/>
  <c r="C10" i="21"/>
  <c r="BD9" i="21"/>
  <c r="AZ9" i="21"/>
  <c r="W9" i="21"/>
  <c r="S9" i="21"/>
  <c r="O9" i="21"/>
  <c r="K9" i="21"/>
  <c r="G9" i="21"/>
  <c r="AY9" i="21"/>
  <c r="N9" i="21"/>
  <c r="R9" i="21"/>
  <c r="M9" i="21"/>
  <c r="BG9" i="21"/>
  <c r="V9" i="21"/>
  <c r="J9" i="21"/>
  <c r="C15" i="21"/>
  <c r="BC9" i="21"/>
  <c r="I9" i="21"/>
  <c r="BP8" i="21"/>
  <c r="BS8" i="21"/>
  <c r="BO8" i="21"/>
  <c r="BQ8" i="21"/>
  <c r="BR8" i="21"/>
  <c r="C20" i="21"/>
  <c r="BL7" i="21"/>
  <c r="BR7" i="21"/>
  <c r="BM6" i="21"/>
  <c r="BS6" i="21"/>
  <c r="BY6" i="21"/>
  <c r="D8" i="19"/>
  <c r="W8" i="19" s="1"/>
  <c r="X7" i="19"/>
  <c r="BH7" i="19" s="1"/>
  <c r="AY7" i="19"/>
  <c r="I7" i="19"/>
  <c r="Q7" i="19"/>
  <c r="AO7" i="19" s="1"/>
  <c r="BA6" i="19"/>
  <c r="BU6" i="19" s="1"/>
  <c r="AE6" i="19"/>
  <c r="M7" i="19"/>
  <c r="N7" i="19"/>
  <c r="C14" i="19"/>
  <c r="BA8" i="19"/>
  <c r="AW8" i="19"/>
  <c r="O8" i="19"/>
  <c r="K8" i="19"/>
  <c r="G8" i="19"/>
  <c r="AX8" i="19"/>
  <c r="C9" i="19"/>
  <c r="AZ8" i="19"/>
  <c r="S8" i="19"/>
  <c r="N8" i="19"/>
  <c r="J8" i="19"/>
  <c r="BB8" i="19"/>
  <c r="BC8" i="19"/>
  <c r="AY8" i="19"/>
  <c r="Q8" i="19"/>
  <c r="M8" i="19"/>
  <c r="I8" i="19"/>
  <c r="L8" i="19"/>
  <c r="H8" i="19"/>
  <c r="P8" i="19"/>
  <c r="AW7" i="19"/>
  <c r="L7" i="19"/>
  <c r="BD1" i="19"/>
  <c r="BD8" i="19" s="1"/>
  <c r="BE2" i="19"/>
  <c r="S7" i="19"/>
  <c r="G7" i="19"/>
  <c r="BA7" i="19"/>
  <c r="P7" i="19"/>
  <c r="C19" i="19"/>
  <c r="AZ7" i="19"/>
  <c r="K7" i="19"/>
  <c r="AX7" i="19"/>
  <c r="AT7" i="19" l="1"/>
  <c r="R9" i="19"/>
  <c r="AA7" i="19"/>
  <c r="T8" i="19"/>
  <c r="U8" i="19"/>
  <c r="AB8" i="19" s="1"/>
  <c r="C16" i="23"/>
  <c r="BF10" i="23"/>
  <c r="BB10" i="23"/>
  <c r="AX10" i="23"/>
  <c r="U10" i="23"/>
  <c r="Q10" i="23"/>
  <c r="M10" i="23"/>
  <c r="I10" i="23"/>
  <c r="BG10" i="23"/>
  <c r="BA10" i="23"/>
  <c r="V10" i="23"/>
  <c r="P10" i="23"/>
  <c r="K10" i="23"/>
  <c r="BE10" i="23"/>
  <c r="AZ10" i="23"/>
  <c r="T10" i="23"/>
  <c r="O10" i="23"/>
  <c r="J10" i="23"/>
  <c r="AY10" i="23"/>
  <c r="N10" i="23"/>
  <c r="AW10" i="23"/>
  <c r="W10" i="23"/>
  <c r="L10" i="23"/>
  <c r="BD10" i="23"/>
  <c r="S10" i="23"/>
  <c r="BC10" i="23"/>
  <c r="G10" i="23"/>
  <c r="R10" i="23"/>
  <c r="H10" i="23"/>
  <c r="BJ5" i="19"/>
  <c r="BV5" i="19"/>
  <c r="D11" i="23"/>
  <c r="X10" i="23"/>
  <c r="BH10" i="23" s="1"/>
  <c r="CD9" i="23"/>
  <c r="CC9" i="23"/>
  <c r="AF9" i="23"/>
  <c r="AH9" i="23"/>
  <c r="AG9" i="23"/>
  <c r="AE9" i="23"/>
  <c r="AI9" i="23"/>
  <c r="AA9" i="23"/>
  <c r="AB9" i="23"/>
  <c r="Z9" i="23"/>
  <c r="AC9" i="23"/>
  <c r="Y9" i="23"/>
  <c r="Y7" i="19"/>
  <c r="BP5" i="19"/>
  <c r="AO9" i="23"/>
  <c r="AK9" i="23"/>
  <c r="AN9" i="23"/>
  <c r="AM9" i="23"/>
  <c r="AL9" i="23"/>
  <c r="BQ9" i="23"/>
  <c r="BS9" i="23"/>
  <c r="BR9" i="23"/>
  <c r="BP9" i="23"/>
  <c r="BO9" i="23"/>
  <c r="BV9" i="23"/>
  <c r="BY9" i="23"/>
  <c r="BX9" i="23"/>
  <c r="BW9" i="23"/>
  <c r="BU9" i="23"/>
  <c r="BL9" i="23"/>
  <c r="BM9" i="23"/>
  <c r="BK9" i="23"/>
  <c r="BJ9" i="23"/>
  <c r="BI9" i="23"/>
  <c r="AR9" i="23"/>
  <c r="AQ9" i="23"/>
  <c r="CA9" i="23"/>
  <c r="CB9" i="23"/>
  <c r="AU9" i="23"/>
  <c r="AT9" i="23"/>
  <c r="AI9" i="22"/>
  <c r="AE9" i="22"/>
  <c r="AF9" i="22"/>
  <c r="AH9" i="22"/>
  <c r="AG9" i="22"/>
  <c r="BK9" i="22"/>
  <c r="BM9" i="22"/>
  <c r="BI9" i="22"/>
  <c r="BL9" i="22"/>
  <c r="BJ9" i="22"/>
  <c r="AT9" i="22"/>
  <c r="AU9" i="22"/>
  <c r="BE10" i="22"/>
  <c r="BA10" i="22"/>
  <c r="AW10" i="22"/>
  <c r="T10" i="22"/>
  <c r="P10" i="22"/>
  <c r="L10" i="22"/>
  <c r="H10" i="22"/>
  <c r="BD10" i="22"/>
  <c r="AZ10" i="22"/>
  <c r="C16" i="22"/>
  <c r="BG10" i="22"/>
  <c r="BC10" i="22"/>
  <c r="AY10" i="22"/>
  <c r="V10" i="22"/>
  <c r="R10" i="22"/>
  <c r="N10" i="22"/>
  <c r="J10" i="22"/>
  <c r="BF10" i="22"/>
  <c r="W10" i="22"/>
  <c r="O10" i="22"/>
  <c r="G10" i="22"/>
  <c r="Q10" i="22"/>
  <c r="I10" i="22"/>
  <c r="BB10" i="22"/>
  <c r="U10" i="22"/>
  <c r="M10" i="22"/>
  <c r="AX10" i="22"/>
  <c r="S10" i="22"/>
  <c r="K10" i="22"/>
  <c r="CD9" i="22"/>
  <c r="CC9" i="22"/>
  <c r="BP9" i="22"/>
  <c r="BR9" i="22"/>
  <c r="BO9" i="22"/>
  <c r="BQ9" i="22"/>
  <c r="BS9" i="22"/>
  <c r="AQ9" i="22"/>
  <c r="AR9" i="22"/>
  <c r="AN9" i="22"/>
  <c r="AO9" i="22"/>
  <c r="AM9" i="22"/>
  <c r="AK9" i="22"/>
  <c r="AL9" i="22"/>
  <c r="D12" i="22"/>
  <c r="X11" i="22"/>
  <c r="BH11" i="22" s="1"/>
  <c r="K11" i="22"/>
  <c r="AZ11" i="22"/>
  <c r="O11" i="22"/>
  <c r="W11" i="22"/>
  <c r="G11" i="22"/>
  <c r="BD11" i="22"/>
  <c r="S11" i="22"/>
  <c r="P11" i="22"/>
  <c r="BE11" i="22"/>
  <c r="M11" i="22"/>
  <c r="BB11" i="22"/>
  <c r="R11" i="22"/>
  <c r="BG11" i="22"/>
  <c r="I11" i="22"/>
  <c r="BC11" i="22"/>
  <c r="T11" i="22"/>
  <c r="Q11" i="22"/>
  <c r="BF11" i="22"/>
  <c r="V11" i="22"/>
  <c r="H11" i="22"/>
  <c r="AW11" i="22"/>
  <c r="U11" i="22"/>
  <c r="J11" i="22"/>
  <c r="AY11" i="22"/>
  <c r="L11" i="22"/>
  <c r="BA11" i="22"/>
  <c r="AX11" i="22"/>
  <c r="N11" i="22"/>
  <c r="Z9" i="22"/>
  <c r="AA9" i="22"/>
  <c r="AC9" i="22"/>
  <c r="Y9" i="22"/>
  <c r="AB9" i="22"/>
  <c r="CB9" i="22"/>
  <c r="CA9" i="22"/>
  <c r="BY9" i="22"/>
  <c r="BU9" i="22"/>
  <c r="BW9" i="22"/>
  <c r="BX9" i="22"/>
  <c r="BV9" i="22"/>
  <c r="BV7" i="19"/>
  <c r="BU7" i="19"/>
  <c r="AR7" i="19"/>
  <c r="AQ7" i="19"/>
  <c r="AU8" i="19"/>
  <c r="AT8" i="19"/>
  <c r="BX9" i="21"/>
  <c r="BW9" i="21"/>
  <c r="BV9" i="21"/>
  <c r="BU9" i="21"/>
  <c r="BY9" i="21"/>
  <c r="AR9" i="21"/>
  <c r="AQ9" i="21"/>
  <c r="BJ9" i="21"/>
  <c r="BM9" i="21"/>
  <c r="BI9" i="21"/>
  <c r="BL9" i="21"/>
  <c r="BK9" i="21"/>
  <c r="AU7" i="19"/>
  <c r="D12" i="21"/>
  <c r="X11" i="21"/>
  <c r="BH11" i="21" s="1"/>
  <c r="AY11" i="21"/>
  <c r="N11" i="21"/>
  <c r="J11" i="21"/>
  <c r="R11" i="21"/>
  <c r="BG11" i="21"/>
  <c r="V11" i="21"/>
  <c r="BC11" i="21"/>
  <c r="K11" i="21"/>
  <c r="AZ11" i="21"/>
  <c r="P11" i="21"/>
  <c r="BE11" i="21"/>
  <c r="M11" i="21"/>
  <c r="BB11" i="21"/>
  <c r="O11" i="21"/>
  <c r="BD11" i="21"/>
  <c r="T11" i="21"/>
  <c r="Q11" i="21"/>
  <c r="BF11" i="21"/>
  <c r="S11" i="21"/>
  <c r="H11" i="21"/>
  <c r="AW11" i="21"/>
  <c r="U11" i="21"/>
  <c r="W11" i="21"/>
  <c r="L11" i="21"/>
  <c r="I11" i="21"/>
  <c r="BA11" i="21"/>
  <c r="AX11" i="21"/>
  <c r="G11" i="21"/>
  <c r="AL7" i="19"/>
  <c r="BP7" i="19"/>
  <c r="BO7" i="19"/>
  <c r="BI8" i="19"/>
  <c r="BK8" i="19"/>
  <c r="BJ8" i="19"/>
  <c r="CC9" i="21"/>
  <c r="CD9" i="21"/>
  <c r="CB9" i="21"/>
  <c r="CA9" i="21"/>
  <c r="AM7" i="19"/>
  <c r="BJ7" i="19"/>
  <c r="BI7" i="19"/>
  <c r="CB8" i="19"/>
  <c r="CA8" i="19"/>
  <c r="BW8" i="19"/>
  <c r="BV8" i="19"/>
  <c r="BU8" i="19"/>
  <c r="AI8" i="19"/>
  <c r="AG8" i="19"/>
  <c r="AF8" i="19"/>
  <c r="C16" i="21"/>
  <c r="BD10" i="21"/>
  <c r="AZ10" i="21"/>
  <c r="W10" i="21"/>
  <c r="S10" i="21"/>
  <c r="O10" i="21"/>
  <c r="K10" i="21"/>
  <c r="G10" i="21"/>
  <c r="BG10" i="21"/>
  <c r="BC10" i="21"/>
  <c r="AY10" i="21"/>
  <c r="V10" i="21"/>
  <c r="R10" i="21"/>
  <c r="N10" i="21"/>
  <c r="J10" i="21"/>
  <c r="BF10" i="21"/>
  <c r="BB10" i="21"/>
  <c r="AX10" i="21"/>
  <c r="U10" i="21"/>
  <c r="Q10" i="21"/>
  <c r="M10" i="21"/>
  <c r="I10" i="21"/>
  <c r="H10" i="21"/>
  <c r="AW10" i="21"/>
  <c r="BE10" i="21"/>
  <c r="T10" i="21"/>
  <c r="BA10" i="21"/>
  <c r="P10" i="21"/>
  <c r="L10" i="21"/>
  <c r="AC7" i="19"/>
  <c r="AI7" i="19"/>
  <c r="AH7" i="19"/>
  <c r="AG7" i="19"/>
  <c r="AF7" i="19"/>
  <c r="AR8" i="19"/>
  <c r="AQ8" i="19"/>
  <c r="AM9" i="21"/>
  <c r="AL9" i="21"/>
  <c r="AO9" i="21"/>
  <c r="AK9" i="21"/>
  <c r="AN9" i="21"/>
  <c r="BQ8" i="19"/>
  <c r="BP8" i="19"/>
  <c r="BO8" i="19"/>
  <c r="AU9" i="21"/>
  <c r="AT9" i="21"/>
  <c r="AC8" i="19"/>
  <c r="Y8" i="19"/>
  <c r="AA8" i="19"/>
  <c r="Z8" i="19"/>
  <c r="AO8" i="19"/>
  <c r="AM8" i="19"/>
  <c r="AL8" i="19"/>
  <c r="AH9" i="21"/>
  <c r="AG9" i="21"/>
  <c r="AF9" i="21"/>
  <c r="AE9" i="21"/>
  <c r="AI9" i="21"/>
  <c r="AC9" i="21"/>
  <c r="Y9" i="21"/>
  <c r="AB9" i="21"/>
  <c r="AA9" i="21"/>
  <c r="Z9" i="21"/>
  <c r="BS9" i="21"/>
  <c r="BO9" i="21"/>
  <c r="BR9" i="21"/>
  <c r="BQ9" i="21"/>
  <c r="BP9" i="21"/>
  <c r="CA7" i="19"/>
  <c r="Z7" i="19"/>
  <c r="AK7" i="19"/>
  <c r="AK8" i="19"/>
  <c r="C15" i="19"/>
  <c r="C10" i="19"/>
  <c r="BC9" i="19"/>
  <c r="C20" i="19"/>
  <c r="BG2" i="19"/>
  <c r="BG1" i="19" s="1"/>
  <c r="BF2" i="19"/>
  <c r="BF1" i="19" s="1"/>
  <c r="BE1" i="19"/>
  <c r="D9" i="19"/>
  <c r="S9" i="19" s="1"/>
  <c r="X8" i="19"/>
  <c r="BH8" i="19" s="1"/>
  <c r="AE7" i="19"/>
  <c r="BD5" i="19"/>
  <c r="BD6" i="19"/>
  <c r="BD7" i="19"/>
  <c r="BQ7" i="19" s="1"/>
  <c r="AE8" i="19"/>
  <c r="J9" i="19" l="1"/>
  <c r="AH8" i="19"/>
  <c r="U9" i="19"/>
  <c r="W9" i="19"/>
  <c r="BE9" i="19"/>
  <c r="AX9" i="19"/>
  <c r="BD9" i="19"/>
  <c r="AN8" i="19"/>
  <c r="T9" i="19"/>
  <c r="I9" i="19"/>
  <c r="V9" i="19"/>
  <c r="AH10" i="23"/>
  <c r="AG10" i="23"/>
  <c r="AF10" i="23"/>
  <c r="AI10" i="23"/>
  <c r="AE10" i="23"/>
  <c r="BX10" i="23"/>
  <c r="BY10" i="23"/>
  <c r="BW10" i="23"/>
  <c r="BV10" i="23"/>
  <c r="BU10" i="23"/>
  <c r="AM10" i="23"/>
  <c r="AN10" i="23"/>
  <c r="AL10" i="23"/>
  <c r="AK10" i="23"/>
  <c r="AO10" i="23"/>
  <c r="CC10" i="23"/>
  <c r="CD10" i="23"/>
  <c r="AR10" i="23"/>
  <c r="AQ10" i="23"/>
  <c r="CB10" i="23"/>
  <c r="CA10" i="23"/>
  <c r="AC10" i="23"/>
  <c r="Y10" i="23"/>
  <c r="AA10" i="23"/>
  <c r="Z10" i="23"/>
  <c r="AB10" i="23"/>
  <c r="BS10" i="23"/>
  <c r="BO10" i="23"/>
  <c r="BR10" i="23"/>
  <c r="BQ10" i="23"/>
  <c r="BP10" i="23"/>
  <c r="AU10" i="23"/>
  <c r="AT10" i="23"/>
  <c r="BE11" i="23"/>
  <c r="AY11" i="23"/>
  <c r="T11" i="23"/>
  <c r="N11" i="23"/>
  <c r="I11" i="23"/>
  <c r="BB11" i="23"/>
  <c r="Q11" i="23"/>
  <c r="AX11" i="23"/>
  <c r="X11" i="23"/>
  <c r="BH11" i="23" s="1"/>
  <c r="M11" i="23"/>
  <c r="D12" i="23"/>
  <c r="BG11" i="23"/>
  <c r="AW11" i="23"/>
  <c r="V11" i="23"/>
  <c r="L11" i="23"/>
  <c r="BC11" i="23"/>
  <c r="H11" i="23"/>
  <c r="R11" i="23"/>
  <c r="S11" i="23"/>
  <c r="J11" i="23"/>
  <c r="BF11" i="23"/>
  <c r="BD11" i="23"/>
  <c r="O11" i="23"/>
  <c r="P11" i="23"/>
  <c r="W11" i="23"/>
  <c r="G11" i="23"/>
  <c r="AZ11" i="23"/>
  <c r="K11" i="23"/>
  <c r="U11" i="23"/>
  <c r="BA11" i="23"/>
  <c r="BJ10" i="23"/>
  <c r="BL10" i="23"/>
  <c r="BK10" i="23"/>
  <c r="BI10" i="23"/>
  <c r="BM10" i="23"/>
  <c r="BY11" i="22"/>
  <c r="BU11" i="22"/>
  <c r="BX11" i="22"/>
  <c r="BW11" i="22"/>
  <c r="BV11" i="22"/>
  <c r="BR10" i="22"/>
  <c r="BQ10" i="22"/>
  <c r="BP10" i="22"/>
  <c r="BS10" i="22"/>
  <c r="BO10" i="22"/>
  <c r="AR11" i="22"/>
  <c r="AQ11" i="22"/>
  <c r="BP11" i="22"/>
  <c r="BS11" i="22"/>
  <c r="BO11" i="22"/>
  <c r="BR11" i="22"/>
  <c r="BQ11" i="22"/>
  <c r="CD11" i="22"/>
  <c r="CC11" i="22"/>
  <c r="AI11" i="22"/>
  <c r="AE11" i="22"/>
  <c r="AH11" i="22"/>
  <c r="AG11" i="22"/>
  <c r="AF11" i="22"/>
  <c r="AQ10" i="22"/>
  <c r="AR10" i="22"/>
  <c r="BM10" i="22"/>
  <c r="BI10" i="22"/>
  <c r="BL10" i="22"/>
  <c r="BK10" i="22"/>
  <c r="BJ10" i="22"/>
  <c r="AB10" i="22"/>
  <c r="Z10" i="22"/>
  <c r="AC10" i="22"/>
  <c r="Y10" i="22"/>
  <c r="AA10" i="22"/>
  <c r="Z11" i="22"/>
  <c r="AC11" i="22"/>
  <c r="Y11" i="22"/>
  <c r="AB11" i="22"/>
  <c r="AA11" i="22"/>
  <c r="AG10" i="22"/>
  <c r="AI10" i="22"/>
  <c r="AE10" i="22"/>
  <c r="AF10" i="22"/>
  <c r="AH10" i="22"/>
  <c r="AL10" i="22"/>
  <c r="AN10" i="22"/>
  <c r="AO10" i="22"/>
  <c r="AM10" i="22"/>
  <c r="AK10" i="22"/>
  <c r="BW10" i="22"/>
  <c r="BV10" i="22"/>
  <c r="BY10" i="22"/>
  <c r="BU10" i="22"/>
  <c r="BX10" i="22"/>
  <c r="CD10" i="22"/>
  <c r="CC10" i="22"/>
  <c r="BK11" i="22"/>
  <c r="BJ11" i="22"/>
  <c r="BM11" i="22"/>
  <c r="BI11" i="22"/>
  <c r="BL11" i="22"/>
  <c r="AN11" i="22"/>
  <c r="AM11" i="22"/>
  <c r="AL11" i="22"/>
  <c r="AO11" i="22"/>
  <c r="AK11" i="22"/>
  <c r="CB11" i="22"/>
  <c r="CA11" i="22"/>
  <c r="AT11" i="22"/>
  <c r="AU11" i="22"/>
  <c r="D13" i="22"/>
  <c r="X12" i="22"/>
  <c r="BH12" i="22" s="1"/>
  <c r="BA12" i="22"/>
  <c r="T12" i="22"/>
  <c r="BF12" i="22"/>
  <c r="O12" i="22"/>
  <c r="AY12" i="22"/>
  <c r="J12" i="22"/>
  <c r="Q12" i="22"/>
  <c r="BG12" i="22"/>
  <c r="P12" i="22"/>
  <c r="AZ12" i="22"/>
  <c r="K12" i="22"/>
  <c r="V12" i="22"/>
  <c r="U12" i="22"/>
  <c r="AX12" i="22"/>
  <c r="BB12" i="22"/>
  <c r="L12" i="22"/>
  <c r="W12" i="22"/>
  <c r="G12" i="22"/>
  <c r="R12" i="22"/>
  <c r="I12" i="22"/>
  <c r="M12" i="22"/>
  <c r="BE12" i="22"/>
  <c r="AW12" i="22"/>
  <c r="H12" i="22"/>
  <c r="S12" i="22"/>
  <c r="BD12" i="22"/>
  <c r="N12" i="22"/>
  <c r="BC12" i="22"/>
  <c r="CB10" i="22"/>
  <c r="CA10" i="22"/>
  <c r="AU10" i="22"/>
  <c r="AT10" i="22"/>
  <c r="BL9" i="19"/>
  <c r="BK9" i="19"/>
  <c r="AH11" i="21"/>
  <c r="AG11" i="21"/>
  <c r="AF11" i="21"/>
  <c r="AE11" i="21"/>
  <c r="AI11" i="21"/>
  <c r="AR10" i="21"/>
  <c r="AQ10" i="21"/>
  <c r="CB11" i="21"/>
  <c r="CA11" i="21"/>
  <c r="BQ10" i="21"/>
  <c r="BP10" i="21"/>
  <c r="BS10" i="21"/>
  <c r="BO10" i="21"/>
  <c r="BR10" i="21"/>
  <c r="AF10" i="21"/>
  <c r="AI10" i="21"/>
  <c r="AE10" i="21"/>
  <c r="AH10" i="21"/>
  <c r="AG10" i="21"/>
  <c r="AC11" i="21"/>
  <c r="Y11" i="21"/>
  <c r="AB11" i="21"/>
  <c r="AA11" i="21"/>
  <c r="Z11" i="21"/>
  <c r="AA10" i="21"/>
  <c r="Z10" i="21"/>
  <c r="AC10" i="21"/>
  <c r="Y10" i="21"/>
  <c r="AB10" i="21"/>
  <c r="AO10" i="21"/>
  <c r="AK10" i="21"/>
  <c r="AN10" i="21"/>
  <c r="AM10" i="21"/>
  <c r="AL10" i="21"/>
  <c r="BV10" i="21"/>
  <c r="BY10" i="21"/>
  <c r="BU10" i="21"/>
  <c r="BX10" i="21"/>
  <c r="BW10" i="21"/>
  <c r="BJ11" i="21"/>
  <c r="BM11" i="21"/>
  <c r="BI11" i="21"/>
  <c r="BL11" i="21"/>
  <c r="BK11" i="21"/>
  <c r="CC11" i="21"/>
  <c r="CD11" i="21"/>
  <c r="AM11" i="21"/>
  <c r="AL11" i="21"/>
  <c r="AO11" i="21"/>
  <c r="AK11" i="21"/>
  <c r="AN11" i="21"/>
  <c r="D13" i="21"/>
  <c r="X12" i="21"/>
  <c r="BH12" i="21" s="1"/>
  <c r="T12" i="21"/>
  <c r="BG12" i="21"/>
  <c r="BB12" i="21"/>
  <c r="AW12" i="21"/>
  <c r="O12" i="21"/>
  <c r="V12" i="21"/>
  <c r="AZ12" i="21"/>
  <c r="I12" i="21"/>
  <c r="AX12" i="21"/>
  <c r="BD12" i="21"/>
  <c r="K12" i="21"/>
  <c r="R12" i="21"/>
  <c r="U12" i="21"/>
  <c r="H12" i="21"/>
  <c r="P12" i="21"/>
  <c r="BE12" i="21"/>
  <c r="W12" i="21"/>
  <c r="G12" i="21"/>
  <c r="N12" i="21"/>
  <c r="Q12" i="21"/>
  <c r="AY12" i="21"/>
  <c r="S12" i="21"/>
  <c r="BC12" i="21"/>
  <c r="BA12" i="21"/>
  <c r="BF12" i="21"/>
  <c r="J12" i="21"/>
  <c r="L12" i="21"/>
  <c r="M12" i="21"/>
  <c r="BW7" i="19"/>
  <c r="BK5" i="19"/>
  <c r="BQ5" i="19"/>
  <c r="CB5" i="19"/>
  <c r="BW5" i="19"/>
  <c r="CD10" i="21"/>
  <c r="CC10" i="21"/>
  <c r="CA10" i="21"/>
  <c r="CB10" i="21"/>
  <c r="BS11" i="21"/>
  <c r="BO11" i="21"/>
  <c r="BR11" i="21"/>
  <c r="BQ11" i="21"/>
  <c r="BP11" i="21"/>
  <c r="BX11" i="21"/>
  <c r="BW11" i="21"/>
  <c r="BV11" i="21"/>
  <c r="BU11" i="21"/>
  <c r="BY11" i="21"/>
  <c r="AR11" i="21"/>
  <c r="AQ11" i="21"/>
  <c r="CB6" i="19"/>
  <c r="BW6" i="19"/>
  <c r="BK6" i="19"/>
  <c r="BQ6" i="19"/>
  <c r="CB7" i="19"/>
  <c r="BL10" i="21"/>
  <c r="BK10" i="21"/>
  <c r="BJ10" i="21"/>
  <c r="BI10" i="21"/>
  <c r="BM10" i="21"/>
  <c r="AU10" i="21"/>
  <c r="AT10" i="21"/>
  <c r="BK7" i="19"/>
  <c r="AU11" i="21"/>
  <c r="AT11" i="21"/>
  <c r="BF5" i="19"/>
  <c r="BF6" i="19"/>
  <c r="BF7" i="19"/>
  <c r="BF8" i="19"/>
  <c r="BG5" i="19"/>
  <c r="BG6" i="19"/>
  <c r="BG7" i="19"/>
  <c r="BG8" i="19"/>
  <c r="H9" i="19"/>
  <c r="BB9" i="19"/>
  <c r="M9" i="19"/>
  <c r="BG9" i="19"/>
  <c r="N9" i="19"/>
  <c r="AM9" i="19" s="1"/>
  <c r="C16" i="19"/>
  <c r="K9" i="19"/>
  <c r="AK9" i="19" s="1"/>
  <c r="L9" i="19"/>
  <c r="AL9" i="19" s="1"/>
  <c r="BF9" i="19"/>
  <c r="CC9" i="19" s="1"/>
  <c r="Q9" i="19"/>
  <c r="AO9" i="19" s="1"/>
  <c r="O9" i="19"/>
  <c r="X9" i="19"/>
  <c r="BH9" i="19" s="1"/>
  <c r="D10" i="19"/>
  <c r="V10" i="19" s="1"/>
  <c r="BE5" i="19"/>
  <c r="BE6" i="19"/>
  <c r="BE7" i="19"/>
  <c r="BE8" i="19"/>
  <c r="AW9" i="19"/>
  <c r="P9" i="19"/>
  <c r="G9" i="19"/>
  <c r="AY9" i="19"/>
  <c r="BI9" i="19" s="1"/>
  <c r="BA9" i="19"/>
  <c r="AZ9" i="19"/>
  <c r="CD9" i="19" l="1"/>
  <c r="U10" i="19"/>
  <c r="T10" i="19"/>
  <c r="W10" i="19"/>
  <c r="R10" i="19"/>
  <c r="BQ11" i="23"/>
  <c r="BR11" i="23"/>
  <c r="BP11" i="23"/>
  <c r="BS11" i="23"/>
  <c r="BO11" i="23"/>
  <c r="CD11" i="23"/>
  <c r="CC11" i="23"/>
  <c r="AO11" i="23"/>
  <c r="AK11" i="23"/>
  <c r="AM11" i="23"/>
  <c r="AL11" i="23"/>
  <c r="AN11" i="23"/>
  <c r="BL11" i="23"/>
  <c r="BK11" i="23"/>
  <c r="BJ11" i="23"/>
  <c r="BM11" i="23"/>
  <c r="BI11" i="23"/>
  <c r="BV11" i="23"/>
  <c r="BX11" i="23"/>
  <c r="BW11" i="23"/>
  <c r="BY11" i="23"/>
  <c r="BU11" i="23"/>
  <c r="AU11" i="23"/>
  <c r="AT11" i="23"/>
  <c r="AR11" i="23"/>
  <c r="AQ11" i="23"/>
  <c r="X12" i="23"/>
  <c r="BH12" i="23" s="1"/>
  <c r="D13" i="23"/>
  <c r="U12" i="23"/>
  <c r="O12" i="23"/>
  <c r="S12" i="23"/>
  <c r="V12" i="23"/>
  <c r="G12" i="23"/>
  <c r="W12" i="23"/>
  <c r="BF12" i="23"/>
  <c r="Q12" i="23"/>
  <c r="BE12" i="23"/>
  <c r="J12" i="23"/>
  <c r="N12" i="23"/>
  <c r="K12" i="23"/>
  <c r="BA12" i="23"/>
  <c r="AW12" i="23"/>
  <c r="AX12" i="23"/>
  <c r="I12" i="23"/>
  <c r="T12" i="23"/>
  <c r="AY12" i="23"/>
  <c r="BG12" i="23"/>
  <c r="R12" i="23"/>
  <c r="L12" i="23"/>
  <c r="BB12" i="23"/>
  <c r="M12" i="23"/>
  <c r="AZ12" i="23"/>
  <c r="BD12" i="23"/>
  <c r="H12" i="23"/>
  <c r="BC12" i="23"/>
  <c r="P12" i="23"/>
  <c r="AA11" i="23"/>
  <c r="Z11" i="23"/>
  <c r="Y11" i="23"/>
  <c r="AB11" i="23"/>
  <c r="AC11" i="23"/>
  <c r="AF11" i="23"/>
  <c r="AG11" i="23"/>
  <c r="AE11" i="23"/>
  <c r="AI11" i="23"/>
  <c r="AH11" i="23"/>
  <c r="CA11" i="23"/>
  <c r="CB11" i="23"/>
  <c r="AB12" i="22"/>
  <c r="AA12" i="22"/>
  <c r="Z12" i="22"/>
  <c r="Y12" i="22"/>
  <c r="AC12" i="22"/>
  <c r="AQ12" i="22"/>
  <c r="AR12" i="22"/>
  <c r="AU12" i="22"/>
  <c r="AT12" i="22"/>
  <c r="BM9" i="19"/>
  <c r="BR12" i="22"/>
  <c r="BS12" i="22"/>
  <c r="BQ12" i="22"/>
  <c r="BP12" i="22"/>
  <c r="BO12" i="22"/>
  <c r="CB12" i="22"/>
  <c r="CA12" i="22"/>
  <c r="X13" i="22"/>
  <c r="BH13" i="22" s="1"/>
  <c r="D14" i="22"/>
  <c r="V13" i="22"/>
  <c r="BF13" i="22"/>
  <c r="K13" i="22"/>
  <c r="O13" i="22"/>
  <c r="S13" i="22"/>
  <c r="G13" i="22"/>
  <c r="Q13" i="22"/>
  <c r="AY13" i="22"/>
  <c r="P13" i="22"/>
  <c r="AX13" i="22"/>
  <c r="W13" i="22"/>
  <c r="BG13" i="22"/>
  <c r="R13" i="22"/>
  <c r="BA13" i="22"/>
  <c r="BE13" i="22"/>
  <c r="I13" i="22"/>
  <c r="M13" i="22"/>
  <c r="L13" i="22"/>
  <c r="BC13" i="22"/>
  <c r="N13" i="22"/>
  <c r="U13" i="22"/>
  <c r="AZ13" i="22"/>
  <c r="BD13" i="22"/>
  <c r="H13" i="22"/>
  <c r="AW13" i="22"/>
  <c r="J13" i="22"/>
  <c r="T13" i="22"/>
  <c r="BB13" i="22"/>
  <c r="CD12" i="22"/>
  <c r="CC12" i="22"/>
  <c r="AG12" i="22"/>
  <c r="AF12" i="22"/>
  <c r="AI12" i="22"/>
  <c r="AE12" i="22"/>
  <c r="AH12" i="22"/>
  <c r="BM12" i="22"/>
  <c r="BI12" i="22"/>
  <c r="BL12" i="22"/>
  <c r="BK12" i="22"/>
  <c r="BJ12" i="22"/>
  <c r="BW12" i="22"/>
  <c r="BY12" i="22"/>
  <c r="BX12" i="22"/>
  <c r="BV12" i="22"/>
  <c r="BU12" i="22"/>
  <c r="AL12" i="22"/>
  <c r="AO12" i="22"/>
  <c r="AK12" i="22"/>
  <c r="AN12" i="22"/>
  <c r="AM12" i="22"/>
  <c r="BS9" i="19"/>
  <c r="BO9" i="19"/>
  <c r="BR9" i="19"/>
  <c r="BQ9" i="19"/>
  <c r="BP9" i="19"/>
  <c r="CD5" i="19"/>
  <c r="CC5" i="19"/>
  <c r="BL5" i="19"/>
  <c r="BR5" i="19"/>
  <c r="BX5" i="19"/>
  <c r="CB9" i="19"/>
  <c r="CA9" i="19"/>
  <c r="BS6" i="19"/>
  <c r="BY6" i="19"/>
  <c r="BM6" i="19"/>
  <c r="AB12" i="21"/>
  <c r="AA12" i="21"/>
  <c r="Z12" i="21"/>
  <c r="Y12" i="21"/>
  <c r="AC12" i="21"/>
  <c r="CD8" i="19"/>
  <c r="CC8" i="19"/>
  <c r="BR8" i="19"/>
  <c r="BX8" i="19"/>
  <c r="BL8" i="19"/>
  <c r="BM5" i="19"/>
  <c r="BS5" i="19"/>
  <c r="BY5" i="19"/>
  <c r="BJ12" i="21"/>
  <c r="BM12" i="21"/>
  <c r="BI12" i="21"/>
  <c r="BL12" i="21"/>
  <c r="BK12" i="21"/>
  <c r="AU12" i="21"/>
  <c r="AT12" i="21"/>
  <c r="BJ9" i="19"/>
  <c r="AL12" i="21"/>
  <c r="AN12" i="21"/>
  <c r="AM12" i="21"/>
  <c r="AK12" i="21"/>
  <c r="AO12" i="21"/>
  <c r="AB9" i="19"/>
  <c r="AA9" i="19"/>
  <c r="Z9" i="19"/>
  <c r="Y9" i="19"/>
  <c r="AC9" i="19"/>
  <c r="AI9" i="19"/>
  <c r="AH9" i="19"/>
  <c r="AG9" i="19"/>
  <c r="AF9" i="19"/>
  <c r="CD7" i="19"/>
  <c r="CC7" i="19"/>
  <c r="BX7" i="19"/>
  <c r="BR7" i="19"/>
  <c r="BL7" i="19"/>
  <c r="AR9" i="19"/>
  <c r="AQ9" i="19"/>
  <c r="BY8" i="19"/>
  <c r="BS8" i="19"/>
  <c r="BM8" i="19"/>
  <c r="CC12" i="21"/>
  <c r="CD12" i="21"/>
  <c r="BS12" i="21"/>
  <c r="BO12" i="21"/>
  <c r="BR12" i="21"/>
  <c r="BQ12" i="21"/>
  <c r="BP12" i="21"/>
  <c r="AG12" i="21"/>
  <c r="AH12" i="21"/>
  <c r="AF12" i="21"/>
  <c r="AE12" i="21"/>
  <c r="AI12" i="21"/>
  <c r="BX9" i="19"/>
  <c r="BW9" i="19"/>
  <c r="BV9" i="19"/>
  <c r="BY9" i="19"/>
  <c r="BU9" i="19"/>
  <c r="CD6" i="19"/>
  <c r="CC6" i="19"/>
  <c r="BL6" i="19"/>
  <c r="BR6" i="19"/>
  <c r="BX6" i="19"/>
  <c r="AU9" i="19"/>
  <c r="AT9" i="19"/>
  <c r="BS7" i="19"/>
  <c r="BM7" i="19"/>
  <c r="BY7" i="19"/>
  <c r="AN9" i="19"/>
  <c r="AQ12" i="21"/>
  <c r="AR12" i="21"/>
  <c r="BX12" i="21"/>
  <c r="BW12" i="21"/>
  <c r="BV12" i="21"/>
  <c r="BU12" i="21"/>
  <c r="BY12" i="21"/>
  <c r="CB12" i="21"/>
  <c r="CA12" i="21"/>
  <c r="D14" i="21"/>
  <c r="X13" i="21"/>
  <c r="BH13" i="21" s="1"/>
  <c r="BD13" i="21"/>
  <c r="O13" i="21"/>
  <c r="BC13" i="21"/>
  <c r="N13" i="21"/>
  <c r="U13" i="21"/>
  <c r="T13" i="21"/>
  <c r="I13" i="21"/>
  <c r="Q13" i="21"/>
  <c r="AZ13" i="21"/>
  <c r="K13" i="21"/>
  <c r="AY13" i="21"/>
  <c r="J13" i="21"/>
  <c r="M13" i="21"/>
  <c r="L13" i="21"/>
  <c r="H13" i="21"/>
  <c r="W13" i="21"/>
  <c r="G13" i="21"/>
  <c r="V13" i="21"/>
  <c r="BF13" i="21"/>
  <c r="BE13" i="21"/>
  <c r="BB13" i="21"/>
  <c r="P13" i="21"/>
  <c r="S13" i="21"/>
  <c r="BG13" i="21"/>
  <c r="R13" i="21"/>
  <c r="AX13" i="21"/>
  <c r="AW13" i="21"/>
  <c r="BA13" i="21"/>
  <c r="D11" i="19"/>
  <c r="X10" i="19"/>
  <c r="BH10" i="19" s="1"/>
  <c r="AZ10" i="19"/>
  <c r="O10" i="19"/>
  <c r="L10" i="19"/>
  <c r="J10" i="19"/>
  <c r="AX10" i="19"/>
  <c r="BG10" i="19"/>
  <c r="BE10" i="19"/>
  <c r="BA10" i="19"/>
  <c r="P10" i="19"/>
  <c r="I10" i="19"/>
  <c r="BD10" i="19"/>
  <c r="AE9" i="19"/>
  <c r="N10" i="19"/>
  <c r="G10" i="19"/>
  <c r="BF10" i="19"/>
  <c r="AW10" i="19"/>
  <c r="M10" i="19"/>
  <c r="AY10" i="19"/>
  <c r="S10" i="19"/>
  <c r="K10" i="19"/>
  <c r="H10" i="19"/>
  <c r="BB10" i="19"/>
  <c r="Q10" i="19"/>
  <c r="BC10" i="19"/>
  <c r="AJ53" i="5"/>
  <c r="AH134" i="5"/>
  <c r="AH125" i="5"/>
  <c r="AH116" i="5"/>
  <c r="AH107" i="5"/>
  <c r="AH98" i="5"/>
  <c r="AH89" i="5"/>
  <c r="AH80" i="5"/>
  <c r="AH71" i="5"/>
  <c r="AH62" i="5"/>
  <c r="AH8" i="5"/>
  <c r="AH17" i="5"/>
  <c r="AH26" i="5"/>
  <c r="AH35" i="5"/>
  <c r="AH44" i="5"/>
  <c r="AH53" i="5"/>
  <c r="U11" i="19" l="1"/>
  <c r="T11" i="19"/>
  <c r="R11" i="19"/>
  <c r="W11" i="19"/>
  <c r="V11" i="19"/>
  <c r="BX12" i="23"/>
  <c r="BW12" i="23"/>
  <c r="BV12" i="23"/>
  <c r="BY12" i="23"/>
  <c r="BU12" i="23"/>
  <c r="X13" i="23"/>
  <c r="BH13" i="23" s="1"/>
  <c r="D14" i="23"/>
  <c r="BD13" i="23"/>
  <c r="O13" i="23"/>
  <c r="AY13" i="23"/>
  <c r="BC13" i="23"/>
  <c r="H13" i="23"/>
  <c r="AW13" i="23"/>
  <c r="U13" i="23"/>
  <c r="AZ13" i="23"/>
  <c r="K13" i="23"/>
  <c r="T13" i="23"/>
  <c r="AX13" i="23"/>
  <c r="BA13" i="23"/>
  <c r="V13" i="23"/>
  <c r="J13" i="23"/>
  <c r="S13" i="23"/>
  <c r="BE13" i="23"/>
  <c r="I13" i="23"/>
  <c r="M13" i="23"/>
  <c r="BG13" i="23"/>
  <c r="BF13" i="23"/>
  <c r="BB13" i="23"/>
  <c r="W13" i="23"/>
  <c r="G13" i="23"/>
  <c r="N13" i="23"/>
  <c r="R13" i="23"/>
  <c r="P13" i="23"/>
  <c r="L13" i="23"/>
  <c r="Q13" i="23"/>
  <c r="BJ12" i="23"/>
  <c r="BK12" i="23"/>
  <c r="BI12" i="23"/>
  <c r="BM12" i="23"/>
  <c r="BL12" i="23"/>
  <c r="AC12" i="23"/>
  <c r="Y12" i="23"/>
  <c r="Z12" i="23"/>
  <c r="AB12" i="23"/>
  <c r="AA12" i="23"/>
  <c r="CB12" i="23"/>
  <c r="CA12" i="23"/>
  <c r="BS12" i="23"/>
  <c r="BO12" i="23"/>
  <c r="BQ12" i="23"/>
  <c r="BP12" i="23"/>
  <c r="BR12" i="23"/>
  <c r="AM12" i="23"/>
  <c r="AL12" i="23"/>
  <c r="AK12" i="23"/>
  <c r="AO12" i="23"/>
  <c r="AN12" i="23"/>
  <c r="AT12" i="23"/>
  <c r="AU12" i="23"/>
  <c r="AR12" i="23"/>
  <c r="AQ12" i="23"/>
  <c r="CC12" i="23"/>
  <c r="CD12" i="23"/>
  <c r="AH12" i="23"/>
  <c r="AF12" i="23"/>
  <c r="AE12" i="23"/>
  <c r="AG12" i="23"/>
  <c r="AI12" i="23"/>
  <c r="CB13" i="22"/>
  <c r="CA13" i="22"/>
  <c r="AT13" i="22"/>
  <c r="AU13" i="22"/>
  <c r="D15" i="22"/>
  <c r="X14" i="22"/>
  <c r="BH14" i="22" s="1"/>
  <c r="AW14" i="22"/>
  <c r="H14" i="22"/>
  <c r="BF14" i="22"/>
  <c r="J14" i="22"/>
  <c r="I14" i="22"/>
  <c r="G14" i="22"/>
  <c r="Q14" i="22"/>
  <c r="T14" i="22"/>
  <c r="BD14" i="22"/>
  <c r="AX14" i="22"/>
  <c r="BC14" i="22"/>
  <c r="BB14" i="22"/>
  <c r="BG14" i="22"/>
  <c r="K14" i="22"/>
  <c r="BA14" i="22"/>
  <c r="L14" i="22"/>
  <c r="W14" i="22"/>
  <c r="N14" i="22"/>
  <c r="M14" i="22"/>
  <c r="AY14" i="22"/>
  <c r="BE14" i="22"/>
  <c r="P14" i="22"/>
  <c r="AZ14" i="22"/>
  <c r="U14" i="22"/>
  <c r="S14" i="22"/>
  <c r="R14" i="22"/>
  <c r="V14" i="22"/>
  <c r="O14" i="22"/>
  <c r="CD13" i="22"/>
  <c r="CC13" i="22"/>
  <c r="AN13" i="22"/>
  <c r="AM13" i="22"/>
  <c r="AL13" i="22"/>
  <c r="AK13" i="22"/>
  <c r="AO13" i="22"/>
  <c r="BY13" i="22"/>
  <c r="BU13" i="22"/>
  <c r="BX13" i="22"/>
  <c r="BW13" i="22"/>
  <c r="BV13" i="22"/>
  <c r="AR13" i="22"/>
  <c r="AQ13" i="22"/>
  <c r="BK13" i="22"/>
  <c r="BL13" i="22"/>
  <c r="BJ13" i="22"/>
  <c r="BI13" i="22"/>
  <c r="BM13" i="22"/>
  <c r="AI13" i="22"/>
  <c r="AE13" i="22"/>
  <c r="AG13" i="22"/>
  <c r="AF13" i="22"/>
  <c r="AH13" i="22"/>
  <c r="Z13" i="22"/>
  <c r="AA13" i="22"/>
  <c r="Y13" i="22"/>
  <c r="AC13" i="22"/>
  <c r="AB13" i="22"/>
  <c r="BP13" i="22"/>
  <c r="BR13" i="22"/>
  <c r="BQ13" i="22"/>
  <c r="BO13" i="22"/>
  <c r="BS13" i="22"/>
  <c r="BK10" i="19"/>
  <c r="BJ10" i="19"/>
  <c r="BM10" i="19"/>
  <c r="BI10" i="19"/>
  <c r="BL10" i="19"/>
  <c r="AA13" i="21"/>
  <c r="Z13" i="21"/>
  <c r="AC13" i="21"/>
  <c r="AB13" i="21"/>
  <c r="Y13" i="21"/>
  <c r="BP10" i="19"/>
  <c r="BS10" i="19"/>
  <c r="BO10" i="19"/>
  <c r="BR10" i="19"/>
  <c r="BQ10" i="19"/>
  <c r="AO10" i="19"/>
  <c r="AN10" i="19"/>
  <c r="AM10" i="19"/>
  <c r="AL10" i="19"/>
  <c r="BL13" i="21"/>
  <c r="BK13" i="21"/>
  <c r="BM13" i="21"/>
  <c r="BJ13" i="21"/>
  <c r="BI13" i="21"/>
  <c r="AR13" i="21"/>
  <c r="AQ13" i="21"/>
  <c r="AU13" i="21"/>
  <c r="AT13" i="21"/>
  <c r="AA10" i="19"/>
  <c r="Z10" i="19"/>
  <c r="AC10" i="19"/>
  <c r="Y10" i="19"/>
  <c r="AB10" i="19"/>
  <c r="BY10" i="19"/>
  <c r="BU10" i="19"/>
  <c r="BX10" i="19"/>
  <c r="BW10" i="19"/>
  <c r="BV10" i="19"/>
  <c r="BQ13" i="21"/>
  <c r="BP13" i="21"/>
  <c r="BO13" i="21"/>
  <c r="BS13" i="21"/>
  <c r="BR13" i="21"/>
  <c r="D15" i="21"/>
  <c r="X14" i="21"/>
  <c r="BH14" i="21" s="1"/>
  <c r="V14" i="21"/>
  <c r="BF14" i="21"/>
  <c r="Q14" i="21"/>
  <c r="BA14" i="21"/>
  <c r="L14" i="21"/>
  <c r="BD14" i="21"/>
  <c r="K14" i="21"/>
  <c r="BC14" i="21"/>
  <c r="N14" i="21"/>
  <c r="AX14" i="21"/>
  <c r="I14" i="21"/>
  <c r="T14" i="21"/>
  <c r="W14" i="21"/>
  <c r="AZ14" i="21"/>
  <c r="BG14" i="21"/>
  <c r="R14" i="21"/>
  <c r="BB14" i="21"/>
  <c r="M14" i="21"/>
  <c r="AW14" i="21"/>
  <c r="H14" i="21"/>
  <c r="S14" i="21"/>
  <c r="AY14" i="21"/>
  <c r="J14" i="21"/>
  <c r="U14" i="21"/>
  <c r="BE14" i="21"/>
  <c r="P14" i="21"/>
  <c r="G14" i="21"/>
  <c r="O14" i="21"/>
  <c r="CD10" i="19"/>
  <c r="CC10" i="19"/>
  <c r="AR10" i="19"/>
  <c r="AQ10" i="19"/>
  <c r="CA13" i="21"/>
  <c r="CB13" i="21"/>
  <c r="AF13" i="21"/>
  <c r="AI13" i="21"/>
  <c r="AE13" i="21"/>
  <c r="AH13" i="21"/>
  <c r="AG13" i="21"/>
  <c r="BV13" i="21"/>
  <c r="BY13" i="21"/>
  <c r="BU13" i="21"/>
  <c r="BX13" i="21"/>
  <c r="BW13" i="21"/>
  <c r="CB10" i="19"/>
  <c r="CA10" i="19"/>
  <c r="AI10" i="19"/>
  <c r="AH10" i="19"/>
  <c r="AG10" i="19"/>
  <c r="AF10" i="19"/>
  <c r="AU10" i="19"/>
  <c r="AT10" i="19"/>
  <c r="CD13" i="21"/>
  <c r="CC13" i="21"/>
  <c r="AO13" i="21"/>
  <c r="AK13" i="21"/>
  <c r="AN13" i="21"/>
  <c r="AM13" i="21"/>
  <c r="AL13" i="21"/>
  <c r="AE10" i="19"/>
  <c r="AK10" i="19"/>
  <c r="BG11" i="19"/>
  <c r="AY11" i="19"/>
  <c r="Q11" i="19"/>
  <c r="I11" i="19"/>
  <c r="D12" i="19"/>
  <c r="O11" i="19"/>
  <c r="G11" i="19"/>
  <c r="X11" i="19"/>
  <c r="BH11" i="19" s="1"/>
  <c r="BA11" i="19"/>
  <c r="K11" i="19"/>
  <c r="N11" i="19"/>
  <c r="AX11" i="19"/>
  <c r="M11" i="19"/>
  <c r="AW11" i="19"/>
  <c r="S11" i="19"/>
  <c r="BB11" i="19"/>
  <c r="H11" i="19"/>
  <c r="BD11" i="19"/>
  <c r="J11" i="19"/>
  <c r="P11" i="19"/>
  <c r="BC11" i="19"/>
  <c r="BE11" i="19"/>
  <c r="AZ11" i="19"/>
  <c r="BF11" i="19"/>
  <c r="L11" i="19"/>
  <c r="AG577" i="5"/>
  <c r="AG575" i="5"/>
  <c r="AG571" i="5"/>
  <c r="AG570" i="5"/>
  <c r="AG569" i="5"/>
  <c r="AG541" i="5"/>
  <c r="AG539" i="5"/>
  <c r="AG535" i="5"/>
  <c r="AG534" i="5"/>
  <c r="AG533" i="5"/>
  <c r="AG505" i="5"/>
  <c r="AG503" i="5"/>
  <c r="AG499" i="5"/>
  <c r="AG498" i="5"/>
  <c r="AG497" i="5"/>
  <c r="AG469" i="5"/>
  <c r="AG467" i="5"/>
  <c r="AG463" i="5"/>
  <c r="AG462" i="5"/>
  <c r="AG461" i="5"/>
  <c r="AG433" i="5"/>
  <c r="AG431" i="5"/>
  <c r="AG427" i="5"/>
  <c r="AG426" i="5"/>
  <c r="AG425" i="5"/>
  <c r="AG397" i="5"/>
  <c r="AG395" i="5"/>
  <c r="AG391" i="5"/>
  <c r="AG390" i="5"/>
  <c r="AG389" i="5"/>
  <c r="AG361" i="5"/>
  <c r="AG359" i="5"/>
  <c r="AG355" i="5"/>
  <c r="AG354" i="5"/>
  <c r="AG353" i="5"/>
  <c r="AG325" i="5"/>
  <c r="AG323" i="5"/>
  <c r="T12" i="19" l="1"/>
  <c r="U12" i="19"/>
  <c r="R12" i="19"/>
  <c r="V12" i="19"/>
  <c r="W12" i="19"/>
  <c r="CC13" i="23"/>
  <c r="CD13" i="23"/>
  <c r="BV13" i="23"/>
  <c r="BW13" i="23"/>
  <c r="BU13" i="23"/>
  <c r="BX13" i="23"/>
  <c r="BY13" i="23"/>
  <c r="X14" i="23"/>
  <c r="BH14" i="23" s="1"/>
  <c r="D15" i="23"/>
  <c r="U14" i="23"/>
  <c r="BD14" i="23"/>
  <c r="H14" i="23"/>
  <c r="R14" i="23"/>
  <c r="T14" i="23"/>
  <c r="K14" i="23"/>
  <c r="AX14" i="23"/>
  <c r="I14" i="23"/>
  <c r="N14" i="23"/>
  <c r="W14" i="23"/>
  <c r="BE14" i="23"/>
  <c r="P14" i="23"/>
  <c r="BG14" i="23"/>
  <c r="BF14" i="23"/>
  <c r="Q14" i="23"/>
  <c r="AY14" i="23"/>
  <c r="BC14" i="23"/>
  <c r="L14" i="23"/>
  <c r="J14" i="23"/>
  <c r="AZ14" i="23"/>
  <c r="V14" i="23"/>
  <c r="BB14" i="23"/>
  <c r="M14" i="23"/>
  <c r="S14" i="23"/>
  <c r="AW14" i="23"/>
  <c r="G14" i="23"/>
  <c r="BA14" i="23"/>
  <c r="O14" i="23"/>
  <c r="AR13" i="23"/>
  <c r="AQ13" i="23"/>
  <c r="AF13" i="23"/>
  <c r="AE13" i="23"/>
  <c r="AI13" i="23"/>
  <c r="AH13" i="23"/>
  <c r="AG13" i="23"/>
  <c r="BL13" i="23"/>
  <c r="BJ13" i="23"/>
  <c r="BI13" i="23"/>
  <c r="BK13" i="23"/>
  <c r="BM13" i="23"/>
  <c r="CA13" i="23"/>
  <c r="CB13" i="23"/>
  <c r="AA13" i="23"/>
  <c r="Y13" i="23"/>
  <c r="AC13" i="23"/>
  <c r="Z13" i="23"/>
  <c r="AB13" i="23"/>
  <c r="AO13" i="23"/>
  <c r="AK13" i="23"/>
  <c r="AL13" i="23"/>
  <c r="AM13" i="23"/>
  <c r="AN13" i="23"/>
  <c r="BQ13" i="23"/>
  <c r="BP13" i="23"/>
  <c r="BO13" i="23"/>
  <c r="BS13" i="23"/>
  <c r="BR13" i="23"/>
  <c r="AU13" i="23"/>
  <c r="AT13" i="23"/>
  <c r="BR14" i="22"/>
  <c r="BQ14" i="22"/>
  <c r="BO14" i="22"/>
  <c r="BS14" i="22"/>
  <c r="BP14" i="22"/>
  <c r="AQ14" i="22"/>
  <c r="AR14" i="22"/>
  <c r="BW14" i="22"/>
  <c r="BV14" i="22"/>
  <c r="BX14" i="22"/>
  <c r="BU14" i="22"/>
  <c r="BY14" i="22"/>
  <c r="D16" i="22"/>
  <c r="X15" i="22"/>
  <c r="BH15" i="22" s="1"/>
  <c r="BG15" i="22"/>
  <c r="R15" i="22"/>
  <c r="BB15" i="22"/>
  <c r="M15" i="22"/>
  <c r="O15" i="22"/>
  <c r="T15" i="22"/>
  <c r="K15" i="22"/>
  <c r="BC15" i="22"/>
  <c r="N15" i="22"/>
  <c r="AX15" i="22"/>
  <c r="I15" i="22"/>
  <c r="G15" i="22"/>
  <c r="L15" i="22"/>
  <c r="BA15" i="22"/>
  <c r="AY15" i="22"/>
  <c r="J15" i="22"/>
  <c r="U15" i="22"/>
  <c r="AZ15" i="22"/>
  <c r="BE15" i="22"/>
  <c r="BD15" i="22"/>
  <c r="P15" i="22"/>
  <c r="V15" i="22"/>
  <c r="BF15" i="22"/>
  <c r="Q15" i="22"/>
  <c r="W15" i="22"/>
  <c r="AW15" i="22"/>
  <c r="S15" i="22"/>
  <c r="H15" i="22"/>
  <c r="CD14" i="22"/>
  <c r="CC14" i="22"/>
  <c r="AU14" i="22"/>
  <c r="AT14" i="22"/>
  <c r="CB14" i="22"/>
  <c r="CA14" i="22"/>
  <c r="AL14" i="22"/>
  <c r="AO14" i="22"/>
  <c r="AK14" i="22"/>
  <c r="AM14" i="22"/>
  <c r="AN14" i="22"/>
  <c r="BM14" i="22"/>
  <c r="BI14" i="22"/>
  <c r="BL14" i="22"/>
  <c r="BK14" i="22"/>
  <c r="BJ14" i="22"/>
  <c r="AG14" i="22"/>
  <c r="AF14" i="22"/>
  <c r="AI14" i="22"/>
  <c r="AH14" i="22"/>
  <c r="AE14" i="22"/>
  <c r="AB14" i="22"/>
  <c r="AA14" i="22"/>
  <c r="AC14" i="22"/>
  <c r="Z14" i="22"/>
  <c r="Y14" i="22"/>
  <c r="BQ11" i="19"/>
  <c r="BP11" i="19"/>
  <c r="BS11" i="19"/>
  <c r="BO11" i="19"/>
  <c r="BR11" i="19"/>
  <c r="D16" i="21"/>
  <c r="X15" i="21"/>
  <c r="BH15" i="21" s="1"/>
  <c r="BE15" i="21"/>
  <c r="P15" i="21"/>
  <c r="AZ15" i="21"/>
  <c r="K15" i="21"/>
  <c r="AY15" i="21"/>
  <c r="J15" i="21"/>
  <c r="M15" i="21"/>
  <c r="T15" i="21"/>
  <c r="BD15" i="21"/>
  <c r="O15" i="21"/>
  <c r="BC15" i="21"/>
  <c r="N15" i="21"/>
  <c r="AX15" i="21"/>
  <c r="U15" i="21"/>
  <c r="BA15" i="21"/>
  <c r="L15" i="21"/>
  <c r="W15" i="21"/>
  <c r="G15" i="21"/>
  <c r="V15" i="21"/>
  <c r="BB15" i="21"/>
  <c r="I15" i="21"/>
  <c r="H15" i="21"/>
  <c r="BG15" i="21"/>
  <c r="R15" i="21"/>
  <c r="BF15" i="21"/>
  <c r="AW15" i="21"/>
  <c r="S15" i="21"/>
  <c r="Q15" i="21"/>
  <c r="AR11" i="19"/>
  <c r="AQ11" i="19"/>
  <c r="Z11" i="19"/>
  <c r="AC11" i="19"/>
  <c r="Y11" i="19"/>
  <c r="AB11" i="19"/>
  <c r="AA11" i="19"/>
  <c r="BY14" i="21"/>
  <c r="BU14" i="21"/>
  <c r="BX14" i="21"/>
  <c r="BW14" i="21"/>
  <c r="BV14" i="21"/>
  <c r="BK14" i="21"/>
  <c r="BJ14" i="21"/>
  <c r="BM14" i="21"/>
  <c r="BI14" i="21"/>
  <c r="BL14" i="21"/>
  <c r="AU11" i="19"/>
  <c r="AT11" i="19"/>
  <c r="AI14" i="21"/>
  <c r="AE14" i="21"/>
  <c r="AH14" i="21"/>
  <c r="AG14" i="21"/>
  <c r="AF14" i="21"/>
  <c r="AN14" i="21"/>
  <c r="AM14" i="21"/>
  <c r="AL14" i="21"/>
  <c r="AO14" i="21"/>
  <c r="AK14" i="21"/>
  <c r="BP14" i="21"/>
  <c r="BS14" i="21"/>
  <c r="BO14" i="21"/>
  <c r="BR14" i="21"/>
  <c r="BQ14" i="21"/>
  <c r="CA11" i="19"/>
  <c r="CB11" i="19"/>
  <c r="BL11" i="19"/>
  <c r="BK11" i="19"/>
  <c r="BJ11" i="19"/>
  <c r="BM11" i="19"/>
  <c r="BI11" i="19"/>
  <c r="CD14" i="21"/>
  <c r="CC14" i="21"/>
  <c r="CB14" i="21"/>
  <c r="CA14" i="21"/>
  <c r="AR14" i="21"/>
  <c r="AQ14" i="21"/>
  <c r="CD11" i="19"/>
  <c r="CC11" i="19"/>
  <c r="BV11" i="19"/>
  <c r="BY11" i="19"/>
  <c r="BU11" i="19"/>
  <c r="BX11" i="19"/>
  <c r="BW11" i="19"/>
  <c r="AO11" i="19"/>
  <c r="AN11" i="19"/>
  <c r="AM11" i="19"/>
  <c r="AL11" i="19"/>
  <c r="AI11" i="19"/>
  <c r="AH11" i="19"/>
  <c r="AG11" i="19"/>
  <c r="AF11" i="19"/>
  <c r="AT14" i="21"/>
  <c r="AU14" i="21"/>
  <c r="Z14" i="21"/>
  <c r="AC14" i="21"/>
  <c r="Y14" i="21"/>
  <c r="AB14" i="21"/>
  <c r="AA14" i="21"/>
  <c r="D13" i="19"/>
  <c r="X12" i="19"/>
  <c r="BH12" i="19" s="1"/>
  <c r="AZ12" i="19"/>
  <c r="J12" i="19"/>
  <c r="BG12" i="19"/>
  <c r="M12" i="19"/>
  <c r="AX12" i="19"/>
  <c r="BA12" i="19"/>
  <c r="G12" i="19"/>
  <c r="BD12" i="19"/>
  <c r="Q12" i="19"/>
  <c r="BB12" i="19"/>
  <c r="BE12" i="19"/>
  <c r="K12" i="19"/>
  <c r="BC12" i="19"/>
  <c r="I12" i="19"/>
  <c r="P12" i="19"/>
  <c r="AW12" i="19"/>
  <c r="S12" i="19"/>
  <c r="N12" i="19"/>
  <c r="AY12" i="19"/>
  <c r="BF12" i="19"/>
  <c r="L12" i="19"/>
  <c r="O12" i="19"/>
  <c r="H12" i="19"/>
  <c r="AK11" i="19"/>
  <c r="AE11" i="19"/>
  <c r="V13" i="19" l="1"/>
  <c r="W13" i="19"/>
  <c r="T13" i="19"/>
  <c r="R13" i="19"/>
  <c r="U13" i="19"/>
  <c r="AH14" i="23"/>
  <c r="AE14" i="23"/>
  <c r="AI14" i="23"/>
  <c r="AF14" i="23"/>
  <c r="AG14" i="23"/>
  <c r="CB14" i="23"/>
  <c r="CA14" i="23"/>
  <c r="AR14" i="23"/>
  <c r="AQ14" i="23"/>
  <c r="AM14" i="23"/>
  <c r="AK14" i="23"/>
  <c r="AO14" i="23"/>
  <c r="AN14" i="23"/>
  <c r="AL14" i="23"/>
  <c r="CC14" i="23"/>
  <c r="CD14" i="23"/>
  <c r="AC14" i="23"/>
  <c r="Y14" i="23"/>
  <c r="AB14" i="23"/>
  <c r="AA14" i="23"/>
  <c r="Z14" i="23"/>
  <c r="BS14" i="23"/>
  <c r="BO14" i="23"/>
  <c r="BP14" i="23"/>
  <c r="BQ14" i="23"/>
  <c r="BR14" i="23"/>
  <c r="BJ14" i="23"/>
  <c r="BI14" i="23"/>
  <c r="BM14" i="23"/>
  <c r="BL14" i="23"/>
  <c r="BK14" i="23"/>
  <c r="AT14" i="23"/>
  <c r="AU14" i="23"/>
  <c r="BX14" i="23"/>
  <c r="BV14" i="23"/>
  <c r="BU14" i="23"/>
  <c r="BY14" i="23"/>
  <c r="BW14" i="23"/>
  <c r="X15" i="23"/>
  <c r="BH15" i="23" s="1"/>
  <c r="D16" i="23"/>
  <c r="S15" i="23"/>
  <c r="BC15" i="23"/>
  <c r="H15" i="23"/>
  <c r="V15" i="23"/>
  <c r="N15" i="23"/>
  <c r="BE15" i="23"/>
  <c r="BA15" i="23"/>
  <c r="G15" i="23"/>
  <c r="M15" i="23"/>
  <c r="AW15" i="23"/>
  <c r="AY15" i="23"/>
  <c r="J15" i="23"/>
  <c r="P15" i="23"/>
  <c r="BD15" i="23"/>
  <c r="O15" i="23"/>
  <c r="AX15" i="23"/>
  <c r="BG15" i="23"/>
  <c r="Q15" i="23"/>
  <c r="BF15" i="23"/>
  <c r="T15" i="23"/>
  <c r="W15" i="23"/>
  <c r="AZ15" i="23"/>
  <c r="K15" i="23"/>
  <c r="R15" i="23"/>
  <c r="BB15" i="23"/>
  <c r="L15" i="23"/>
  <c r="U15" i="23"/>
  <c r="I15" i="23"/>
  <c r="Z15" i="22"/>
  <c r="AC15" i="22"/>
  <c r="Y15" i="22"/>
  <c r="AB15" i="22"/>
  <c r="AA15" i="22"/>
  <c r="AN15" i="22"/>
  <c r="AM15" i="22"/>
  <c r="AO15" i="22"/>
  <c r="AL15" i="22"/>
  <c r="AK15" i="22"/>
  <c r="AI15" i="22"/>
  <c r="AE15" i="22"/>
  <c r="AH15" i="22"/>
  <c r="AF15" i="22"/>
  <c r="AG15" i="22"/>
  <c r="BP15" i="22"/>
  <c r="BS15" i="22"/>
  <c r="BO15" i="22"/>
  <c r="BQ15" i="22"/>
  <c r="BR15" i="22"/>
  <c r="BY15" i="22"/>
  <c r="BU15" i="22"/>
  <c r="BX15" i="22"/>
  <c r="BW15" i="22"/>
  <c r="BV15" i="22"/>
  <c r="BK15" i="22"/>
  <c r="BJ15" i="22"/>
  <c r="BM15" i="22"/>
  <c r="BL15" i="22"/>
  <c r="BI15" i="22"/>
  <c r="AR15" i="22"/>
  <c r="AQ15" i="22"/>
  <c r="AT15" i="22"/>
  <c r="AU15" i="22"/>
  <c r="CD15" i="22"/>
  <c r="CC15" i="22"/>
  <c r="CA15" i="22"/>
  <c r="CB15" i="22"/>
  <c r="X16" i="22"/>
  <c r="BH16" i="22" s="1"/>
  <c r="D17" i="22"/>
  <c r="S16" i="22"/>
  <c r="V16" i="22"/>
  <c r="U16" i="22"/>
  <c r="BE16" i="22"/>
  <c r="G16" i="22"/>
  <c r="N16" i="22"/>
  <c r="BA16" i="22"/>
  <c r="BD16" i="22"/>
  <c r="BG16" i="22"/>
  <c r="BF16" i="22"/>
  <c r="P16" i="22"/>
  <c r="T16" i="22"/>
  <c r="AW16" i="22"/>
  <c r="M16" i="22"/>
  <c r="W16" i="22"/>
  <c r="AX16" i="22"/>
  <c r="H16" i="22"/>
  <c r="I16" i="22"/>
  <c r="AZ16" i="22"/>
  <c r="BC16" i="22"/>
  <c r="BB16" i="22"/>
  <c r="L16" i="22"/>
  <c r="O16" i="22"/>
  <c r="Q16" i="22"/>
  <c r="J16" i="22"/>
  <c r="AY16" i="22"/>
  <c r="K16" i="22"/>
  <c r="R16" i="22"/>
  <c r="AU12" i="19"/>
  <c r="AT12" i="19"/>
  <c r="CB12" i="19"/>
  <c r="CA12" i="19"/>
  <c r="BM15" i="21"/>
  <c r="BI15" i="21"/>
  <c r="BL15" i="21"/>
  <c r="BK15" i="21"/>
  <c r="BJ15" i="21"/>
  <c r="CD15" i="21"/>
  <c r="CC15" i="21"/>
  <c r="AR12" i="19"/>
  <c r="AQ12" i="19"/>
  <c r="BM12" i="19"/>
  <c r="BI12" i="19"/>
  <c r="BL12" i="19"/>
  <c r="BK12" i="19"/>
  <c r="BJ12" i="19"/>
  <c r="BW12" i="19"/>
  <c r="BV12" i="19"/>
  <c r="BY12" i="19"/>
  <c r="BU12" i="19"/>
  <c r="BX12" i="19"/>
  <c r="CB15" i="21"/>
  <c r="CA15" i="21"/>
  <c r="AQ15" i="21"/>
  <c r="AR15" i="21"/>
  <c r="BR12" i="19"/>
  <c r="BQ12" i="19"/>
  <c r="BP12" i="19"/>
  <c r="BO12" i="19"/>
  <c r="BS12" i="19"/>
  <c r="BW15" i="21"/>
  <c r="BV15" i="21"/>
  <c r="BY15" i="21"/>
  <c r="BU15" i="21"/>
  <c r="BX15" i="21"/>
  <c r="X16" i="21"/>
  <c r="BH16" i="21" s="1"/>
  <c r="D17" i="21"/>
  <c r="BG16" i="21"/>
  <c r="BF16" i="21"/>
  <c r="R16" i="21"/>
  <c r="W16" i="21"/>
  <c r="BA16" i="21"/>
  <c r="H16" i="21"/>
  <c r="S16" i="21"/>
  <c r="BC16" i="21"/>
  <c r="BB16" i="21"/>
  <c r="N16" i="21"/>
  <c r="Q16" i="21"/>
  <c r="T16" i="21"/>
  <c r="AW16" i="21"/>
  <c r="O16" i="21"/>
  <c r="I16" i="21"/>
  <c r="BD16" i="21"/>
  <c r="AY16" i="21"/>
  <c r="AX16" i="21"/>
  <c r="J16" i="21"/>
  <c r="M16" i="21"/>
  <c r="P16" i="21"/>
  <c r="K16" i="21"/>
  <c r="AZ16" i="21"/>
  <c r="V16" i="21"/>
  <c r="U16" i="21"/>
  <c r="BE16" i="21"/>
  <c r="L16" i="21"/>
  <c r="G16" i="21"/>
  <c r="AO12" i="19"/>
  <c r="AN12" i="19"/>
  <c r="AM12" i="19"/>
  <c r="AL12" i="19"/>
  <c r="AC12" i="19"/>
  <c r="Y12" i="19"/>
  <c r="AB12" i="19"/>
  <c r="AA12" i="19"/>
  <c r="Z12" i="19"/>
  <c r="CD12" i="19"/>
  <c r="CC12" i="19"/>
  <c r="AI12" i="19"/>
  <c r="AH12" i="19"/>
  <c r="AG12" i="19"/>
  <c r="AF12" i="19"/>
  <c r="BR15" i="21"/>
  <c r="BQ15" i="21"/>
  <c r="BP15" i="21"/>
  <c r="BS15" i="21"/>
  <c r="BO15" i="21"/>
  <c r="AB15" i="21"/>
  <c r="AA15" i="21"/>
  <c r="Z15" i="21"/>
  <c r="AC15" i="21"/>
  <c r="Y15" i="21"/>
  <c r="AG15" i="21"/>
  <c r="AF15" i="21"/>
  <c r="AI15" i="21"/>
  <c r="AE15" i="21"/>
  <c r="AH15" i="21"/>
  <c r="AU15" i="21"/>
  <c r="AT15" i="21"/>
  <c r="AL15" i="21"/>
  <c r="AO15" i="21"/>
  <c r="AK15" i="21"/>
  <c r="AN15" i="21"/>
  <c r="AM15" i="21"/>
  <c r="D14" i="19"/>
  <c r="X13" i="19"/>
  <c r="BH13" i="19" s="1"/>
  <c r="AY13" i="19"/>
  <c r="P13" i="19"/>
  <c r="AZ13" i="19"/>
  <c r="J13" i="19"/>
  <c r="S13" i="19"/>
  <c r="Q13" i="19"/>
  <c r="L13" i="19"/>
  <c r="O13" i="19"/>
  <c r="BD13" i="19"/>
  <c r="BB13" i="19"/>
  <c r="M13" i="19"/>
  <c r="BA13" i="19"/>
  <c r="BG13" i="19"/>
  <c r="BF13" i="19"/>
  <c r="H13" i="19"/>
  <c r="K13" i="19"/>
  <c r="AX13" i="19"/>
  <c r="I13" i="19"/>
  <c r="BC13" i="19"/>
  <c r="BE13" i="19"/>
  <c r="G13" i="19"/>
  <c r="N13" i="19"/>
  <c r="AW13" i="19"/>
  <c r="AK12" i="19"/>
  <c r="AE12" i="19"/>
  <c r="U14" i="19" l="1"/>
  <c r="T14" i="19"/>
  <c r="V14" i="19"/>
  <c r="R14" i="19"/>
  <c r="W14" i="19"/>
  <c r="BL15" i="23"/>
  <c r="BI15" i="23"/>
  <c r="BM15" i="23"/>
  <c r="BJ15" i="23"/>
  <c r="BK15" i="23"/>
  <c r="X16" i="23"/>
  <c r="BH16" i="23" s="1"/>
  <c r="D17" i="23"/>
  <c r="W16" i="23"/>
  <c r="AY16" i="23"/>
  <c r="M16" i="23"/>
  <c r="L16" i="23"/>
  <c r="K16" i="23"/>
  <c r="O16" i="23"/>
  <c r="J16" i="23"/>
  <c r="S16" i="23"/>
  <c r="V16" i="23"/>
  <c r="I16" i="23"/>
  <c r="G16" i="23"/>
  <c r="T16" i="23"/>
  <c r="BE16" i="23"/>
  <c r="U16" i="23"/>
  <c r="BD16" i="23"/>
  <c r="BG16" i="23"/>
  <c r="BA16" i="23"/>
  <c r="BB16" i="23"/>
  <c r="AX16" i="23"/>
  <c r="H16" i="23"/>
  <c r="N16" i="23"/>
  <c r="AZ16" i="23"/>
  <c r="BC16" i="23"/>
  <c r="Q16" i="23"/>
  <c r="R16" i="23"/>
  <c r="P16" i="23"/>
  <c r="BF16" i="23"/>
  <c r="AW16" i="23"/>
  <c r="AU15" i="23"/>
  <c r="AT15" i="23"/>
  <c r="AA15" i="23"/>
  <c r="AC15" i="23"/>
  <c r="AB15" i="23"/>
  <c r="Y15" i="23"/>
  <c r="Z15" i="23"/>
  <c r="AF15" i="23"/>
  <c r="AI15" i="23"/>
  <c r="AH15" i="23"/>
  <c r="AG15" i="23"/>
  <c r="AE15" i="23"/>
  <c r="AQ15" i="23"/>
  <c r="AR15" i="23"/>
  <c r="BV15" i="23"/>
  <c r="BU15" i="23"/>
  <c r="BY15" i="23"/>
  <c r="BW15" i="23"/>
  <c r="BX15" i="23"/>
  <c r="BQ15" i="23"/>
  <c r="BO15" i="23"/>
  <c r="BS15" i="23"/>
  <c r="BR15" i="23"/>
  <c r="BP15" i="23"/>
  <c r="CD15" i="23"/>
  <c r="CC15" i="23"/>
  <c r="AO15" i="23"/>
  <c r="AK15" i="23"/>
  <c r="AN15" i="23"/>
  <c r="AL15" i="23"/>
  <c r="AM15" i="23"/>
  <c r="CA15" i="23"/>
  <c r="CB15" i="23"/>
  <c r="CD16" i="22"/>
  <c r="CC16" i="22"/>
  <c r="D18" i="22"/>
  <c r="X17" i="22"/>
  <c r="BH17" i="22" s="1"/>
  <c r="J17" i="22"/>
  <c r="AX17" i="22"/>
  <c r="I17" i="22"/>
  <c r="T17" i="22"/>
  <c r="BD17" i="22"/>
  <c r="O17" i="22"/>
  <c r="R17" i="22"/>
  <c r="M17" i="22"/>
  <c r="S17" i="22"/>
  <c r="V17" i="22"/>
  <c r="U17" i="22"/>
  <c r="BE17" i="22"/>
  <c r="P17" i="22"/>
  <c r="AZ17" i="22"/>
  <c r="K17" i="22"/>
  <c r="AY17" i="22"/>
  <c r="BG17" i="22"/>
  <c r="BF17" i="22"/>
  <c r="Q17" i="22"/>
  <c r="BA17" i="22"/>
  <c r="L17" i="22"/>
  <c r="W17" i="22"/>
  <c r="G17" i="22"/>
  <c r="N17" i="22"/>
  <c r="BB17" i="22"/>
  <c r="AW17" i="22"/>
  <c r="H17" i="22"/>
  <c r="BC17" i="22"/>
  <c r="AU16" i="22"/>
  <c r="AT16" i="22"/>
  <c r="BV16" i="22"/>
  <c r="BY16" i="22"/>
  <c r="BU16" i="22"/>
  <c r="BX16" i="22"/>
  <c r="BW16" i="22"/>
  <c r="BL16" i="22"/>
  <c r="BK16" i="22"/>
  <c r="BJ16" i="22"/>
  <c r="BI16" i="22"/>
  <c r="BM16" i="22"/>
  <c r="AR16" i="22"/>
  <c r="AQ16" i="22"/>
  <c r="AO16" i="22"/>
  <c r="AK16" i="22"/>
  <c r="AN16" i="22"/>
  <c r="AM16" i="22"/>
  <c r="AL16" i="22"/>
  <c r="CA16" i="22"/>
  <c r="CB16" i="22"/>
  <c r="AA16" i="22"/>
  <c r="Z16" i="22"/>
  <c r="AC16" i="22"/>
  <c r="Y16" i="22"/>
  <c r="AB16" i="22"/>
  <c r="BQ16" i="22"/>
  <c r="BP16" i="22"/>
  <c r="BS16" i="22"/>
  <c r="BO16" i="22"/>
  <c r="BR16" i="22"/>
  <c r="AF16" i="22"/>
  <c r="AI16" i="22"/>
  <c r="AE16" i="22"/>
  <c r="AH16" i="22"/>
  <c r="AG16" i="22"/>
  <c r="CB13" i="19"/>
  <c r="CA13" i="19"/>
  <c r="CA16" i="21"/>
  <c r="CB16" i="21"/>
  <c r="BJ13" i="19"/>
  <c r="BM13" i="19"/>
  <c r="BI13" i="19"/>
  <c r="BL13" i="19"/>
  <c r="BK13" i="19"/>
  <c r="AF16" i="21"/>
  <c r="AI16" i="21"/>
  <c r="AE16" i="21"/>
  <c r="AH16" i="21"/>
  <c r="AG16" i="21"/>
  <c r="D18" i="21"/>
  <c r="X17" i="21"/>
  <c r="BH17" i="21" s="1"/>
  <c r="BG17" i="21"/>
  <c r="U17" i="21"/>
  <c r="BE17" i="21"/>
  <c r="P17" i="21"/>
  <c r="AZ17" i="21"/>
  <c r="K17" i="21"/>
  <c r="AY17" i="21"/>
  <c r="BF17" i="21"/>
  <c r="Q17" i="21"/>
  <c r="BA17" i="21"/>
  <c r="L17" i="21"/>
  <c r="W17" i="21"/>
  <c r="G17" i="21"/>
  <c r="N17" i="21"/>
  <c r="V17" i="21"/>
  <c r="BB17" i="21"/>
  <c r="M17" i="21"/>
  <c r="AW17" i="21"/>
  <c r="H17" i="21"/>
  <c r="S17" i="21"/>
  <c r="BC17" i="21"/>
  <c r="J17" i="21"/>
  <c r="I17" i="21"/>
  <c r="R17" i="21"/>
  <c r="T17" i="21"/>
  <c r="AX17" i="21"/>
  <c r="BD17" i="21"/>
  <c r="O17" i="21"/>
  <c r="BQ16" i="21"/>
  <c r="BP16" i="21"/>
  <c r="BS16" i="21"/>
  <c r="BO16" i="21"/>
  <c r="BR16" i="21"/>
  <c r="CC13" i="19"/>
  <c r="CD13" i="19"/>
  <c r="AU13" i="19"/>
  <c r="AT13" i="19"/>
  <c r="AO13" i="19"/>
  <c r="AN13" i="19"/>
  <c r="AM13" i="19"/>
  <c r="AL13" i="19"/>
  <c r="AR16" i="21"/>
  <c r="AQ16" i="21"/>
  <c r="BV16" i="21"/>
  <c r="BY16" i="21"/>
  <c r="BU16" i="21"/>
  <c r="BX16" i="21"/>
  <c r="BW16" i="21"/>
  <c r="AO16" i="21"/>
  <c r="AK16" i="21"/>
  <c r="AN16" i="21"/>
  <c r="AM16" i="21"/>
  <c r="AL16" i="21"/>
  <c r="AI13" i="19"/>
  <c r="AH13" i="19"/>
  <c r="AG13" i="19"/>
  <c r="AF13" i="19"/>
  <c r="BS13" i="19"/>
  <c r="BO13" i="19"/>
  <c r="BR13" i="19"/>
  <c r="BQ13" i="19"/>
  <c r="BP13" i="19"/>
  <c r="AB13" i="19"/>
  <c r="AA13" i="19"/>
  <c r="Z13" i="19"/>
  <c r="Y13" i="19"/>
  <c r="AC13" i="19"/>
  <c r="AR13" i="19"/>
  <c r="AQ13" i="19"/>
  <c r="BX13" i="19"/>
  <c r="BW13" i="19"/>
  <c r="BV13" i="19"/>
  <c r="BY13" i="19"/>
  <c r="BU13" i="19"/>
  <c r="CD16" i="21"/>
  <c r="CC16" i="21"/>
  <c r="BL16" i="21"/>
  <c r="BK16" i="21"/>
  <c r="BJ16" i="21"/>
  <c r="BI16" i="21"/>
  <c r="BM16" i="21"/>
  <c r="AU16" i="21"/>
  <c r="AT16" i="21"/>
  <c r="AA16" i="21"/>
  <c r="Z16" i="21"/>
  <c r="AC16" i="21"/>
  <c r="Y16" i="21"/>
  <c r="AB16" i="21"/>
  <c r="AE13" i="19"/>
  <c r="AK13" i="19"/>
  <c r="D15" i="19"/>
  <c r="X14" i="19"/>
  <c r="BH14" i="19" s="1"/>
  <c r="N14" i="19"/>
  <c r="AX14" i="19"/>
  <c r="BE14" i="19"/>
  <c r="BC14" i="19"/>
  <c r="AY14" i="19"/>
  <c r="BD14" i="19"/>
  <c r="J14" i="19"/>
  <c r="P14" i="19"/>
  <c r="AW14" i="19"/>
  <c r="M14" i="19"/>
  <c r="I14" i="19"/>
  <c r="AZ14" i="19"/>
  <c r="BF14" i="19"/>
  <c r="L14" i="19"/>
  <c r="O14" i="19"/>
  <c r="BA14" i="19"/>
  <c r="BG14" i="19"/>
  <c r="S14" i="19"/>
  <c r="BB14" i="19"/>
  <c r="H14" i="19"/>
  <c r="G14" i="19"/>
  <c r="K14" i="19"/>
  <c r="Q14" i="19"/>
  <c r="R15" i="19" l="1"/>
  <c r="V15" i="19"/>
  <c r="U15" i="19"/>
  <c r="W15" i="19"/>
  <c r="T15" i="19"/>
  <c r="CD16" i="23"/>
  <c r="CC16" i="23"/>
  <c r="BQ16" i="23"/>
  <c r="BP16" i="23"/>
  <c r="BR16" i="23"/>
  <c r="BO16" i="23"/>
  <c r="BS16" i="23"/>
  <c r="AA16" i="23"/>
  <c r="Z16" i="23"/>
  <c r="AB16" i="23"/>
  <c r="Y16" i="23"/>
  <c r="AC16" i="23"/>
  <c r="AQ16" i="23"/>
  <c r="AR16" i="23"/>
  <c r="D18" i="23"/>
  <c r="X17" i="23"/>
  <c r="BH17" i="23" s="1"/>
  <c r="BB17" i="23"/>
  <c r="M17" i="23"/>
  <c r="AW17" i="23"/>
  <c r="H17" i="23"/>
  <c r="BG17" i="23"/>
  <c r="S17" i="23"/>
  <c r="AY17" i="23"/>
  <c r="AX17" i="23"/>
  <c r="I17" i="23"/>
  <c r="T17" i="23"/>
  <c r="BC17" i="23"/>
  <c r="V17" i="23"/>
  <c r="G17" i="23"/>
  <c r="W17" i="23"/>
  <c r="BF17" i="23"/>
  <c r="Q17" i="23"/>
  <c r="BA17" i="23"/>
  <c r="L17" i="23"/>
  <c r="J17" i="23"/>
  <c r="BD17" i="23"/>
  <c r="AZ17" i="23"/>
  <c r="U17" i="23"/>
  <c r="BE17" i="23"/>
  <c r="P17" i="23"/>
  <c r="R17" i="23"/>
  <c r="K17" i="23"/>
  <c r="N17" i="23"/>
  <c r="O17" i="23"/>
  <c r="BL16" i="23"/>
  <c r="BK16" i="23"/>
  <c r="BI16" i="23"/>
  <c r="BM16" i="23"/>
  <c r="BJ16" i="23"/>
  <c r="AF16" i="23"/>
  <c r="AI16" i="23"/>
  <c r="AE16" i="23"/>
  <c r="AG16" i="23"/>
  <c r="AH16" i="23"/>
  <c r="AO16" i="23"/>
  <c r="AK16" i="23"/>
  <c r="AN16" i="23"/>
  <c r="AM16" i="23"/>
  <c r="AL16" i="23"/>
  <c r="BV16" i="23"/>
  <c r="BY16" i="23"/>
  <c r="BU16" i="23"/>
  <c r="BX16" i="23"/>
  <c r="BW16" i="23"/>
  <c r="CA16" i="23"/>
  <c r="CB16" i="23"/>
  <c r="AU16" i="23"/>
  <c r="AT16" i="23"/>
  <c r="AC17" i="22"/>
  <c r="Y17" i="22"/>
  <c r="AB17" i="22"/>
  <c r="AA17" i="22"/>
  <c r="Z17" i="22"/>
  <c r="AH17" i="22"/>
  <c r="AG17" i="22"/>
  <c r="AF17" i="22"/>
  <c r="AI17" i="22"/>
  <c r="AE17" i="22"/>
  <c r="D19" i="22"/>
  <c r="X18" i="22"/>
  <c r="BH18" i="22" s="1"/>
  <c r="W18" i="22"/>
  <c r="G18" i="22"/>
  <c r="V18" i="22"/>
  <c r="BF18" i="22"/>
  <c r="Q18" i="22"/>
  <c r="L18" i="22"/>
  <c r="BA18" i="22"/>
  <c r="K18" i="22"/>
  <c r="U18" i="22"/>
  <c r="T18" i="22"/>
  <c r="S18" i="22"/>
  <c r="BG18" i="22"/>
  <c r="R18" i="22"/>
  <c r="BB18" i="22"/>
  <c r="M18" i="22"/>
  <c r="H18" i="22"/>
  <c r="P18" i="22"/>
  <c r="BD18" i="22"/>
  <c r="O18" i="22"/>
  <c r="BC18" i="22"/>
  <c r="N18" i="22"/>
  <c r="AX18" i="22"/>
  <c r="I18" i="22"/>
  <c r="BE18" i="22"/>
  <c r="AZ18" i="22"/>
  <c r="AY18" i="22"/>
  <c r="J18" i="22"/>
  <c r="AW18" i="22"/>
  <c r="BS17" i="22"/>
  <c r="BO17" i="22"/>
  <c r="BR17" i="22"/>
  <c r="BQ17" i="22"/>
  <c r="BP17" i="22"/>
  <c r="BX17" i="22"/>
  <c r="BW17" i="22"/>
  <c r="BV17" i="22"/>
  <c r="BU17" i="22"/>
  <c r="BY17" i="22"/>
  <c r="AU17" i="22"/>
  <c r="AT17" i="22"/>
  <c r="BJ17" i="22"/>
  <c r="BM17" i="22"/>
  <c r="BI17" i="22"/>
  <c r="BL17" i="22"/>
  <c r="BK17" i="22"/>
  <c r="CC17" i="22"/>
  <c r="CD17" i="22"/>
  <c r="CB17" i="22"/>
  <c r="CA17" i="22"/>
  <c r="AR17" i="22"/>
  <c r="AQ17" i="22"/>
  <c r="AM17" i="22"/>
  <c r="AL17" i="22"/>
  <c r="AO17" i="22"/>
  <c r="AK17" i="22"/>
  <c r="AN17" i="22"/>
  <c r="CB17" i="21"/>
  <c r="CA17" i="21"/>
  <c r="AU14" i="19"/>
  <c r="AT14" i="19"/>
  <c r="CD14" i="19"/>
  <c r="CC14" i="19"/>
  <c r="AC17" i="21"/>
  <c r="Y17" i="21"/>
  <c r="AB17" i="21"/>
  <c r="AA17" i="21"/>
  <c r="Z17" i="21"/>
  <c r="AR17" i="21"/>
  <c r="AQ17" i="21"/>
  <c r="CC17" i="21"/>
  <c r="CD17" i="21"/>
  <c r="D19" i="21"/>
  <c r="X18" i="21"/>
  <c r="BH18" i="21" s="1"/>
  <c r="BD18" i="21"/>
  <c r="O18" i="21"/>
  <c r="BC18" i="21"/>
  <c r="N18" i="21"/>
  <c r="AX18" i="21"/>
  <c r="I18" i="21"/>
  <c r="BE18" i="21"/>
  <c r="AZ18" i="21"/>
  <c r="K18" i="21"/>
  <c r="AY18" i="21"/>
  <c r="J18" i="21"/>
  <c r="U18" i="21"/>
  <c r="AW18" i="21"/>
  <c r="T18" i="21"/>
  <c r="W18" i="21"/>
  <c r="G18" i="21"/>
  <c r="V18" i="21"/>
  <c r="BF18" i="21"/>
  <c r="Q18" i="21"/>
  <c r="L18" i="21"/>
  <c r="P18" i="21"/>
  <c r="S18" i="21"/>
  <c r="BG18" i="21"/>
  <c r="R18" i="21"/>
  <c r="BB18" i="21"/>
  <c r="M18" i="21"/>
  <c r="H18" i="21"/>
  <c r="BA18" i="21"/>
  <c r="AA14" i="19"/>
  <c r="Z14" i="19"/>
  <c r="AC14" i="19"/>
  <c r="Y14" i="19"/>
  <c r="AB14" i="19"/>
  <c r="BY14" i="19"/>
  <c r="BU14" i="19"/>
  <c r="BX14" i="19"/>
  <c r="BW14" i="19"/>
  <c r="BV14" i="19"/>
  <c r="AU17" i="21"/>
  <c r="AT17" i="21"/>
  <c r="CB14" i="19"/>
  <c r="CA14" i="19"/>
  <c r="AO14" i="19"/>
  <c r="AN14" i="19"/>
  <c r="AM14" i="19"/>
  <c r="AL14" i="19"/>
  <c r="AR14" i="19"/>
  <c r="AQ14" i="19"/>
  <c r="BK14" i="19"/>
  <c r="BJ14" i="19"/>
  <c r="BM14" i="19"/>
  <c r="BI14" i="19"/>
  <c r="BL14" i="19"/>
  <c r="BJ17" i="21"/>
  <c r="BM17" i="21"/>
  <c r="BI17" i="21"/>
  <c r="BL17" i="21"/>
  <c r="BK17" i="21"/>
  <c r="AM17" i="21"/>
  <c r="AL17" i="21"/>
  <c r="AO17" i="21"/>
  <c r="AK17" i="21"/>
  <c r="AN17" i="21"/>
  <c r="BS17" i="21"/>
  <c r="BO17" i="21"/>
  <c r="BR17" i="21"/>
  <c r="BQ17" i="21"/>
  <c r="BP17" i="21"/>
  <c r="AI14" i="19"/>
  <c r="AH14" i="19"/>
  <c r="AG14" i="19"/>
  <c r="AF14" i="19"/>
  <c r="BP14" i="19"/>
  <c r="BS14" i="19"/>
  <c r="BO14" i="19"/>
  <c r="BR14" i="19"/>
  <c r="BQ14" i="19"/>
  <c r="AH17" i="21"/>
  <c r="AG17" i="21"/>
  <c r="AF17" i="21"/>
  <c r="AI17" i="21"/>
  <c r="AE17" i="21"/>
  <c r="BX17" i="21"/>
  <c r="BW17" i="21"/>
  <c r="BV17" i="21"/>
  <c r="BU17" i="21"/>
  <c r="BY17" i="21"/>
  <c r="AK14" i="19"/>
  <c r="D16" i="19"/>
  <c r="X15" i="19"/>
  <c r="BH15" i="19" s="1"/>
  <c r="AY15" i="19"/>
  <c r="BE15" i="19"/>
  <c r="K15" i="19"/>
  <c r="BB15" i="19"/>
  <c r="J15" i="19"/>
  <c r="P15" i="19"/>
  <c r="S15" i="19"/>
  <c r="Q15" i="19"/>
  <c r="BA15" i="19"/>
  <c r="G15" i="19"/>
  <c r="L15" i="19"/>
  <c r="AX15" i="19"/>
  <c r="BG15" i="19"/>
  <c r="M15" i="19"/>
  <c r="AW15" i="19"/>
  <c r="BD15" i="19"/>
  <c r="AZ15" i="19"/>
  <c r="H15" i="19"/>
  <c r="BC15" i="19"/>
  <c r="I15" i="19"/>
  <c r="O15" i="19"/>
  <c r="N15" i="19"/>
  <c r="BF15" i="19"/>
  <c r="AE14" i="19"/>
  <c r="V16" i="19" l="1"/>
  <c r="U16" i="19"/>
  <c r="R16" i="19"/>
  <c r="W16" i="19"/>
  <c r="T16" i="19"/>
  <c r="AT17" i="23"/>
  <c r="AU17" i="23"/>
  <c r="BJ17" i="23"/>
  <c r="BM17" i="23"/>
  <c r="BI17" i="23"/>
  <c r="BK17" i="23"/>
  <c r="BL17" i="23"/>
  <c r="AC17" i="23"/>
  <c r="Y17" i="23"/>
  <c r="AB17" i="23"/>
  <c r="Z17" i="23"/>
  <c r="AA17" i="23"/>
  <c r="BX17" i="23"/>
  <c r="BW17" i="23"/>
  <c r="BU17" i="23"/>
  <c r="BY17" i="23"/>
  <c r="BV17" i="23"/>
  <c r="CC17" i="23"/>
  <c r="CD17" i="23"/>
  <c r="AM17" i="23"/>
  <c r="AL17" i="23"/>
  <c r="AO17" i="23"/>
  <c r="AK17" i="23"/>
  <c r="AN17" i="23"/>
  <c r="BS17" i="23"/>
  <c r="BO17" i="23"/>
  <c r="BR17" i="23"/>
  <c r="BQ17" i="23"/>
  <c r="BP17" i="23"/>
  <c r="D19" i="23"/>
  <c r="X18" i="23"/>
  <c r="BH18" i="23" s="1"/>
  <c r="AZ18" i="23"/>
  <c r="K18" i="23"/>
  <c r="AY18" i="23"/>
  <c r="J18" i="23"/>
  <c r="L18" i="23"/>
  <c r="M18" i="23"/>
  <c r="Q18" i="23"/>
  <c r="W18" i="23"/>
  <c r="G18" i="23"/>
  <c r="V18" i="23"/>
  <c r="BE18" i="23"/>
  <c r="BA18" i="23"/>
  <c r="BB18" i="23"/>
  <c r="I18" i="23"/>
  <c r="S18" i="23"/>
  <c r="BG18" i="23"/>
  <c r="R18" i="23"/>
  <c r="AW18" i="23"/>
  <c r="P18" i="23"/>
  <c r="H18" i="23"/>
  <c r="BF18" i="23"/>
  <c r="BD18" i="23"/>
  <c r="O18" i="23"/>
  <c r="BC18" i="23"/>
  <c r="N18" i="23"/>
  <c r="T18" i="23"/>
  <c r="AX18" i="23"/>
  <c r="U18" i="23"/>
  <c r="AH17" i="23"/>
  <c r="AG17" i="23"/>
  <c r="AI17" i="23"/>
  <c r="AF17" i="23"/>
  <c r="AE17" i="23"/>
  <c r="CB17" i="23"/>
  <c r="CA17" i="23"/>
  <c r="AR17" i="23"/>
  <c r="AQ17" i="23"/>
  <c r="BQ18" i="22"/>
  <c r="BP18" i="22"/>
  <c r="BS18" i="22"/>
  <c r="BO18" i="22"/>
  <c r="BR18" i="22"/>
  <c r="AA18" i="22"/>
  <c r="Z18" i="22"/>
  <c r="AC18" i="22"/>
  <c r="Y18" i="22"/>
  <c r="AB18" i="22"/>
  <c r="AO18" i="22"/>
  <c r="AK18" i="22"/>
  <c r="AN18" i="22"/>
  <c r="AM18" i="22"/>
  <c r="AL18" i="22"/>
  <c r="AU18" i="22"/>
  <c r="AT18" i="22"/>
  <c r="D20" i="22"/>
  <c r="X19" i="22"/>
  <c r="BH19" i="22" s="1"/>
  <c r="BF19" i="22"/>
  <c r="Q19" i="22"/>
  <c r="BA19" i="22"/>
  <c r="L19" i="22"/>
  <c r="W19" i="22"/>
  <c r="G19" i="22"/>
  <c r="R19" i="22"/>
  <c r="BB19" i="22"/>
  <c r="M19" i="22"/>
  <c r="AW19" i="22"/>
  <c r="H19" i="22"/>
  <c r="S19" i="22"/>
  <c r="BG19" i="22"/>
  <c r="AY19" i="22"/>
  <c r="U19" i="22"/>
  <c r="BE19" i="22"/>
  <c r="P19" i="22"/>
  <c r="AZ19" i="22"/>
  <c r="K19" i="22"/>
  <c r="BC19" i="22"/>
  <c r="J19" i="22"/>
  <c r="AX19" i="22"/>
  <c r="I19" i="22"/>
  <c r="T19" i="22"/>
  <c r="BD19" i="22"/>
  <c r="O19" i="22"/>
  <c r="V19" i="22"/>
  <c r="N19" i="22"/>
  <c r="CD18" i="22"/>
  <c r="CC18" i="22"/>
  <c r="BL18" i="22"/>
  <c r="BK18" i="22"/>
  <c r="BJ18" i="22"/>
  <c r="BM18" i="22"/>
  <c r="BI18" i="22"/>
  <c r="CA18" i="22"/>
  <c r="CB18" i="22"/>
  <c r="AR18" i="22"/>
  <c r="AQ18" i="22"/>
  <c r="AF18" i="22"/>
  <c r="AI18" i="22"/>
  <c r="AE18" i="22"/>
  <c r="AH18" i="22"/>
  <c r="AG18" i="22"/>
  <c r="BV18" i="22"/>
  <c r="BY18" i="22"/>
  <c r="BU18" i="22"/>
  <c r="BX18" i="22"/>
  <c r="BW18" i="22"/>
  <c r="AA18" i="21"/>
  <c r="Z18" i="21"/>
  <c r="AC18" i="21"/>
  <c r="Y18" i="21"/>
  <c r="AB18" i="21"/>
  <c r="D20" i="21"/>
  <c r="X19" i="21"/>
  <c r="BH19" i="21" s="1"/>
  <c r="BB19" i="21"/>
  <c r="M19" i="21"/>
  <c r="AW19" i="21"/>
  <c r="H19" i="21"/>
  <c r="S19" i="21"/>
  <c r="BG19" i="21"/>
  <c r="AY19" i="21"/>
  <c r="AX19" i="21"/>
  <c r="I19" i="21"/>
  <c r="T19" i="21"/>
  <c r="BD19" i="21"/>
  <c r="O19" i="21"/>
  <c r="V19" i="21"/>
  <c r="N19" i="21"/>
  <c r="U19" i="21"/>
  <c r="BE19" i="21"/>
  <c r="P19" i="21"/>
  <c r="AZ19" i="21"/>
  <c r="K19" i="21"/>
  <c r="BC19" i="21"/>
  <c r="J19" i="21"/>
  <c r="BF19" i="21"/>
  <c r="Q19" i="21"/>
  <c r="BA19" i="21"/>
  <c r="L19" i="21"/>
  <c r="W19" i="21"/>
  <c r="G19" i="21"/>
  <c r="R19" i="21"/>
  <c r="BL15" i="19"/>
  <c r="BK15" i="19"/>
  <c r="BJ15" i="19"/>
  <c r="BM15" i="19"/>
  <c r="BI15" i="19"/>
  <c r="CA15" i="19"/>
  <c r="CB15" i="19"/>
  <c r="AU18" i="21"/>
  <c r="AT18" i="21"/>
  <c r="AU15" i="19"/>
  <c r="AT15" i="19"/>
  <c r="BQ15" i="19"/>
  <c r="BP15" i="19"/>
  <c r="BS15" i="19"/>
  <c r="BO15" i="19"/>
  <c r="BR15" i="19"/>
  <c r="AR15" i="19"/>
  <c r="AQ15" i="19"/>
  <c r="CA18" i="21"/>
  <c r="CB18" i="21"/>
  <c r="BQ18" i="21"/>
  <c r="BP18" i="21"/>
  <c r="BS18" i="21"/>
  <c r="BO18" i="21"/>
  <c r="BR18" i="21"/>
  <c r="BL18" i="21"/>
  <c r="BK18" i="21"/>
  <c r="BJ18" i="21"/>
  <c r="BM18" i="21"/>
  <c r="BI18" i="21"/>
  <c r="BV15" i="19"/>
  <c r="BY15" i="19"/>
  <c r="BU15" i="19"/>
  <c r="BX15" i="19"/>
  <c r="BW15" i="19"/>
  <c r="AO15" i="19"/>
  <c r="AN15" i="19"/>
  <c r="AM15" i="19"/>
  <c r="AL15" i="19"/>
  <c r="AO18" i="21"/>
  <c r="AK18" i="21"/>
  <c r="AN18" i="21"/>
  <c r="AM18" i="21"/>
  <c r="AL18" i="21"/>
  <c r="CD18" i="21"/>
  <c r="CC18" i="21"/>
  <c r="Z15" i="19"/>
  <c r="AC15" i="19"/>
  <c r="Y15" i="19"/>
  <c r="AB15" i="19"/>
  <c r="AA15" i="19"/>
  <c r="AI15" i="19"/>
  <c r="AH15" i="19"/>
  <c r="AG15" i="19"/>
  <c r="AF15" i="19"/>
  <c r="CD15" i="19"/>
  <c r="CC15" i="19"/>
  <c r="AR18" i="21"/>
  <c r="AQ18" i="21"/>
  <c r="AF18" i="21"/>
  <c r="AI18" i="21"/>
  <c r="AE18" i="21"/>
  <c r="AH18" i="21"/>
  <c r="AG18" i="21"/>
  <c r="BV18" i="21"/>
  <c r="BY18" i="21"/>
  <c r="BU18" i="21"/>
  <c r="BX18" i="21"/>
  <c r="BW18" i="21"/>
  <c r="AE15" i="19"/>
  <c r="D17" i="19"/>
  <c r="X16" i="19"/>
  <c r="BH16" i="19" s="1"/>
  <c r="S16" i="19"/>
  <c r="BC16" i="19"/>
  <c r="I16" i="19"/>
  <c r="G16" i="19"/>
  <c r="P16" i="19"/>
  <c r="H16" i="19"/>
  <c r="N16" i="19"/>
  <c r="AY16" i="19"/>
  <c r="BE16" i="19"/>
  <c r="BA16" i="19"/>
  <c r="BB16" i="19"/>
  <c r="BD16" i="19"/>
  <c r="J16" i="19"/>
  <c r="Q16" i="19"/>
  <c r="AW16" i="19"/>
  <c r="K16" i="19"/>
  <c r="L16" i="19"/>
  <c r="AZ16" i="19"/>
  <c r="BG16" i="19"/>
  <c r="M16" i="19"/>
  <c r="O16" i="19"/>
  <c r="BF16" i="19"/>
  <c r="AX16" i="19"/>
  <c r="AK15" i="19"/>
  <c r="T17" i="19" l="1"/>
  <c r="V17" i="19"/>
  <c r="R17" i="19"/>
  <c r="U17" i="19"/>
  <c r="W17" i="19"/>
  <c r="BV18" i="23"/>
  <c r="BY18" i="23"/>
  <c r="BU18" i="23"/>
  <c r="BW18" i="23"/>
  <c r="BX18" i="23"/>
  <c r="AA18" i="23"/>
  <c r="Z18" i="23"/>
  <c r="AB18" i="23"/>
  <c r="Y18" i="23"/>
  <c r="AC18" i="23"/>
  <c r="AO18" i="23"/>
  <c r="AK18" i="23"/>
  <c r="AN18" i="23"/>
  <c r="AL18" i="23"/>
  <c r="AM18" i="23"/>
  <c r="CA18" i="23"/>
  <c r="CB18" i="23"/>
  <c r="AR18" i="23"/>
  <c r="AQ18" i="23"/>
  <c r="BL18" i="23"/>
  <c r="BK18" i="23"/>
  <c r="BM18" i="23"/>
  <c r="BJ18" i="23"/>
  <c r="BI18" i="23"/>
  <c r="AU18" i="23"/>
  <c r="AT18" i="23"/>
  <c r="CD18" i="23"/>
  <c r="CC18" i="23"/>
  <c r="D20" i="23"/>
  <c r="X19" i="23"/>
  <c r="BH19" i="23" s="1"/>
  <c r="BF19" i="23"/>
  <c r="Q19" i="23"/>
  <c r="BA19" i="23"/>
  <c r="L19" i="23"/>
  <c r="V19" i="23"/>
  <c r="J19" i="23"/>
  <c r="W19" i="23"/>
  <c r="U19" i="23"/>
  <c r="BE19" i="23"/>
  <c r="P19" i="23"/>
  <c r="AY19" i="23"/>
  <c r="S19" i="23"/>
  <c r="G19" i="23"/>
  <c r="AZ19" i="23"/>
  <c r="BB19" i="23"/>
  <c r="M19" i="23"/>
  <c r="AW19" i="23"/>
  <c r="H19" i="23"/>
  <c r="N19" i="23"/>
  <c r="BC19" i="23"/>
  <c r="O19" i="23"/>
  <c r="AX19" i="23"/>
  <c r="I19" i="23"/>
  <c r="T19" i="23"/>
  <c r="BG19" i="23"/>
  <c r="BD19" i="23"/>
  <c r="R19" i="23"/>
  <c r="K19" i="23"/>
  <c r="AF18" i="23"/>
  <c r="AI18" i="23"/>
  <c r="AE18" i="23"/>
  <c r="AH18" i="23"/>
  <c r="AG18" i="23"/>
  <c r="BQ18" i="23"/>
  <c r="BP18" i="23"/>
  <c r="BS18" i="23"/>
  <c r="BR18" i="23"/>
  <c r="BO18" i="23"/>
  <c r="CC19" i="22"/>
  <c r="CD19" i="22"/>
  <c r="CB19" i="22"/>
  <c r="CA19" i="22"/>
  <c r="AR19" i="22"/>
  <c r="AQ19" i="22"/>
  <c r="AM19" i="22"/>
  <c r="AL19" i="22"/>
  <c r="AO19" i="22"/>
  <c r="AK19" i="22"/>
  <c r="AN19" i="22"/>
  <c r="AC19" i="22"/>
  <c r="Y19" i="22"/>
  <c r="AB19" i="22"/>
  <c r="AA19" i="22"/>
  <c r="Z19" i="22"/>
  <c r="X20" i="22"/>
  <c r="BH20" i="22" s="1"/>
  <c r="BD20" i="22"/>
  <c r="O20" i="22"/>
  <c r="BC20" i="22"/>
  <c r="N20" i="22"/>
  <c r="AX20" i="22"/>
  <c r="I20" i="22"/>
  <c r="L20" i="22"/>
  <c r="AZ20" i="22"/>
  <c r="K20" i="22"/>
  <c r="AY20" i="22"/>
  <c r="J20" i="22"/>
  <c r="U20" i="22"/>
  <c r="BA20" i="22"/>
  <c r="BE20" i="22"/>
  <c r="W20" i="22"/>
  <c r="G20" i="22"/>
  <c r="V20" i="22"/>
  <c r="BF20" i="22"/>
  <c r="Q20" i="22"/>
  <c r="P20" i="22"/>
  <c r="T20" i="22"/>
  <c r="S20" i="22"/>
  <c r="BG20" i="22"/>
  <c r="R20" i="22"/>
  <c r="BB20" i="22"/>
  <c r="M20" i="22"/>
  <c r="AW20" i="22"/>
  <c r="H20" i="22"/>
  <c r="AU19" i="22"/>
  <c r="AT19" i="22"/>
  <c r="BJ19" i="22"/>
  <c r="BM19" i="22"/>
  <c r="BI19" i="22"/>
  <c r="BL19" i="22"/>
  <c r="BK19" i="22"/>
  <c r="BX19" i="22"/>
  <c r="BW19" i="22"/>
  <c r="BV19" i="22"/>
  <c r="BY19" i="22"/>
  <c r="BU19" i="22"/>
  <c r="BS19" i="22"/>
  <c r="BO19" i="22"/>
  <c r="BR19" i="22"/>
  <c r="BQ19" i="22"/>
  <c r="BP19" i="22"/>
  <c r="AH19" i="22"/>
  <c r="AG19" i="22"/>
  <c r="AF19" i="22"/>
  <c r="AI19" i="22"/>
  <c r="AE19" i="22"/>
  <c r="CB19" i="21"/>
  <c r="CA19" i="21"/>
  <c r="AI16" i="19"/>
  <c r="AH16" i="19"/>
  <c r="AG16" i="19"/>
  <c r="AF16" i="19"/>
  <c r="CC19" i="21"/>
  <c r="CD19" i="21"/>
  <c r="AU19" i="21"/>
  <c r="AT19" i="21"/>
  <c r="BJ19" i="21"/>
  <c r="BM19" i="21"/>
  <c r="BI19" i="21"/>
  <c r="BL19" i="21"/>
  <c r="BK19" i="21"/>
  <c r="AC19" i="21"/>
  <c r="Y19" i="21"/>
  <c r="AB19" i="21"/>
  <c r="AA19" i="21"/>
  <c r="Z19" i="21"/>
  <c r="AR16" i="19"/>
  <c r="AQ16" i="19"/>
  <c r="CD16" i="19"/>
  <c r="CC16" i="19"/>
  <c r="AR19" i="21"/>
  <c r="AQ19" i="21"/>
  <c r="BR16" i="19"/>
  <c r="BQ16" i="19"/>
  <c r="BP16" i="19"/>
  <c r="BS16" i="19"/>
  <c r="BO16" i="19"/>
  <c r="AH19" i="21"/>
  <c r="AG19" i="21"/>
  <c r="AF19" i="21"/>
  <c r="AI19" i="21"/>
  <c r="AE19" i="21"/>
  <c r="BS19" i="21"/>
  <c r="BO19" i="21"/>
  <c r="BR19" i="21"/>
  <c r="BQ19" i="21"/>
  <c r="BP19" i="21"/>
  <c r="X20" i="21"/>
  <c r="BH20" i="21" s="1"/>
  <c r="BD20" i="21"/>
  <c r="O20" i="21"/>
  <c r="BC20" i="21"/>
  <c r="N20" i="21"/>
  <c r="AX20" i="21"/>
  <c r="I20" i="21"/>
  <c r="L20" i="21"/>
  <c r="S20" i="21"/>
  <c r="BG20" i="21"/>
  <c r="R20" i="21"/>
  <c r="BB20" i="21"/>
  <c r="M20" i="21"/>
  <c r="AW20" i="21"/>
  <c r="BE20" i="21"/>
  <c r="AZ20" i="21"/>
  <c r="K20" i="21"/>
  <c r="AY20" i="21"/>
  <c r="J20" i="21"/>
  <c r="U20" i="21"/>
  <c r="BA20" i="21"/>
  <c r="H20" i="21"/>
  <c r="W20" i="21"/>
  <c r="V20" i="21"/>
  <c r="Q20" i="21"/>
  <c r="T20" i="21"/>
  <c r="G20" i="21"/>
  <c r="BF20" i="21"/>
  <c r="P20" i="21"/>
  <c r="AU16" i="19"/>
  <c r="AT16" i="19"/>
  <c r="AO16" i="19"/>
  <c r="AN16" i="19"/>
  <c r="AM16" i="19"/>
  <c r="AL16" i="19"/>
  <c r="AM19" i="21"/>
  <c r="AL19" i="21"/>
  <c r="AO19" i="21"/>
  <c r="AK19" i="21"/>
  <c r="AN19" i="21"/>
  <c r="BM16" i="19"/>
  <c r="BI16" i="19"/>
  <c r="BL16" i="19"/>
  <c r="BK16" i="19"/>
  <c r="BJ16" i="19"/>
  <c r="CB16" i="19"/>
  <c r="CA16" i="19"/>
  <c r="BW16" i="19"/>
  <c r="BV16" i="19"/>
  <c r="BY16" i="19"/>
  <c r="BU16" i="19"/>
  <c r="BX16" i="19"/>
  <c r="AC16" i="19"/>
  <c r="Y16" i="19"/>
  <c r="AB16" i="19"/>
  <c r="AA16" i="19"/>
  <c r="Z16" i="19"/>
  <c r="BX19" i="21"/>
  <c r="BW19" i="21"/>
  <c r="BV19" i="21"/>
  <c r="BY19" i="21"/>
  <c r="BU19" i="21"/>
  <c r="AK16" i="19"/>
  <c r="AE16" i="19"/>
  <c r="D18" i="19"/>
  <c r="X17" i="19"/>
  <c r="BH17" i="19" s="1"/>
  <c r="BG17" i="19"/>
  <c r="M17" i="19"/>
  <c r="AX17" i="19"/>
  <c r="BD17" i="19"/>
  <c r="J17" i="19"/>
  <c r="K17" i="19"/>
  <c r="BC17" i="19"/>
  <c r="I17" i="19"/>
  <c r="P17" i="19"/>
  <c r="N17" i="19"/>
  <c r="BE17" i="19"/>
  <c r="AW17" i="19"/>
  <c r="BB17" i="19"/>
  <c r="S17" i="19"/>
  <c r="AY17" i="19"/>
  <c r="BF17" i="19"/>
  <c r="L17" i="19"/>
  <c r="AZ17" i="19"/>
  <c r="O17" i="19"/>
  <c r="G17" i="19"/>
  <c r="Q17" i="19"/>
  <c r="H17" i="19"/>
  <c r="BA17" i="19"/>
  <c r="V18" i="19" l="1"/>
  <c r="R18" i="19"/>
  <c r="T18" i="19"/>
  <c r="W18" i="19"/>
  <c r="U18" i="19"/>
  <c r="AC19" i="23"/>
  <c r="Y19" i="23"/>
  <c r="AB19" i="23"/>
  <c r="AA19" i="23"/>
  <c r="Z19" i="23"/>
  <c r="AM19" i="23"/>
  <c r="AL19" i="23"/>
  <c r="AN19" i="23"/>
  <c r="AO19" i="23"/>
  <c r="AK19" i="23"/>
  <c r="AT19" i="23"/>
  <c r="AU19" i="23"/>
  <c r="BS19" i="23"/>
  <c r="BO19" i="23"/>
  <c r="BR19" i="23"/>
  <c r="BP19" i="23"/>
  <c r="BQ19" i="23"/>
  <c r="AH19" i="23"/>
  <c r="AG19" i="23"/>
  <c r="AE19" i="23"/>
  <c r="AF19" i="23"/>
  <c r="AI19" i="23"/>
  <c r="CC19" i="23"/>
  <c r="CD19" i="23"/>
  <c r="BX19" i="23"/>
  <c r="BW19" i="23"/>
  <c r="BY19" i="23"/>
  <c r="BU19" i="23"/>
  <c r="BV19" i="23"/>
  <c r="AR19" i="23"/>
  <c r="AQ19" i="23"/>
  <c r="BJ19" i="23"/>
  <c r="BM19" i="23"/>
  <c r="BI19" i="23"/>
  <c r="BL19" i="23"/>
  <c r="BK19" i="23"/>
  <c r="CB19" i="23"/>
  <c r="CA19" i="23"/>
  <c r="X20" i="23"/>
  <c r="BH20" i="23" s="1"/>
  <c r="S20" i="23"/>
  <c r="BG20" i="23"/>
  <c r="R20" i="23"/>
  <c r="P20" i="23"/>
  <c r="BF20" i="23"/>
  <c r="Q20" i="23"/>
  <c r="T20" i="23"/>
  <c r="G20" i="23"/>
  <c r="M20" i="23"/>
  <c r="BB20" i="23"/>
  <c r="BD20" i="23"/>
  <c r="O20" i="23"/>
  <c r="BC20" i="23"/>
  <c r="N20" i="23"/>
  <c r="H20" i="23"/>
  <c r="AW20" i="23"/>
  <c r="BE20" i="23"/>
  <c r="W20" i="23"/>
  <c r="V20" i="23"/>
  <c r="BA20" i="23"/>
  <c r="L20" i="23"/>
  <c r="AZ20" i="23"/>
  <c r="K20" i="23"/>
  <c r="AY20" i="23"/>
  <c r="J20" i="23"/>
  <c r="AX20" i="23"/>
  <c r="U20" i="23"/>
  <c r="I20" i="23"/>
  <c r="BQ20" i="22"/>
  <c r="BP20" i="22"/>
  <c r="BS20" i="22"/>
  <c r="BO20" i="22"/>
  <c r="BR20" i="22"/>
  <c r="AO20" i="22"/>
  <c r="AK20" i="22"/>
  <c r="AN20" i="22"/>
  <c r="AM20" i="22"/>
  <c r="AL20" i="22"/>
  <c r="CD20" i="22"/>
  <c r="CC20" i="22"/>
  <c r="AU20" i="22"/>
  <c r="AT20" i="22"/>
  <c r="CA20" i="22"/>
  <c r="CB20" i="22"/>
  <c r="BL20" i="22"/>
  <c r="BK20" i="22"/>
  <c r="BJ20" i="22"/>
  <c r="BM20" i="22"/>
  <c r="BI20" i="22"/>
  <c r="AR20" i="22"/>
  <c r="AQ20" i="22"/>
  <c r="AA20" i="22"/>
  <c r="Z20" i="22"/>
  <c r="AC20" i="22"/>
  <c r="Y20" i="22"/>
  <c r="AB20" i="22"/>
  <c r="AF20" i="22"/>
  <c r="AI20" i="22"/>
  <c r="AE20" i="22"/>
  <c r="AH20" i="22"/>
  <c r="AG20" i="22"/>
  <c r="BV20" i="22"/>
  <c r="BY20" i="22"/>
  <c r="BU20" i="22"/>
  <c r="BX20" i="22"/>
  <c r="BW20" i="22"/>
  <c r="AF20" i="21"/>
  <c r="AI20" i="21"/>
  <c r="AE20" i="21"/>
  <c r="AH20" i="21"/>
  <c r="AG20" i="21"/>
  <c r="CD20" i="21"/>
  <c r="CC20" i="21"/>
  <c r="AU20" i="21"/>
  <c r="AT20" i="21"/>
  <c r="BS17" i="19"/>
  <c r="BO17" i="19"/>
  <c r="BR17" i="19"/>
  <c r="BQ17" i="19"/>
  <c r="BP17" i="19"/>
  <c r="AA20" i="21"/>
  <c r="Z20" i="21"/>
  <c r="AC20" i="21"/>
  <c r="Y20" i="21"/>
  <c r="AB20" i="21"/>
  <c r="BQ20" i="21"/>
  <c r="BP20" i="21"/>
  <c r="BS20" i="21"/>
  <c r="BO20" i="21"/>
  <c r="BR20" i="21"/>
  <c r="BL20" i="21"/>
  <c r="BK20" i="21"/>
  <c r="BJ20" i="21"/>
  <c r="BM20" i="21"/>
  <c r="BI20" i="21"/>
  <c r="CB17" i="19"/>
  <c r="CA17" i="19"/>
  <c r="AI17" i="19"/>
  <c r="AH17" i="19"/>
  <c r="AG17" i="19"/>
  <c r="AF17" i="19"/>
  <c r="AU17" i="19"/>
  <c r="AT17" i="19"/>
  <c r="CC17" i="19"/>
  <c r="CD17" i="19"/>
  <c r="BJ17" i="19"/>
  <c r="BM17" i="19"/>
  <c r="BI17" i="19"/>
  <c r="BL17" i="19"/>
  <c r="BK17" i="19"/>
  <c r="AR17" i="19"/>
  <c r="AQ17" i="19"/>
  <c r="AO17" i="19"/>
  <c r="AN17" i="19"/>
  <c r="AM17" i="19"/>
  <c r="AL17" i="19"/>
  <c r="AO20" i="21"/>
  <c r="AK20" i="21"/>
  <c r="AN20" i="21"/>
  <c r="AM20" i="21"/>
  <c r="AL20" i="21"/>
  <c r="AB17" i="19"/>
  <c r="AA17" i="19"/>
  <c r="Z17" i="19"/>
  <c r="AC17" i="19"/>
  <c r="Y17" i="19"/>
  <c r="BX17" i="19"/>
  <c r="BW17" i="19"/>
  <c r="BV17" i="19"/>
  <c r="BY17" i="19"/>
  <c r="BU17" i="19"/>
  <c r="BV20" i="21"/>
  <c r="BY20" i="21"/>
  <c r="BU20" i="21"/>
  <c r="BX20" i="21"/>
  <c r="BW20" i="21"/>
  <c r="CA20" i="21"/>
  <c r="CB20" i="21"/>
  <c r="AR20" i="21"/>
  <c r="AQ20" i="21"/>
  <c r="D19" i="19"/>
  <c r="X18" i="19"/>
  <c r="BH18" i="19" s="1"/>
  <c r="AX18" i="19"/>
  <c r="BE18" i="19"/>
  <c r="K18" i="19"/>
  <c r="BG18" i="19"/>
  <c r="BD18" i="19"/>
  <c r="S18" i="19"/>
  <c r="P18" i="19"/>
  <c r="BA18" i="19"/>
  <c r="G18" i="19"/>
  <c r="AY18" i="19"/>
  <c r="N18" i="19"/>
  <c r="BB18" i="19"/>
  <c r="O18" i="19"/>
  <c r="I18" i="19"/>
  <c r="BF18" i="19"/>
  <c r="L18" i="19"/>
  <c r="AW18" i="19"/>
  <c r="BC18" i="19"/>
  <c r="Q18" i="19"/>
  <c r="AZ18" i="19"/>
  <c r="H18" i="19"/>
  <c r="M18" i="19"/>
  <c r="J18" i="19"/>
  <c r="AE17" i="19"/>
  <c r="AK17" i="19"/>
  <c r="R19" i="19" l="1"/>
  <c r="T19" i="19"/>
  <c r="U19" i="19"/>
  <c r="V19" i="19"/>
  <c r="W19" i="19"/>
  <c r="AQ20" i="23"/>
  <c r="AR20" i="23"/>
  <c r="BQ20" i="23"/>
  <c r="BP20" i="23"/>
  <c r="BR20" i="23"/>
  <c r="BS20" i="23"/>
  <c r="BO20" i="23"/>
  <c r="AU20" i="23"/>
  <c r="AT20" i="23"/>
  <c r="AF20" i="23"/>
  <c r="AI20" i="23"/>
  <c r="AE20" i="23"/>
  <c r="AG20" i="23"/>
  <c r="AH20" i="23"/>
  <c r="AO20" i="23"/>
  <c r="AK20" i="23"/>
  <c r="AN20" i="23"/>
  <c r="AL20" i="23"/>
  <c r="AM20" i="23"/>
  <c r="AA20" i="23"/>
  <c r="Z20" i="23"/>
  <c r="Y20" i="23"/>
  <c r="AC20" i="23"/>
  <c r="AB20" i="23"/>
  <c r="CD20" i="23"/>
  <c r="CC20" i="23"/>
  <c r="BL20" i="23"/>
  <c r="BK20" i="23"/>
  <c r="BI20" i="23"/>
  <c r="BJ20" i="23"/>
  <c r="BM20" i="23"/>
  <c r="BV20" i="23"/>
  <c r="BY20" i="23"/>
  <c r="BU20" i="23"/>
  <c r="BW20" i="23"/>
  <c r="BX20" i="23"/>
  <c r="CA20" i="23"/>
  <c r="CB20" i="23"/>
  <c r="E39" i="22"/>
  <c r="E40" i="22"/>
  <c r="E24" i="22"/>
  <c r="E23" i="22"/>
  <c r="AR18" i="19"/>
  <c r="AQ18" i="19"/>
  <c r="AO18" i="19"/>
  <c r="AN18" i="19"/>
  <c r="AM18" i="19"/>
  <c r="AL18" i="19"/>
  <c r="E39" i="21"/>
  <c r="E40" i="21"/>
  <c r="BY18" i="19"/>
  <c r="BU18" i="19"/>
  <c r="BX18" i="19"/>
  <c r="BW18" i="19"/>
  <c r="BV18" i="19"/>
  <c r="CB18" i="19"/>
  <c r="CA18" i="19"/>
  <c r="CD18" i="19"/>
  <c r="CC18" i="19"/>
  <c r="AA18" i="19"/>
  <c r="Z18" i="19"/>
  <c r="AC18" i="19"/>
  <c r="Y18" i="19"/>
  <c r="AB18" i="19"/>
  <c r="BP18" i="19"/>
  <c r="BS18" i="19"/>
  <c r="BO18" i="19"/>
  <c r="BR18" i="19"/>
  <c r="BQ18" i="19"/>
  <c r="AU18" i="19"/>
  <c r="AT18" i="19"/>
  <c r="AI18" i="19"/>
  <c r="AH18" i="19"/>
  <c r="AG18" i="19"/>
  <c r="AF18" i="19"/>
  <c r="BK18" i="19"/>
  <c r="BJ18" i="19"/>
  <c r="BM18" i="19"/>
  <c r="BI18" i="19"/>
  <c r="BL18" i="19"/>
  <c r="E24" i="21"/>
  <c r="E23" i="21"/>
  <c r="AE18" i="19"/>
  <c r="AK18" i="19"/>
  <c r="D20" i="19"/>
  <c r="X19" i="19"/>
  <c r="BH19" i="19" s="1"/>
  <c r="O19" i="19"/>
  <c r="AZ19" i="19"/>
  <c r="BB19" i="19"/>
  <c r="P19" i="19"/>
  <c r="AY19" i="19"/>
  <c r="AW19" i="19"/>
  <c r="J19" i="19"/>
  <c r="M19" i="19"/>
  <c r="BE19" i="19"/>
  <c r="K19" i="19"/>
  <c r="S19" i="19"/>
  <c r="L19" i="19"/>
  <c r="H19" i="19"/>
  <c r="I19" i="19"/>
  <c r="BA19" i="19"/>
  <c r="G19" i="19"/>
  <c r="N19" i="19"/>
  <c r="BF19" i="19"/>
  <c r="BC19" i="19"/>
  <c r="Q19" i="19"/>
  <c r="BD19" i="19"/>
  <c r="AX19" i="19"/>
  <c r="BG19" i="19"/>
  <c r="W20" i="19" l="1"/>
  <c r="U20" i="19"/>
  <c r="V20" i="19"/>
  <c r="R20" i="19"/>
  <c r="T20" i="19"/>
  <c r="E40" i="23"/>
  <c r="E39" i="23"/>
  <c r="E23" i="23"/>
  <c r="E24" i="23"/>
  <c r="AR19" i="19"/>
  <c r="AQ19" i="19"/>
  <c r="AO19" i="19"/>
  <c r="AN19" i="19"/>
  <c r="AM19" i="19"/>
  <c r="AL19" i="19"/>
  <c r="CA19" i="19"/>
  <c r="CB19" i="19"/>
  <c r="AI19" i="19"/>
  <c r="AH19" i="19"/>
  <c r="AG19" i="19"/>
  <c r="AF19" i="19"/>
  <c r="BQ19" i="19"/>
  <c r="BP19" i="19"/>
  <c r="BS19" i="19"/>
  <c r="BO19" i="19"/>
  <c r="BR19" i="19"/>
  <c r="BV19" i="19"/>
  <c r="BY19" i="19"/>
  <c r="BU19" i="19"/>
  <c r="BX19" i="19"/>
  <c r="BW19" i="19"/>
  <c r="BL19" i="19"/>
  <c r="BK19" i="19"/>
  <c r="BJ19" i="19"/>
  <c r="BI19" i="19"/>
  <c r="BM19" i="19"/>
  <c r="Z19" i="19"/>
  <c r="AC19" i="19"/>
  <c r="Y19" i="19"/>
  <c r="AB19" i="19"/>
  <c r="AA19" i="19"/>
  <c r="CD19" i="19"/>
  <c r="CC19" i="19"/>
  <c r="AU19" i="19"/>
  <c r="AT19" i="19"/>
  <c r="AK19" i="19"/>
  <c r="X20" i="19"/>
  <c r="BH20" i="19" s="1"/>
  <c r="BD20" i="19"/>
  <c r="J20" i="19"/>
  <c r="Q20" i="19"/>
  <c r="K20" i="19"/>
  <c r="G20" i="19"/>
  <c r="H20" i="19"/>
  <c r="AZ20" i="19"/>
  <c r="BG20" i="19"/>
  <c r="M20" i="19"/>
  <c r="BE20" i="19"/>
  <c r="BB20" i="19"/>
  <c r="P20" i="19"/>
  <c r="S20" i="19"/>
  <c r="BC20" i="19"/>
  <c r="I20" i="19"/>
  <c r="AW20" i="19"/>
  <c r="L20" i="19"/>
  <c r="BF20" i="19"/>
  <c r="N20" i="19"/>
  <c r="AY20" i="19"/>
  <c r="BA20" i="19"/>
  <c r="O20" i="19"/>
  <c r="AX20" i="19"/>
  <c r="AE19" i="19"/>
  <c r="AO20" i="19" l="1"/>
  <c r="AN20" i="19"/>
  <c r="AM20" i="19"/>
  <c r="AL20" i="19"/>
  <c r="AR20" i="19"/>
  <c r="AQ20" i="19"/>
  <c r="AI20" i="19"/>
  <c r="AH20" i="19"/>
  <c r="AG20" i="19"/>
  <c r="AF20" i="19"/>
  <c r="AC20" i="19"/>
  <c r="Y20" i="19"/>
  <c r="AB20" i="19"/>
  <c r="AA20" i="19"/>
  <c r="Z20" i="19"/>
  <c r="BR20" i="19"/>
  <c r="BQ20" i="19"/>
  <c r="BP20" i="19"/>
  <c r="BS20" i="19"/>
  <c r="BO20" i="19"/>
  <c r="AU20" i="19"/>
  <c r="AT20" i="19"/>
  <c r="CD20" i="19"/>
  <c r="CC20" i="19"/>
  <c r="BM20" i="19"/>
  <c r="BI20" i="19"/>
  <c r="BL20" i="19"/>
  <c r="BK20" i="19"/>
  <c r="BJ20" i="19"/>
  <c r="CB20" i="19"/>
  <c r="CA20" i="19"/>
  <c r="BW20" i="19"/>
  <c r="BV20" i="19"/>
  <c r="BY20" i="19"/>
  <c r="BU20" i="19"/>
  <c r="BX20" i="19"/>
  <c r="AE20" i="19"/>
  <c r="AK20" i="19"/>
  <c r="E24" i="19" l="1"/>
  <c r="E23" i="19"/>
  <c r="E40" i="19"/>
  <c r="E39" i="19"/>
  <c r="AS333" i="5" l="1"/>
  <c r="AR333" i="5"/>
  <c r="AQ333" i="5"/>
  <c r="AP333" i="5"/>
  <c r="AO333" i="5"/>
  <c r="AN333" i="5"/>
  <c r="AM333" i="5"/>
  <c r="AL333" i="5"/>
  <c r="AK333" i="5"/>
  <c r="AJ333" i="5"/>
  <c r="AS332" i="5"/>
  <c r="AR332" i="5"/>
  <c r="AQ332" i="5"/>
  <c r="AP332" i="5"/>
  <c r="AO332" i="5"/>
  <c r="AN332" i="5"/>
  <c r="AM332" i="5"/>
  <c r="AL332" i="5"/>
  <c r="AK332" i="5"/>
  <c r="AJ332" i="5"/>
  <c r="AG160" i="5" l="1"/>
  <c r="AG161" i="5"/>
  <c r="AG159" i="5"/>
  <c r="AG157" i="5"/>
  <c r="AG158" i="5"/>
  <c r="AG80" i="5"/>
  <c r="AG81" i="5"/>
  <c r="AG79" i="5"/>
  <c r="AG77" i="5"/>
  <c r="AG78" i="5"/>
  <c r="AG240" i="5"/>
  <c r="AG241" i="5"/>
  <c r="AG239" i="5"/>
  <c r="AG237" i="5"/>
  <c r="AG238" i="5"/>
  <c r="AG320" i="5"/>
  <c r="AG321" i="5"/>
  <c r="AG319" i="5"/>
  <c r="AG155" i="5"/>
  <c r="AG156" i="5"/>
  <c r="AG154" i="5"/>
  <c r="AG152" i="5"/>
  <c r="AG153" i="5"/>
  <c r="AG75" i="5"/>
  <c r="AG76" i="5"/>
  <c r="AG74" i="5"/>
  <c r="AG72" i="5"/>
  <c r="AG73" i="5"/>
  <c r="AG235" i="5"/>
  <c r="AG236" i="5"/>
  <c r="AG234" i="5"/>
  <c r="AG232" i="5"/>
  <c r="AG233" i="5"/>
  <c r="AG315" i="5"/>
  <c r="AG316" i="5"/>
  <c r="AG314" i="5"/>
  <c r="AG312" i="5"/>
  <c r="AG313" i="5"/>
  <c r="AG150" i="5"/>
  <c r="AG151" i="5"/>
  <c r="AG149" i="5"/>
  <c r="AG147" i="5"/>
  <c r="AG148" i="5"/>
  <c r="AG70" i="5"/>
  <c r="AG71" i="5"/>
  <c r="AG69" i="5"/>
  <c r="AG67" i="5"/>
  <c r="AG68" i="5"/>
  <c r="AG230" i="5"/>
  <c r="AG231" i="5"/>
  <c r="AG229" i="5"/>
  <c r="AG227" i="5"/>
  <c r="AG228" i="5"/>
  <c r="AG310" i="5"/>
  <c r="AG311" i="5"/>
  <c r="AG309" i="5"/>
  <c r="AG145" i="5"/>
  <c r="AG146" i="5"/>
  <c r="AG144" i="5"/>
  <c r="AG142" i="5"/>
  <c r="AG143" i="5"/>
  <c r="AG65" i="5"/>
  <c r="AG66" i="5"/>
  <c r="AG64" i="5"/>
  <c r="AG62" i="5"/>
  <c r="AG63" i="5"/>
  <c r="AG225" i="5"/>
  <c r="AG226" i="5"/>
  <c r="AG224" i="5"/>
  <c r="AG222" i="5"/>
  <c r="AG223" i="5"/>
  <c r="AG305" i="5"/>
  <c r="AG306" i="5"/>
  <c r="AG304" i="5"/>
  <c r="AG302" i="5"/>
  <c r="AG303" i="5"/>
  <c r="AG140" i="5"/>
  <c r="AG141" i="5"/>
  <c r="AG139" i="5"/>
  <c r="AG137" i="5"/>
  <c r="AG138" i="5"/>
  <c r="AG60" i="5"/>
  <c r="AG61" i="5"/>
  <c r="AG59" i="5"/>
  <c r="AG57" i="5"/>
  <c r="AG58" i="5"/>
  <c r="AG220" i="5"/>
  <c r="AG221" i="5"/>
  <c r="AG219" i="5"/>
  <c r="AG217" i="5"/>
  <c r="AG218" i="5"/>
  <c r="AG300" i="5"/>
  <c r="AG301" i="5"/>
  <c r="AG299" i="5"/>
  <c r="AG297" i="5"/>
  <c r="AG298" i="5"/>
  <c r="AG135" i="5"/>
  <c r="AG136" i="5"/>
  <c r="AG134" i="5"/>
  <c r="AG132" i="5"/>
  <c r="AG133" i="5"/>
  <c r="AG55" i="5"/>
  <c r="AG56" i="5"/>
  <c r="AG54" i="5"/>
  <c r="AG52" i="5"/>
  <c r="AG53" i="5"/>
  <c r="AG215" i="5"/>
  <c r="AG216" i="5"/>
  <c r="AG214" i="5"/>
  <c r="AG212" i="5"/>
  <c r="AG213" i="5"/>
  <c r="AG295" i="5"/>
  <c r="AG296" i="5"/>
  <c r="AG294" i="5"/>
  <c r="AG292" i="5"/>
  <c r="AG293" i="5"/>
  <c r="AG130" i="5"/>
  <c r="AG131" i="5"/>
  <c r="AG129" i="5"/>
  <c r="AG127" i="5"/>
  <c r="AG128" i="5"/>
  <c r="AG50" i="5"/>
  <c r="AG51" i="5"/>
  <c r="AG49" i="5"/>
  <c r="AG47" i="5"/>
  <c r="AG48" i="5"/>
  <c r="AG210" i="5"/>
  <c r="AG211" i="5"/>
  <c r="AG209" i="5"/>
  <c r="AG207" i="5"/>
  <c r="AG208" i="5"/>
  <c r="AG290" i="5"/>
  <c r="AG291" i="5"/>
  <c r="AG289" i="5"/>
  <c r="AG287" i="5"/>
  <c r="AG288" i="5"/>
  <c r="AG125" i="5"/>
  <c r="AG126" i="5"/>
  <c r="AG124" i="5"/>
  <c r="AG122" i="5"/>
  <c r="AG123" i="5"/>
  <c r="AG45" i="5"/>
  <c r="AG46" i="5"/>
  <c r="AG44" i="5"/>
  <c r="AG42" i="5"/>
  <c r="AG43" i="5"/>
  <c r="AG205" i="5"/>
  <c r="AG206" i="5"/>
  <c r="AG204" i="5"/>
  <c r="AG202" i="5"/>
  <c r="AG203" i="5"/>
  <c r="AG285" i="5"/>
  <c r="AG286" i="5"/>
  <c r="AG284" i="5"/>
  <c r="AG282" i="5"/>
  <c r="AG283" i="5"/>
  <c r="AG120" i="5"/>
  <c r="AG121" i="5"/>
  <c r="AG119" i="5"/>
  <c r="AG117" i="5"/>
  <c r="AG118" i="5"/>
  <c r="AG40" i="5"/>
  <c r="AG41" i="5"/>
  <c r="AG39" i="5"/>
  <c r="AG37" i="5"/>
  <c r="AG38" i="5"/>
  <c r="AG200" i="5"/>
  <c r="AG201" i="5"/>
  <c r="AG199" i="5"/>
  <c r="AG197" i="5"/>
  <c r="AG198" i="5"/>
  <c r="AG280" i="5"/>
  <c r="AG281" i="5"/>
  <c r="AG279" i="5"/>
  <c r="AG277" i="5"/>
  <c r="AG278" i="5"/>
  <c r="AG115" i="5"/>
  <c r="AG116" i="5"/>
  <c r="AG114" i="5"/>
  <c r="AG112" i="5"/>
  <c r="AG113" i="5"/>
  <c r="AG35" i="5"/>
  <c r="AG36" i="5"/>
  <c r="AG34" i="5"/>
  <c r="AG32" i="5"/>
  <c r="AG33" i="5"/>
  <c r="AG195" i="5"/>
  <c r="AG196" i="5"/>
  <c r="AG194" i="5"/>
  <c r="AG192" i="5"/>
  <c r="AG193" i="5"/>
  <c r="AG275" i="5"/>
  <c r="AG276" i="5"/>
  <c r="AG274" i="5"/>
  <c r="AG272" i="5"/>
  <c r="AG273" i="5"/>
  <c r="AG110" i="5"/>
  <c r="AG111" i="5"/>
  <c r="AG109" i="5"/>
  <c r="AG107" i="5"/>
  <c r="AG108" i="5"/>
  <c r="AG30" i="5"/>
  <c r="AG31" i="5"/>
  <c r="AG29" i="5"/>
  <c r="AG27" i="5"/>
  <c r="AG28" i="5"/>
  <c r="AG190" i="5"/>
  <c r="AG191" i="5"/>
  <c r="AG189" i="5"/>
  <c r="AG187" i="5"/>
  <c r="AG188" i="5"/>
  <c r="AG270" i="5"/>
  <c r="AG271" i="5"/>
  <c r="AG269" i="5"/>
  <c r="AG267" i="5"/>
  <c r="AG268" i="5"/>
  <c r="AG105" i="5"/>
  <c r="AG106" i="5"/>
  <c r="AG104" i="5"/>
  <c r="AG102" i="5"/>
  <c r="AG103" i="5"/>
  <c r="AG25" i="5"/>
  <c r="AG26" i="5"/>
  <c r="AG24" i="5"/>
  <c r="AG22" i="5"/>
  <c r="AG23" i="5"/>
  <c r="AG185" i="5"/>
  <c r="AG186" i="5"/>
  <c r="AG184" i="5"/>
  <c r="AG182" i="5"/>
  <c r="AG183" i="5"/>
  <c r="AG265" i="5"/>
  <c r="AG266" i="5"/>
  <c r="AG264" i="5"/>
  <c r="AG262" i="5"/>
  <c r="AG263" i="5"/>
  <c r="AG100" i="5"/>
  <c r="AG101" i="5"/>
  <c r="AG99" i="5"/>
  <c r="AG97" i="5"/>
  <c r="AG98" i="5"/>
  <c r="AG20" i="5"/>
  <c r="AG21" i="5"/>
  <c r="AG19" i="5"/>
  <c r="AG17" i="5"/>
  <c r="AG18" i="5"/>
  <c r="AG180" i="5"/>
  <c r="AG181" i="5"/>
  <c r="AG179" i="5"/>
  <c r="AG177" i="5"/>
  <c r="AG178" i="5"/>
  <c r="AG260" i="5"/>
  <c r="AG261" i="5"/>
  <c r="AG259" i="5"/>
  <c r="AG257" i="5"/>
  <c r="AG258" i="5"/>
  <c r="AG95" i="5"/>
  <c r="AG96" i="5"/>
  <c r="AG94" i="5"/>
  <c r="AG92" i="5"/>
  <c r="AG93" i="5"/>
  <c r="AG15" i="5"/>
  <c r="AG16" i="5"/>
  <c r="AG14" i="5"/>
  <c r="AG12" i="5"/>
  <c r="AG13" i="5"/>
  <c r="AG175" i="5"/>
  <c r="AG176" i="5"/>
  <c r="AG174" i="5"/>
  <c r="AG172" i="5"/>
  <c r="AG173" i="5"/>
  <c r="AG255" i="5"/>
  <c r="AG256" i="5"/>
  <c r="AG254" i="5"/>
  <c r="AG252" i="5"/>
  <c r="AG253" i="5"/>
  <c r="AG90" i="5"/>
  <c r="AG91" i="5"/>
  <c r="AG89" i="5"/>
  <c r="AG87" i="5"/>
  <c r="AG88" i="5"/>
  <c r="AG10" i="5"/>
  <c r="AG11" i="5"/>
  <c r="AG9" i="5"/>
  <c r="AG7" i="5"/>
  <c r="AG8" i="5"/>
  <c r="AG170" i="5"/>
  <c r="AG171" i="5"/>
  <c r="AG169" i="5"/>
  <c r="AG167" i="5"/>
  <c r="AG168" i="5"/>
  <c r="AG250" i="5"/>
  <c r="AG251" i="5"/>
  <c r="AG249" i="5"/>
  <c r="AG247" i="5"/>
  <c r="AG248" i="5"/>
  <c r="AG85" i="5"/>
  <c r="AG86" i="5"/>
  <c r="AG84" i="5"/>
  <c r="AG82" i="5"/>
  <c r="AH73" i="5" l="1"/>
  <c r="AH109" i="5"/>
  <c r="AH37" i="5"/>
  <c r="AH151" i="5"/>
  <c r="AH161" i="5"/>
  <c r="AH236" i="5"/>
  <c r="AH316" i="5"/>
  <c r="AH231" i="5"/>
  <c r="AH146" i="5"/>
  <c r="AH141" i="5"/>
  <c r="AH301" i="5"/>
  <c r="AH136" i="5"/>
  <c r="AH131" i="5"/>
  <c r="AH126" i="5"/>
  <c r="AH106" i="5"/>
  <c r="AH261" i="5"/>
  <c r="AH96" i="5"/>
  <c r="AH91" i="5"/>
  <c r="AH86" i="5"/>
  <c r="AH51" i="5"/>
  <c r="AH61" i="5"/>
  <c r="AH256" i="5"/>
  <c r="AH266" i="5"/>
  <c r="AH271" i="5"/>
  <c r="AH276" i="5"/>
  <c r="AH286" i="5"/>
  <c r="AH291" i="5"/>
  <c r="AH296" i="5"/>
  <c r="AH306" i="5"/>
  <c r="AH191" i="5"/>
  <c r="AH221" i="5"/>
  <c r="AH156" i="5"/>
  <c r="AH241" i="5"/>
  <c r="AH171" i="5"/>
  <c r="AH176" i="5"/>
  <c r="AH186" i="5"/>
  <c r="AH196" i="5"/>
  <c r="AH201" i="5"/>
  <c r="AH206" i="5"/>
  <c r="AH216" i="5"/>
  <c r="AH226" i="5"/>
  <c r="AH16" i="5"/>
  <c r="AH36" i="5"/>
  <c r="AH41" i="5"/>
  <c r="AH46" i="5"/>
  <c r="AH81" i="5"/>
  <c r="AG307" i="5"/>
  <c r="AH311" i="5" s="1"/>
  <c r="AG318" i="5"/>
  <c r="AG317" i="5"/>
  <c r="AH321" i="5" s="1"/>
  <c r="AG243" i="5"/>
  <c r="AG242" i="5"/>
  <c r="AG244" i="5"/>
  <c r="AG246" i="5"/>
  <c r="AG245" i="5"/>
  <c r="AG163" i="5"/>
  <c r="AG162" i="5"/>
  <c r="AG164" i="5"/>
  <c r="AG166" i="5"/>
  <c r="AG165" i="5"/>
  <c r="AG3" i="5"/>
  <c r="AG2" i="5"/>
  <c r="AG4" i="5"/>
  <c r="AG6" i="5"/>
  <c r="AG5" i="5"/>
  <c r="AG83" i="5"/>
  <c r="AG308" i="5"/>
  <c r="AH166" i="5" l="1"/>
  <c r="AH6" i="5"/>
  <c r="AH1" i="5" l="1"/>
</calcChain>
</file>

<file path=xl/sharedStrings.xml><?xml version="1.0" encoding="utf-8"?>
<sst xmlns="http://schemas.openxmlformats.org/spreadsheetml/2006/main" count="3402" uniqueCount="850">
  <si>
    <t>RunID</t>
  </si>
  <si>
    <t>BldgType</t>
  </si>
  <si>
    <t>CZ</t>
  </si>
  <si>
    <t>VintID</t>
  </si>
  <si>
    <t>MeasureID</t>
  </si>
  <si>
    <t>kWPkPer</t>
  </si>
  <si>
    <t>kWhTotal</t>
  </si>
  <si>
    <t>kWhLighting</t>
  </si>
  <si>
    <t>kWhTaskLighting</t>
  </si>
  <si>
    <t>kWhEquipment</t>
  </si>
  <si>
    <t>kWhHeating</t>
  </si>
  <si>
    <t>kWhCooling</t>
  </si>
  <si>
    <t>kWhTower</t>
  </si>
  <si>
    <t>kWhAux</t>
  </si>
  <si>
    <t>kWhVentilation</t>
  </si>
  <si>
    <t>kWhRefrigeration</t>
  </si>
  <si>
    <t>kWhHPSupp</t>
  </si>
  <si>
    <t>kWhSHW</t>
  </si>
  <si>
    <t>kWhExterior</t>
  </si>
  <si>
    <t>ThermTotal</t>
  </si>
  <si>
    <t>ThermEquipment</t>
  </si>
  <si>
    <t>ThermHeating</t>
  </si>
  <si>
    <t>ThermSHW</t>
  </si>
  <si>
    <t>OfS</t>
  </si>
  <si>
    <t>HVAC</t>
  </si>
  <si>
    <t>OfL</t>
  </si>
  <si>
    <t>EPr</t>
  </si>
  <si>
    <t>Htl</t>
  </si>
  <si>
    <t>Bldg</t>
  </si>
  <si>
    <t>CoolCap</t>
  </si>
  <si>
    <t>HeatCap</t>
  </si>
  <si>
    <t>Tons</t>
  </si>
  <si>
    <t>PctHrsZoneOutsideTR</t>
  </si>
  <si>
    <t>PctHrsPlantNotSat</t>
  </si>
  <si>
    <t>HrsZoneAbvCoolTR</t>
  </si>
  <si>
    <t>HrsZoneBlwHeatTR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</si>
  <si>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</si>
  <si>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</si>
  <si>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</si>
  <si>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</si>
  <si>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</si>
  <si>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</si>
  <si>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</si>
  <si>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</si>
  <si>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</si>
  <si>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</si>
  <si>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</si>
  <si>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</si>
  <si>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</si>
  <si>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</si>
  <si>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</si>
  <si>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</si>
  <si>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HP_S1Std</t>
  </si>
  <si>
    <t>HP_E2Std</t>
  </si>
  <si>
    <t>VRF_HP_OAU0</t>
  </si>
  <si>
    <t>VRF_HP_OAU2</t>
  </si>
  <si>
    <t>VRF_HR_OAU0</t>
  </si>
  <si>
    <t>VRF_HR_OAU2</t>
  </si>
  <si>
    <t>VRF HP Tier2</t>
  </si>
  <si>
    <t>VRF HR Tier2</t>
  </si>
  <si>
    <t>OfS-w01-v14-HP_S1Std</t>
  </si>
  <si>
    <t>OfS-w01-v14-HP_S2Std</t>
  </si>
  <si>
    <t>HP_S2Std</t>
  </si>
  <si>
    <t>OfS-w01-v14-HP_E2Std</t>
  </si>
  <si>
    <t>OfS-w01-v14-VRF_HP_OAU0</t>
  </si>
  <si>
    <t>OfS-w01-v14-VRF_HP_OAU1</t>
  </si>
  <si>
    <t>VRF_HP_OAU1</t>
  </si>
  <si>
    <t>OfS-w01-v14-VRF_HP_OAU2</t>
  </si>
  <si>
    <t>OfS-w01-v14-VRF_HR_OAU0</t>
  </si>
  <si>
    <t>OfS-w01-v14-VRF_HR_OAU1</t>
  </si>
  <si>
    <t>VRF_HR_OAU1</t>
  </si>
  <si>
    <t>OfS-w01-v14-VRF_HR_OAU2</t>
  </si>
  <si>
    <t>OfL-w01-v14-HP_S1Std</t>
  </si>
  <si>
    <t>OfL-w01-v14-HP_S2Std</t>
  </si>
  <si>
    <t>OfL-w01-v14-HP_E2Std</t>
  </si>
  <si>
    <t>OfL-w01-v14-VRF_HP_OAU0</t>
  </si>
  <si>
    <t>OfL-w01-v14-VRF_HP_OAU1</t>
  </si>
  <si>
    <t>OfL-w01-v14-VRF_HP_OAU2</t>
  </si>
  <si>
    <t>OfL-w01-v14-VRF_HR_OAU0</t>
  </si>
  <si>
    <t>OfL-w01-v14-VRF_HR_OAU1</t>
  </si>
  <si>
    <t>OfL-w01-v14-VRF_HR_OAU2</t>
  </si>
  <si>
    <t>EPr-w01-v14-HP_S1Std</t>
  </si>
  <si>
    <t>EPr-w01-v14-HP_S2Std</t>
  </si>
  <si>
    <t>EPr-w01-v14-HP_E2Std</t>
  </si>
  <si>
    <t>EPr-w01-v14-VRF_HP_OAU0</t>
  </si>
  <si>
    <t>EPr-w01-v14-VRF_HP_OAU1</t>
  </si>
  <si>
    <t>EPr-w01-v14-VRF_HP_OAU2</t>
  </si>
  <si>
    <t>EPr-w01-v14-VRF_HR_OAU0</t>
  </si>
  <si>
    <t>EPr-w01-v14-VRF_HR_OAU1</t>
  </si>
  <si>
    <t>EPr-w01-v14-VRF_HR_OAU2</t>
  </si>
  <si>
    <t>Htl-w01-v14-HP_S1Std</t>
  </si>
  <si>
    <t>Htl-w01-v14-HP_S2Std</t>
  </si>
  <si>
    <t>Htl-w01-v14-HP_E2Std</t>
  </si>
  <si>
    <t>Htl-w01-v14-VRF_HP_OAU0</t>
  </si>
  <si>
    <t>Htl-w01-v14-VRF_HP_OAU1</t>
  </si>
  <si>
    <t>Htl-w01-v14-VRF_HP_OAU2</t>
  </si>
  <si>
    <t>Htl-w01-v14-VRF_HR_OAU0</t>
  </si>
  <si>
    <t>Htl-w01-v14-VRF_HR_OAU1</t>
  </si>
  <si>
    <t>Htl-w01-v14-VRF_HR_OAU2</t>
  </si>
  <si>
    <t>OfS-w02-v14-HP_S1Std</t>
  </si>
  <si>
    <t>OfS-w02-v14-HP_S2Std</t>
  </si>
  <si>
    <t>OfS-w02-v14-HP_E2Std</t>
  </si>
  <si>
    <t>OfS-w02-v14-VRF_HP_OAU0</t>
  </si>
  <si>
    <t>OfS-w02-v14-VRF_HP_OAU1</t>
  </si>
  <si>
    <t>OfS-w02-v14-VRF_HP_OAU2</t>
  </si>
  <si>
    <t>OfS-w02-v14-VRF_HR_OAU0</t>
  </si>
  <si>
    <t>OfS-w02-v14-VRF_HR_OAU1</t>
  </si>
  <si>
    <t>OfS-w02-v14-VRF_HR_OAU2</t>
  </si>
  <si>
    <t>OfL-w02-v14-HP_S1Std</t>
  </si>
  <si>
    <t>OfL-w02-v14-HP_S2Std</t>
  </si>
  <si>
    <t>OfL-w02-v14-HP_E2Std</t>
  </si>
  <si>
    <t>OfL-w02-v14-VRF_HP_OAU0</t>
  </si>
  <si>
    <t>OfL-w02-v14-VRF_HP_OAU1</t>
  </si>
  <si>
    <t>OfL-w02-v14-VRF_HP_OAU2</t>
  </si>
  <si>
    <t>OfL-w02-v14-VRF_HR_OAU0</t>
  </si>
  <si>
    <t>OfL-w02-v14-VRF_HR_OAU1</t>
  </si>
  <si>
    <t>OfL-w02-v14-VRF_HR_OAU2</t>
  </si>
  <si>
    <t>EPr-w02-v14-HP_S1Std</t>
  </si>
  <si>
    <t>EPr-w02-v14-HP_S2Std</t>
  </si>
  <si>
    <t>EPr-w02-v14-HP_E2Std</t>
  </si>
  <si>
    <t>EPr-w02-v14-VRF_HP_OAU0</t>
  </si>
  <si>
    <t>EPr-w02-v14-VRF_HP_OAU1</t>
  </si>
  <si>
    <t>EPr-w02-v14-VRF_HP_OAU2</t>
  </si>
  <si>
    <t>EPr-w02-v14-VRF_HR_OAU0</t>
  </si>
  <si>
    <t>EPr-w02-v14-VRF_HR_OAU1</t>
  </si>
  <si>
    <t>EPr-w02-v14-VRF_HR_OAU2</t>
  </si>
  <si>
    <t>Htl-w02-v14-HP_S1Std</t>
  </si>
  <si>
    <t>Htl-w02-v14-HP_S2Std</t>
  </si>
  <si>
    <t>Htl-w02-v14-HP_E2Std</t>
  </si>
  <si>
    <t>Htl-w02-v14-VRF_HP_OAU0</t>
  </si>
  <si>
    <t>Htl-w02-v14-VRF_HP_OAU1</t>
  </si>
  <si>
    <t>Htl-w02-v14-VRF_HP_OAU2</t>
  </si>
  <si>
    <t>Htl-w02-v14-VRF_HR_OAU0</t>
  </si>
  <si>
    <t>Htl-w02-v14-VRF_HR_OAU1</t>
  </si>
  <si>
    <t>Htl-w02-v14-VRF_HR_OAU2</t>
  </si>
  <si>
    <t>OfS-w03-v14-HP_S1Std</t>
  </si>
  <si>
    <t>OfS-w03-v14-HP_S2Std</t>
  </si>
  <si>
    <t>OfS-w03-v14-HP_E2Std</t>
  </si>
  <si>
    <t>OfS-w03-v14-VRF_HP_OAU0</t>
  </si>
  <si>
    <t>OfS-w03-v14-VRF_HP_OAU1</t>
  </si>
  <si>
    <t>OfS-w03-v14-VRF_HP_OAU2</t>
  </si>
  <si>
    <t>OfS-w03-v14-VRF_HR_OAU0</t>
  </si>
  <si>
    <t>OfS-w03-v14-VRF_HR_OAU1</t>
  </si>
  <si>
    <t>OfS-w03-v14-VRF_HR_OAU2</t>
  </si>
  <si>
    <t>OfL-w03-v14-HP_S1Std</t>
  </si>
  <si>
    <t>OfL-w03-v14-HP_S2Std</t>
  </si>
  <si>
    <t>OfL-w03-v14-HP_E2Std</t>
  </si>
  <si>
    <t>OfL-w03-v14-VRF_HP_OAU0</t>
  </si>
  <si>
    <t>OfL-w03-v14-VRF_HP_OAU1</t>
  </si>
  <si>
    <t>OfL-w03-v14-VRF_HP_OAU2</t>
  </si>
  <si>
    <t>OfL-w03-v14-VRF_HR_OAU0</t>
  </si>
  <si>
    <t>OfL-w03-v14-VRF_HR_OAU1</t>
  </si>
  <si>
    <t>OfL-w03-v14-VRF_HR_OAU2</t>
  </si>
  <si>
    <t>EPr-w03-v14-HP_S1Std</t>
  </si>
  <si>
    <t>EPr-w03-v14-HP_S2Std</t>
  </si>
  <si>
    <t>EPr-w03-v14-HP_E2Std</t>
  </si>
  <si>
    <t>EPr-w03-v14-VRF_HP_OAU0</t>
  </si>
  <si>
    <t>EPr-w03-v14-VRF_HP_OAU1</t>
  </si>
  <si>
    <t>EPr-w03-v14-VRF_HP_OAU2</t>
  </si>
  <si>
    <t>EPr-w03-v14-VRF_HR_OAU0</t>
  </si>
  <si>
    <t>EPr-w03-v14-VRF_HR_OAU1</t>
  </si>
  <si>
    <t>EPr-w03-v14-VRF_HR_OAU2</t>
  </si>
  <si>
    <t>Htl-w03-v14-HP_S1Std</t>
  </si>
  <si>
    <t>Htl-w03-v14-HP_S2Std</t>
  </si>
  <si>
    <t>Htl-w03-v14-HP_E2Std</t>
  </si>
  <si>
    <t>Htl-w03-v14-VRF_HP_OAU0</t>
  </si>
  <si>
    <t>Htl-w03-v14-VRF_HP_OAU1</t>
  </si>
  <si>
    <t>Htl-w03-v14-VRF_HP_OAU2</t>
  </si>
  <si>
    <t>Htl-w03-v14-VRF_HR_OAU0</t>
  </si>
  <si>
    <t>Htl-w03-v14-VRF_HR_OAU1</t>
  </si>
  <si>
    <t>Htl-w03-v14-VRF_HR_OAU2</t>
  </si>
  <si>
    <t>OfS-w04-v14-HP_S1Std</t>
  </si>
  <si>
    <t>OfS-w04-v14-HP_S2Std</t>
  </si>
  <si>
    <t>OfS-w04-v14-HP_E2Std</t>
  </si>
  <si>
    <t>OfS-w04-v14-VRF_HP_OAU0</t>
  </si>
  <si>
    <t>OfS-w04-v14-VRF_HP_OAU1</t>
  </si>
  <si>
    <t>OfS-w04-v14-VRF_HP_OAU2</t>
  </si>
  <si>
    <t>OfS-w04-v14-VRF_HR_OAU0</t>
  </si>
  <si>
    <t>OfS-w04-v14-VRF_HR_OAU1</t>
  </si>
  <si>
    <t>OfS-w04-v14-VRF_HR_OAU2</t>
  </si>
  <si>
    <t>OfL-w04-v14-HP_S1Std</t>
  </si>
  <si>
    <t>OfL-w04-v14-HP_S2Std</t>
  </si>
  <si>
    <t>OfL-w04-v14-HP_E2Std</t>
  </si>
  <si>
    <t>OfL-w04-v14-VRF_HP_OAU0</t>
  </si>
  <si>
    <t>OfL-w04-v14-VRF_HP_OAU1</t>
  </si>
  <si>
    <t>OfL-w04-v14-VRF_HP_OAU2</t>
  </si>
  <si>
    <t>OfL-w04-v14-VRF_HR_OAU0</t>
  </si>
  <si>
    <t>OfL-w04-v14-VRF_HR_OAU1</t>
  </si>
  <si>
    <t>OfL-w04-v14-VRF_HR_OAU2</t>
  </si>
  <si>
    <t>EPr-w04-v14-HP_S1Std</t>
  </si>
  <si>
    <t>EPr-w04-v14-HP_S2Std</t>
  </si>
  <si>
    <t>EPr-w04-v14-HP_E2Std</t>
  </si>
  <si>
    <t>EPr-w04-v14-VRF_HP_OAU0</t>
  </si>
  <si>
    <t>EPr-w04-v14-VRF_HP_OAU1</t>
  </si>
  <si>
    <t>EPr-w04-v14-VRF_HP_OAU2</t>
  </si>
  <si>
    <t>EPr-w04-v14-VRF_HR_OAU0</t>
  </si>
  <si>
    <t>EPr-w04-v14-VRF_HR_OAU1</t>
  </si>
  <si>
    <t>EPr-w04-v14-VRF_HR_OAU2</t>
  </si>
  <si>
    <t>Htl-w04-v14-HP_S1Std</t>
  </si>
  <si>
    <t>Htl-w04-v14-HP_S2Std</t>
  </si>
  <si>
    <t>Htl-w04-v14-HP_E2Std</t>
  </si>
  <si>
    <t>Htl-w04-v14-VRF_HP_OAU0</t>
  </si>
  <si>
    <t>Htl-w04-v14-VRF_HP_OAU1</t>
  </si>
  <si>
    <t>Htl-w04-v14-VRF_HP_OAU2</t>
  </si>
  <si>
    <t>Htl-w04-v14-VRF_HR_OAU0</t>
  </si>
  <si>
    <t>Htl-w04-v14-VRF_HR_OAU1</t>
  </si>
  <si>
    <t>Htl-w04-v14-VRF_HR_OAU2</t>
  </si>
  <si>
    <t>OfS-w05-v14-HP_S1Std</t>
  </si>
  <si>
    <t>OfS-w05-v14-HP_S2Std</t>
  </si>
  <si>
    <t>OfS-w05-v14-HP_E2Std</t>
  </si>
  <si>
    <t>OfS-w05-v14-VRF_HP_OAU0</t>
  </si>
  <si>
    <t>OfS-w05-v14-VRF_HP_OAU1</t>
  </si>
  <si>
    <t>OfS-w05-v14-VRF_HP_OAU2</t>
  </si>
  <si>
    <t>OfS-w05-v14-VRF_HR_OAU0</t>
  </si>
  <si>
    <t>OfS-w05-v14-VRF_HR_OAU1</t>
  </si>
  <si>
    <t>OfS-w05-v14-VRF_HR_OAU2</t>
  </si>
  <si>
    <t>OfL-w05-v14-HP_S1Std</t>
  </si>
  <si>
    <t>OfL-w05-v14-HP_S2Std</t>
  </si>
  <si>
    <t>OfL-w05-v14-HP_E2Std</t>
  </si>
  <si>
    <t>OfL-w05-v14-VRF_HP_OAU0</t>
  </si>
  <si>
    <t>OfL-w05-v14-VRF_HP_OAU1</t>
  </si>
  <si>
    <t>OfL-w05-v14-VRF_HP_OAU2</t>
  </si>
  <si>
    <t>OfL-w05-v14-VRF_HR_OAU0</t>
  </si>
  <si>
    <t>OfL-w05-v14-VRF_HR_OAU1</t>
  </si>
  <si>
    <t>OfL-w05-v14-VRF_HR_OAU2</t>
  </si>
  <si>
    <t>EPr-w05-v14-HP_S1Std</t>
  </si>
  <si>
    <t>EPr-w05-v14-HP_S2Std</t>
  </si>
  <si>
    <t>EPr-w05-v14-HP_E2Std</t>
  </si>
  <si>
    <t>EPr-w05-v14-VRF_HP_OAU0</t>
  </si>
  <si>
    <t>EPr-w05-v14-VRF_HP_OAU1</t>
  </si>
  <si>
    <t>EPr-w05-v14-VRF_HP_OAU2</t>
  </si>
  <si>
    <t>EPr-w05-v14-VRF_HR_OAU0</t>
  </si>
  <si>
    <t>EPr-w05-v14-VRF_HR_OAU1</t>
  </si>
  <si>
    <t>EPr-w05-v14-VRF_HR_OAU2</t>
  </si>
  <si>
    <t>Htl-w05-v14-HP_S1Std</t>
  </si>
  <si>
    <t>Htl-w05-v14-HP_S2Std</t>
  </si>
  <si>
    <t>Htl-w05-v14-HP_E2Std</t>
  </si>
  <si>
    <t>Htl-w05-v14-VRF_HP_OAU0</t>
  </si>
  <si>
    <t>Htl-w05-v14-VRF_HP_OAU1</t>
  </si>
  <si>
    <t>Htl-w05-v14-VRF_HP_OAU2</t>
  </si>
  <si>
    <t>Htl-w05-v14-VRF_HR_OAU0</t>
  </si>
  <si>
    <t>Htl-w05-v14-VRF_HR_OAU1</t>
  </si>
  <si>
    <t>Htl-w05-v14-VRF_HR_OAU2</t>
  </si>
  <si>
    <t>OfS-w06-v14-HP_S1Std</t>
  </si>
  <si>
    <t>OfS-w06-v14-HP_S2Std</t>
  </si>
  <si>
    <t>OfS-w06-v14-HP_E2Std</t>
  </si>
  <si>
    <t>OfS-w06-v14-VRF_HP_OAU0</t>
  </si>
  <si>
    <t>OfS-w06-v14-VRF_HP_OAU1</t>
  </si>
  <si>
    <t>OfS-w06-v14-VRF_HP_OAU2</t>
  </si>
  <si>
    <t>OfS-w06-v14-VRF_HR_OAU0</t>
  </si>
  <si>
    <t>OfS-w06-v14-VRF_HR_OAU1</t>
  </si>
  <si>
    <t>OfS-w06-v14-VRF_HR_OAU2</t>
  </si>
  <si>
    <t>OfL-w06-v14-HP_S1Std</t>
  </si>
  <si>
    <t>OfL-w06-v14-HP_S2Std</t>
  </si>
  <si>
    <t>OfL-w06-v14-HP_E2Std</t>
  </si>
  <si>
    <t>OfL-w06-v14-VRF_HP_OAU0</t>
  </si>
  <si>
    <t>OfL-w06-v14-VRF_HP_OAU1</t>
  </si>
  <si>
    <t>OfL-w06-v14-VRF_HP_OAU2</t>
  </si>
  <si>
    <t>OfL-w06-v14-VRF_HR_OAU0</t>
  </si>
  <si>
    <t>OfL-w06-v14-VRF_HR_OAU1</t>
  </si>
  <si>
    <t>OfL-w06-v14-VRF_HR_OAU2</t>
  </si>
  <si>
    <t>EPr-w06-v14-HP_S1Std</t>
  </si>
  <si>
    <t>EPr-w06-v14-HP_S2Std</t>
  </si>
  <si>
    <t>EPr-w06-v14-HP_E2Std</t>
  </si>
  <si>
    <t>EPr-w06-v14-VRF_HP_OAU0</t>
  </si>
  <si>
    <t>EPr-w06-v14-VRF_HP_OAU1</t>
  </si>
  <si>
    <t>EPr-w06-v14-VRF_HP_OAU2</t>
  </si>
  <si>
    <t>EPr-w06-v14-VRF_HR_OAU0</t>
  </si>
  <si>
    <t>EPr-w06-v14-VRF_HR_OAU1</t>
  </si>
  <si>
    <t>EPr-w06-v14-VRF_HR_OAU2</t>
  </si>
  <si>
    <t>Htl-w06-v14-HP_S1Std</t>
  </si>
  <si>
    <t>Htl-w06-v14-HP_S2Std</t>
  </si>
  <si>
    <t>Htl-w06-v14-HP_E2Std</t>
  </si>
  <si>
    <t>Htl-w06-v14-VRF_HP_OAU0</t>
  </si>
  <si>
    <t>Htl-w06-v14-VRF_HP_OAU1</t>
  </si>
  <si>
    <t>Htl-w06-v14-VRF_HP_OAU2</t>
  </si>
  <si>
    <t>Htl-w06-v14-VRF_HR_OAU0</t>
  </si>
  <si>
    <t>Htl-w06-v14-VRF_HR_OAU1</t>
  </si>
  <si>
    <t>Htl-w06-v14-VRF_HR_OAU2</t>
  </si>
  <si>
    <t>OfS-w07-v14-HP_S1Std</t>
  </si>
  <si>
    <t>OfS-w07-v14-HP_S2Std</t>
  </si>
  <si>
    <t>OfS-w07-v14-HP_E2Std</t>
  </si>
  <si>
    <t>OfS-w07-v14-VRF_HP_OAU0</t>
  </si>
  <si>
    <t>OfS-w07-v14-VRF_HP_OAU1</t>
  </si>
  <si>
    <t>OfS-w07-v14-VRF_HP_OAU2</t>
  </si>
  <si>
    <t>OfS-w07-v14-VRF_HR_OAU0</t>
  </si>
  <si>
    <t>OfS-w07-v14-VRF_HR_OAU1</t>
  </si>
  <si>
    <t>OfS-w07-v14-VRF_HR_OAU2</t>
  </si>
  <si>
    <t>OfL-w07-v14-HP_S1Std</t>
  </si>
  <si>
    <t>OfL-w07-v14-HP_S2Std</t>
  </si>
  <si>
    <t>OfL-w07-v14-HP_E2Std</t>
  </si>
  <si>
    <t>OfL-w07-v14-VRF_HP_OAU0</t>
  </si>
  <si>
    <t>OfL-w07-v14-VRF_HP_OAU1</t>
  </si>
  <si>
    <t>OfL-w07-v14-VRF_HP_OAU2</t>
  </si>
  <si>
    <t>OfL-w07-v14-VRF_HR_OAU0</t>
  </si>
  <si>
    <t>OfL-w07-v14-VRF_HR_OAU1</t>
  </si>
  <si>
    <t>OfL-w07-v14-VRF_HR_OAU2</t>
  </si>
  <si>
    <t>EPr-w07-v14-HP_S1Std</t>
  </si>
  <si>
    <t>EPr-w07-v14-HP_S2Std</t>
  </si>
  <si>
    <t>EPr-w07-v14-HP_E2Std</t>
  </si>
  <si>
    <t>EPr-w07-v14-VRF_HP_OAU0</t>
  </si>
  <si>
    <t>EPr-w07-v14-VRF_HP_OAU1</t>
  </si>
  <si>
    <t>EPr-w07-v14-VRF_HP_OAU2</t>
  </si>
  <si>
    <t>EPr-w07-v14-VRF_HR_OAU0</t>
  </si>
  <si>
    <t>EPr-w07-v14-VRF_HR_OAU1</t>
  </si>
  <si>
    <t>EPr-w07-v14-VRF_HR_OAU2</t>
  </si>
  <si>
    <t>Htl-w07-v14-HP_S1Std</t>
  </si>
  <si>
    <t>Htl-w07-v14-HP_S2Std</t>
  </si>
  <si>
    <t>Htl-w07-v14-HP_E2Std</t>
  </si>
  <si>
    <t>Htl-w07-v14-VRF_HP_OAU0</t>
  </si>
  <si>
    <t>Htl-w07-v14-VRF_HP_OAU1</t>
  </si>
  <si>
    <t>Htl-w07-v14-VRF_HP_OAU2</t>
  </si>
  <si>
    <t>Htl-w07-v14-VRF_HR_OAU0</t>
  </si>
  <si>
    <t>Htl-w07-v14-VRF_HR_OAU1</t>
  </si>
  <si>
    <t>Htl-w07-v14-VRF_HR_OAU2</t>
  </si>
  <si>
    <t>OfS-w08-v14-HP_S1Std</t>
  </si>
  <si>
    <t>OfS-w08-v14-HP_S2Std</t>
  </si>
  <si>
    <t>OfS-w08-v14-HP_E2Std</t>
  </si>
  <si>
    <t>OfS-w08-v14-VRF_HP_OAU0</t>
  </si>
  <si>
    <t>OfS-w08-v14-VRF_HP_OAU1</t>
  </si>
  <si>
    <t>OfS-w08-v14-VRF_HP_OAU2</t>
  </si>
  <si>
    <t>OfS-w08-v14-VRF_HR_OAU0</t>
  </si>
  <si>
    <t>OfS-w08-v14-VRF_HR_OAU1</t>
  </si>
  <si>
    <t>OfS-w08-v14-VRF_HR_OAU2</t>
  </si>
  <si>
    <t>OfL-w08-v14-HP_S1Std</t>
  </si>
  <si>
    <t>OfL-w08-v14-HP_S2Std</t>
  </si>
  <si>
    <t>OfL-w08-v14-HP_E2Std</t>
  </si>
  <si>
    <t>OfL-w08-v14-VRF_HP_OAU0</t>
  </si>
  <si>
    <t>OfL-w08-v14-VRF_HP_OAU1</t>
  </si>
  <si>
    <t>OfL-w08-v14-VRF_HP_OAU2</t>
  </si>
  <si>
    <t>OfL-w08-v14-VRF_HR_OAU0</t>
  </si>
  <si>
    <t>OfL-w08-v14-VRF_HR_OAU1</t>
  </si>
  <si>
    <t>OfL-w08-v14-VRF_HR_OAU2</t>
  </si>
  <si>
    <t>EPr-w08-v14-HP_S1Std</t>
  </si>
  <si>
    <t>EPr-w08-v14-HP_S2Std</t>
  </si>
  <si>
    <t>EPr-w08-v14-HP_E2Std</t>
  </si>
  <si>
    <t>EPr-w08-v14-VRF_HP_OAU0</t>
  </si>
  <si>
    <t>EPr-w08-v14-VRF_HP_OAU1</t>
  </si>
  <si>
    <t>EPr-w08-v14-VRF_HP_OAU2</t>
  </si>
  <si>
    <t>EPr-w08-v14-VRF_HR_OAU0</t>
  </si>
  <si>
    <t>EPr-w08-v14-VRF_HR_OAU1</t>
  </si>
  <si>
    <t>EPr-w08-v14-VRF_HR_OAU2</t>
  </si>
  <si>
    <t>Htl-w08-v14-HP_S1Std</t>
  </si>
  <si>
    <t>Htl-w08-v14-HP_S2Std</t>
  </si>
  <si>
    <t>Htl-w08-v14-HP_E2Std</t>
  </si>
  <si>
    <t>Htl-w08-v14-VRF_HP_OAU0</t>
  </si>
  <si>
    <t>Htl-w08-v14-VRF_HP_OAU1</t>
  </si>
  <si>
    <t>Htl-w08-v14-VRF_HP_OAU2</t>
  </si>
  <si>
    <t>Htl-w08-v14-VRF_HR_OAU0</t>
  </si>
  <si>
    <t>Htl-w08-v14-VRF_HR_OAU1</t>
  </si>
  <si>
    <t>Htl-w08-v14-VRF_HR_OAU2</t>
  </si>
  <si>
    <t>OfS-w09-v14-HP_S1Std</t>
  </si>
  <si>
    <t>OfS-w09-v14-HP_S2Std</t>
  </si>
  <si>
    <t>OfS-w09-v14-HP_E2Std</t>
  </si>
  <si>
    <t>OfS-w09-v14-VRF_HP_OAU0</t>
  </si>
  <si>
    <t>OfS-w09-v14-VRF_HP_OAU1</t>
  </si>
  <si>
    <t>OfS-w09-v14-VRF_HP_OAU2</t>
  </si>
  <si>
    <t>OfS-w09-v14-VRF_HR_OAU0</t>
  </si>
  <si>
    <t>OfS-w09-v14-VRF_HR_OAU1</t>
  </si>
  <si>
    <t>OfS-w09-v14-VRF_HR_OAU2</t>
  </si>
  <si>
    <t>OfL-w09-v14-HP_S1Std</t>
  </si>
  <si>
    <t>OfL-w09-v14-HP_S2Std</t>
  </si>
  <si>
    <t>OfL-w09-v14-HP_E2Std</t>
  </si>
  <si>
    <t>OfL-w09-v14-VRF_HP_OAU0</t>
  </si>
  <si>
    <t>OfL-w09-v14-VRF_HP_OAU1</t>
  </si>
  <si>
    <t>OfL-w09-v14-VRF_HP_OAU2</t>
  </si>
  <si>
    <t>OfL-w09-v14-VRF_HR_OAU0</t>
  </si>
  <si>
    <t>OfL-w09-v14-VRF_HR_OAU1</t>
  </si>
  <si>
    <t>OfL-w09-v14-VRF_HR_OAU2</t>
  </si>
  <si>
    <t>EPr-w09-v14-HP_S1Std</t>
  </si>
  <si>
    <t>EPr-w09-v14-HP_S2Std</t>
  </si>
  <si>
    <t>EPr-w09-v14-HP_E2Std</t>
  </si>
  <si>
    <t>EPr-w09-v14-VRF_HP_OAU0</t>
  </si>
  <si>
    <t>EPr-w09-v14-VRF_HP_OAU1</t>
  </si>
  <si>
    <t>EPr-w09-v14-VRF_HP_OAU2</t>
  </si>
  <si>
    <t>EPr-w09-v14-VRF_HR_OAU0</t>
  </si>
  <si>
    <t>EPr-w09-v14-VRF_HR_OAU1</t>
  </si>
  <si>
    <t>EPr-w09-v14-VRF_HR_OAU2</t>
  </si>
  <si>
    <t>Htl-w09-v14-HP_S1Std</t>
  </si>
  <si>
    <t>Htl-w09-v14-HP_S2Std</t>
  </si>
  <si>
    <t>Htl-w09-v14-HP_E2Std</t>
  </si>
  <si>
    <t>Htl-w09-v14-VRF_HP_OAU0</t>
  </si>
  <si>
    <t>Htl-w09-v14-VRF_HP_OAU1</t>
  </si>
  <si>
    <t>Htl-w09-v14-VRF_HP_OAU2</t>
  </si>
  <si>
    <t>Htl-w09-v14-VRF_HR_OAU0</t>
  </si>
  <si>
    <t>Htl-w09-v14-VRF_HR_OAU1</t>
  </si>
  <si>
    <t>Htl-w09-v14-VRF_HR_OAU2</t>
  </si>
  <si>
    <t>OfS-w10-v14-HP_S1Std</t>
  </si>
  <si>
    <t>OfS-w10-v14-HP_S2Std</t>
  </si>
  <si>
    <t>OfS-w10-v14-HP_E2Std</t>
  </si>
  <si>
    <t>OfS-w10-v14-VRF_HP_OAU0</t>
  </si>
  <si>
    <t>OfS-w10-v14-VRF_HP_OAU1</t>
  </si>
  <si>
    <t>OfS-w10-v14-VRF_HP_OAU2</t>
  </si>
  <si>
    <t>OfS-w10-v14-VRF_HR_OAU0</t>
  </si>
  <si>
    <t>OfS-w10-v14-VRF_HR_OAU1</t>
  </si>
  <si>
    <t>OfS-w10-v14-VRF_HR_OAU2</t>
  </si>
  <si>
    <t>OfL-w10-v14-HP_S1Std</t>
  </si>
  <si>
    <t>OfL-w10-v14-HP_S2Std</t>
  </si>
  <si>
    <t>OfL-w10-v14-HP_E2Std</t>
  </si>
  <si>
    <t>OfL-w10-v14-VRF_HP_OAU0</t>
  </si>
  <si>
    <t>OfL-w10-v14-VRF_HP_OAU1</t>
  </si>
  <si>
    <t>OfL-w10-v14-VRF_HP_OAU2</t>
  </si>
  <si>
    <t>OfL-w10-v14-VRF_HR_OAU0</t>
  </si>
  <si>
    <t>OfL-w10-v14-VRF_HR_OAU1</t>
  </si>
  <si>
    <t>OfL-w10-v14-VRF_HR_OAU2</t>
  </si>
  <si>
    <t>EPr-w10-v14-HP_S1Std</t>
  </si>
  <si>
    <t>EPr-w10-v14-HP_S2Std</t>
  </si>
  <si>
    <t>EPr-w10-v14-HP_E2Std</t>
  </si>
  <si>
    <t>EPr-w10-v14-VRF_HP_OAU0</t>
  </si>
  <si>
    <t>EPr-w10-v14-VRF_HP_OAU1</t>
  </si>
  <si>
    <t>EPr-w10-v14-VRF_HP_OAU2</t>
  </si>
  <si>
    <t>EPr-w10-v14-VRF_HR_OAU0</t>
  </si>
  <si>
    <t>EPr-w10-v14-VRF_HR_OAU1</t>
  </si>
  <si>
    <t>EPr-w10-v14-VRF_HR_OAU2</t>
  </si>
  <si>
    <t>Htl-w10-v14-HP_S1Std</t>
  </si>
  <si>
    <t>Htl-w10-v14-HP_S2Std</t>
  </si>
  <si>
    <t>Htl-w10-v14-HP_E2Std</t>
  </si>
  <si>
    <t>Htl-w10-v14-VRF_HP_OAU0</t>
  </si>
  <si>
    <t>Htl-w10-v14-VRF_HP_OAU1</t>
  </si>
  <si>
    <t>Htl-w10-v14-VRF_HP_OAU2</t>
  </si>
  <si>
    <t>Htl-w10-v14-VRF_HR_OAU0</t>
  </si>
  <si>
    <t>Htl-w10-v14-VRF_HR_OAU1</t>
  </si>
  <si>
    <t>Htl-w10-v14-VRF_HR_OAU2</t>
  </si>
  <si>
    <t>OfS-w11-v14-HP_S1Std</t>
  </si>
  <si>
    <t>OfS-w11-v14-HP_S2Std</t>
  </si>
  <si>
    <t>OfS-w11-v14-HP_E2Std</t>
  </si>
  <si>
    <t>OfS-w11-v14-VRF_HP_OAU0</t>
  </si>
  <si>
    <t>OfS-w11-v14-VRF_HP_OAU1</t>
  </si>
  <si>
    <t>OfS-w11-v14-VRF_HP_OAU2</t>
  </si>
  <si>
    <t>OfS-w11-v14-VRF_HR_OAU0</t>
  </si>
  <si>
    <t>OfS-w11-v14-VRF_HR_OAU1</t>
  </si>
  <si>
    <t>OfS-w11-v14-VRF_HR_OAU2</t>
  </si>
  <si>
    <t>OfL-w11-v14-HP_S1Std</t>
  </si>
  <si>
    <t>OfL-w11-v14-HP_S2Std</t>
  </si>
  <si>
    <t>OfL-w11-v14-HP_E2Std</t>
  </si>
  <si>
    <t>OfL-w11-v14-VRF_HP_OAU0</t>
  </si>
  <si>
    <t>OfL-w11-v14-VRF_HP_OAU1</t>
  </si>
  <si>
    <t>OfL-w11-v14-VRF_HP_OAU2</t>
  </si>
  <si>
    <t>OfL-w11-v14-VRF_HR_OAU0</t>
  </si>
  <si>
    <t>OfL-w11-v14-VRF_HR_OAU1</t>
  </si>
  <si>
    <t>OfL-w11-v14-VRF_HR_OAU2</t>
  </si>
  <si>
    <t>EPr-w11-v14-HP_S1Std</t>
  </si>
  <si>
    <t>EPr-w11-v14-HP_S2Std</t>
  </si>
  <si>
    <t>EPr-w11-v14-HP_E2Std</t>
  </si>
  <si>
    <t>EPr-w11-v14-VRF_HP_OAU0</t>
  </si>
  <si>
    <t>EPr-w11-v14-VRF_HP_OAU1</t>
  </si>
  <si>
    <t>EPr-w11-v14-VRF_HP_OAU2</t>
  </si>
  <si>
    <t>EPr-w11-v14-VRF_HR_OAU0</t>
  </si>
  <si>
    <t>EPr-w11-v14-VRF_HR_OAU1</t>
  </si>
  <si>
    <t>EPr-w11-v14-VRF_HR_OAU2</t>
  </si>
  <si>
    <t>Htl-w11-v14-HP_S1Std</t>
  </si>
  <si>
    <t>Htl-w11-v14-HP_S2Std</t>
  </si>
  <si>
    <t>Htl-w11-v14-HP_E2Std</t>
  </si>
  <si>
    <t>Htl-w11-v14-VRF_HP_OAU0</t>
  </si>
  <si>
    <t>Htl-w11-v14-VRF_HP_OAU1</t>
  </si>
  <si>
    <t>Htl-w11-v14-VRF_HP_OAU2</t>
  </si>
  <si>
    <t>Htl-w11-v14-VRF_HR_OAU0</t>
  </si>
  <si>
    <t>Htl-w11-v14-VRF_HR_OAU1</t>
  </si>
  <si>
    <t>Htl-w11-v14-VRF_HR_OAU2</t>
  </si>
  <si>
    <t>OfS-w12-v14-HP_S1Std</t>
  </si>
  <si>
    <t>OfS-w12-v14-HP_S2Std</t>
  </si>
  <si>
    <t>OfS-w12-v14-HP_E2Std</t>
  </si>
  <si>
    <t>OfS-w12-v14-VRF_HP_OAU0</t>
  </si>
  <si>
    <t>OfS-w12-v14-VRF_HP_OAU1</t>
  </si>
  <si>
    <t>OfS-w12-v14-VRF_HP_OAU2</t>
  </si>
  <si>
    <t>OfS-w12-v14-VRF_HR_OAU0</t>
  </si>
  <si>
    <t>OfS-w12-v14-VRF_HR_OAU1</t>
  </si>
  <si>
    <t>OfS-w12-v14-VRF_HR_OAU2</t>
  </si>
  <si>
    <t>OfL-w12-v14-HP_S1Std</t>
  </si>
  <si>
    <t>OfL-w12-v14-HP_S2Std</t>
  </si>
  <si>
    <t>OfL-w12-v14-HP_E2Std</t>
  </si>
  <si>
    <t>OfL-w12-v14-VRF_HP_OAU0</t>
  </si>
  <si>
    <t>OfL-w12-v14-VRF_HP_OAU1</t>
  </si>
  <si>
    <t>OfL-w12-v14-VRF_HP_OAU2</t>
  </si>
  <si>
    <t>OfL-w12-v14-VRF_HR_OAU0</t>
  </si>
  <si>
    <t>OfL-w12-v14-VRF_HR_OAU1</t>
  </si>
  <si>
    <t>OfL-w12-v14-VRF_HR_OAU2</t>
  </si>
  <si>
    <t>EPr-w12-v14-HP_S1Std</t>
  </si>
  <si>
    <t>EPr-w12-v14-HP_S2Std</t>
  </si>
  <si>
    <t>EPr-w12-v14-HP_E2Std</t>
  </si>
  <si>
    <t>EPr-w12-v14-VRF_HP_OAU0</t>
  </si>
  <si>
    <t>EPr-w12-v14-VRF_HP_OAU1</t>
  </si>
  <si>
    <t>EPr-w12-v14-VRF_HP_OAU2</t>
  </si>
  <si>
    <t>EPr-w12-v14-VRF_HR_OAU0</t>
  </si>
  <si>
    <t>EPr-w12-v14-VRF_HR_OAU1</t>
  </si>
  <si>
    <t>EPr-w12-v14-VRF_HR_OAU2</t>
  </si>
  <si>
    <t>Htl-w12-v14-HP_S1Std</t>
  </si>
  <si>
    <t>Htl-w12-v14-HP_S2Std</t>
  </si>
  <si>
    <t>Htl-w12-v14-HP_E2Std</t>
  </si>
  <si>
    <t>Htl-w12-v14-VRF_HP_OAU0</t>
  </si>
  <si>
    <t>Htl-w12-v14-VRF_HP_OAU1</t>
  </si>
  <si>
    <t>Htl-w12-v14-VRF_HP_OAU2</t>
  </si>
  <si>
    <t>Htl-w12-v14-VRF_HR_OAU0</t>
  </si>
  <si>
    <t>Htl-w12-v14-VRF_HR_OAU1</t>
  </si>
  <si>
    <t>Htl-w12-v14-VRF_HR_OAU2</t>
  </si>
  <si>
    <t>OfS-w13-v14-HP_S1Std</t>
  </si>
  <si>
    <t>OfS-w13-v14-HP_S2Std</t>
  </si>
  <si>
    <t>OfS-w13-v14-HP_E2Std</t>
  </si>
  <si>
    <t>OfS-w13-v14-VRF_HP_OAU0</t>
  </si>
  <si>
    <t>OfS-w13-v14-VRF_HP_OAU1</t>
  </si>
  <si>
    <t>OfS-w13-v14-VRF_HP_OAU2</t>
  </si>
  <si>
    <t>OfS-w13-v14-VRF_HR_OAU0</t>
  </si>
  <si>
    <t>OfS-w13-v14-VRF_HR_OAU1</t>
  </si>
  <si>
    <t>OfS-w13-v14-VRF_HR_OAU2</t>
  </si>
  <si>
    <t>OfL-w13-v14-HP_S1Std</t>
  </si>
  <si>
    <t>OfL-w13-v14-HP_S2Std</t>
  </si>
  <si>
    <t>OfL-w13-v14-HP_E2Std</t>
  </si>
  <si>
    <t>OfL-w13-v14-VRF_HP_OAU0</t>
  </si>
  <si>
    <t>OfL-w13-v14-VRF_HP_OAU1</t>
  </si>
  <si>
    <t>OfL-w13-v14-VRF_HP_OAU2</t>
  </si>
  <si>
    <t>OfL-w13-v14-VRF_HR_OAU0</t>
  </si>
  <si>
    <t>OfL-w13-v14-VRF_HR_OAU1</t>
  </si>
  <si>
    <t>OfL-w13-v14-VRF_HR_OAU2</t>
  </si>
  <si>
    <t>EPr-w13-v14-HP_S1Std</t>
  </si>
  <si>
    <t>EPr-w13-v14-HP_S2Std</t>
  </si>
  <si>
    <t>EPr-w13-v14-HP_E2Std</t>
  </si>
  <si>
    <t>EPr-w13-v14-VRF_HP_OAU0</t>
  </si>
  <si>
    <t>EPr-w13-v14-VRF_HP_OAU1</t>
  </si>
  <si>
    <t>EPr-w13-v14-VRF_HP_OAU2</t>
  </si>
  <si>
    <t>EPr-w13-v14-VRF_HR_OAU0</t>
  </si>
  <si>
    <t>EPr-w13-v14-VRF_HR_OAU1</t>
  </si>
  <si>
    <t>EPr-w13-v14-VRF_HR_OAU2</t>
  </si>
  <si>
    <t>Htl-w13-v14-HP_S1Std</t>
  </si>
  <si>
    <t>Htl-w13-v14-HP_S2Std</t>
  </si>
  <si>
    <t>Htl-w13-v14-HP_E2Std</t>
  </si>
  <si>
    <t>Htl-w13-v14-VRF_HP_OAU0</t>
  </si>
  <si>
    <t>Htl-w13-v14-VRF_HP_OAU1</t>
  </si>
  <si>
    <t>Htl-w13-v14-VRF_HP_OAU2</t>
  </si>
  <si>
    <t>Htl-w13-v14-VRF_HR_OAU0</t>
  </si>
  <si>
    <t>Htl-w13-v14-VRF_HR_OAU1</t>
  </si>
  <si>
    <t>Htl-w13-v14-VRF_HR_OAU2</t>
  </si>
  <si>
    <t>OfS-w14-v14-HP_S1Std</t>
  </si>
  <si>
    <t>OfS-w14-v14-HP_S2Std</t>
  </si>
  <si>
    <t>OfS-w14-v14-HP_E2Std</t>
  </si>
  <si>
    <t>OfS-w14-v14-VRF_HP_OAU0</t>
  </si>
  <si>
    <t>OfS-w14-v14-VRF_HP_OAU1</t>
  </si>
  <si>
    <t>OfS-w14-v14-VRF_HP_OAU2</t>
  </si>
  <si>
    <t>OfS-w14-v14-VRF_HR_OAU0</t>
  </si>
  <si>
    <t>OfS-w14-v14-VRF_HR_OAU1</t>
  </si>
  <si>
    <t>OfS-w14-v14-VRF_HR_OAU2</t>
  </si>
  <si>
    <t>OfL-w14-v14-HP_S1Std</t>
  </si>
  <si>
    <t>OfL-w14-v14-HP_S2Std</t>
  </si>
  <si>
    <t>OfL-w14-v14-HP_E2Std</t>
  </si>
  <si>
    <t>OfL-w14-v14-VRF_HP_OAU0</t>
  </si>
  <si>
    <t>OfL-w14-v14-VRF_HP_OAU1</t>
  </si>
  <si>
    <t>OfL-w14-v14-VRF_HP_OAU2</t>
  </si>
  <si>
    <t>OfL-w14-v14-VRF_HR_OAU0</t>
  </si>
  <si>
    <t>OfL-w14-v14-VRF_HR_OAU1</t>
  </si>
  <si>
    <t>OfL-w14-v14-VRF_HR_OAU2</t>
  </si>
  <si>
    <t>EPr-w14-v14-HP_S1Std</t>
  </si>
  <si>
    <t>EPr-w14-v14-HP_S2Std</t>
  </si>
  <si>
    <t>EPr-w14-v14-HP_E2Std</t>
  </si>
  <si>
    <t>EPr-w14-v14-VRF_HP_OAU0</t>
  </si>
  <si>
    <t>EPr-w14-v14-VRF_HP_OAU1</t>
  </si>
  <si>
    <t>EPr-w14-v14-VRF_HP_OAU2</t>
  </si>
  <si>
    <t>EPr-w14-v14-VRF_HR_OAU0</t>
  </si>
  <si>
    <t>EPr-w14-v14-VRF_HR_OAU1</t>
  </si>
  <si>
    <t>EPr-w14-v14-VRF_HR_OAU2</t>
  </si>
  <si>
    <t>Htl-w14-v14-HP_S1Std</t>
  </si>
  <si>
    <t>Htl-w14-v14-HP_S2Std</t>
  </si>
  <si>
    <t>Htl-w14-v14-HP_E2Std</t>
  </si>
  <si>
    <t>Htl-w14-v14-VRF_HP_OAU0</t>
  </si>
  <si>
    <t>Htl-w14-v14-VRF_HP_OAU1</t>
  </si>
  <si>
    <t>Htl-w14-v14-VRF_HP_OAU2</t>
  </si>
  <si>
    <t>Htl-w14-v14-VRF_HR_OAU0</t>
  </si>
  <si>
    <t>Htl-w14-v14-VRF_HR_OAU1</t>
  </si>
  <si>
    <t>Htl-w14-v14-VRF_HR_OAU2</t>
  </si>
  <si>
    <t>OfS-w15-v14-HP_S1Std</t>
  </si>
  <si>
    <t>OfS-w15-v14-HP_S2Std</t>
  </si>
  <si>
    <t>OfS-w15-v14-HP_E2Std</t>
  </si>
  <si>
    <t>OfS-w15-v14-VRF_HP_OAU0</t>
  </si>
  <si>
    <t>OfS-w15-v14-VRF_HP_OAU1</t>
  </si>
  <si>
    <t>OfS-w15-v14-VRF_HP_OAU2</t>
  </si>
  <si>
    <t>OfS-w15-v14-VRF_HR_OAU0</t>
  </si>
  <si>
    <t>OfS-w15-v14-VRF_HR_OAU1</t>
  </si>
  <si>
    <t>OfS-w15-v14-VRF_HR_OAU2</t>
  </si>
  <si>
    <t>OfL-w15-v14-HP_S1Std</t>
  </si>
  <si>
    <t>OfL-w15-v14-HP_S2Std</t>
  </si>
  <si>
    <t>OfL-w15-v14-HP_E2Std</t>
  </si>
  <si>
    <t>OfL-w15-v14-VRF_HP_OAU0</t>
  </si>
  <si>
    <t>OfL-w15-v14-VRF_HP_OAU1</t>
  </si>
  <si>
    <t>OfL-w15-v14-VRF_HP_OAU2</t>
  </si>
  <si>
    <t>OfL-w15-v14-VRF_HR_OAU0</t>
  </si>
  <si>
    <t>OfL-w15-v14-VRF_HR_OAU1</t>
  </si>
  <si>
    <t>OfL-w15-v14-VRF_HR_OAU2</t>
  </si>
  <si>
    <t>EPr-w15-v14-HP_S1Std</t>
  </si>
  <si>
    <t>EPr-w15-v14-HP_S2Std</t>
  </si>
  <si>
    <t>EPr-w15-v14-HP_E2Std</t>
  </si>
  <si>
    <t>EPr-w15-v14-VRF_HP_OAU0</t>
  </si>
  <si>
    <t>EPr-w15-v14-VRF_HP_OAU1</t>
  </si>
  <si>
    <t>EPr-w15-v14-VRF_HP_OAU2</t>
  </si>
  <si>
    <t>EPr-w15-v14-VRF_HR_OAU0</t>
  </si>
  <si>
    <t>EPr-w15-v14-VRF_HR_OAU1</t>
  </si>
  <si>
    <t>EPr-w15-v14-VRF_HR_OAU2</t>
  </si>
  <si>
    <t>Htl-w15-v14-HP_S1Std</t>
  </si>
  <si>
    <t>Htl-w15-v14-HP_S2Std</t>
  </si>
  <si>
    <t>Htl-w15-v14-HP_E2Std</t>
  </si>
  <si>
    <t>Htl-w15-v14-VRF_HP_OAU0</t>
  </si>
  <si>
    <t>Htl-w15-v14-VRF_HP_OAU1</t>
  </si>
  <si>
    <t>Htl-w15-v14-VRF_HP_OAU2</t>
  </si>
  <si>
    <t>Htl-w15-v14-VRF_HR_OAU0</t>
  </si>
  <si>
    <t>Htl-w15-v14-VRF_HR_OAU1</t>
  </si>
  <si>
    <t>Htl-w15-v14-VRF_HR_OAU2</t>
  </si>
  <si>
    <t>OfS-w16-v14-HP_S1Std</t>
  </si>
  <si>
    <t>OfS-w16-v14-HP_S2Std</t>
  </si>
  <si>
    <t>OfS-w16-v14-HP_E2Std</t>
  </si>
  <si>
    <t>OfS-w16-v14-VRF_HP_OAU0</t>
  </si>
  <si>
    <t>OfS-w16-v14-VRF_HP_OAU1</t>
  </si>
  <si>
    <t>OfS-w16-v14-VRF_HP_OAU2</t>
  </si>
  <si>
    <t>OfS-w16-v14-VRF_HR_OAU0</t>
  </si>
  <si>
    <t>OfS-w16-v14-VRF_HR_OAU1</t>
  </si>
  <si>
    <t>OfS-w16-v14-VRF_HR_OAU2</t>
  </si>
  <si>
    <t>OfL-w16-v14-HP_S1Std</t>
  </si>
  <si>
    <t>OfL-w16-v14-HP_S2Std</t>
  </si>
  <si>
    <t>OfL-w16-v14-HP_E2Std</t>
  </si>
  <si>
    <t>OfL-w16-v14-VRF_HP_OAU0</t>
  </si>
  <si>
    <t>OfL-w16-v14-VRF_HP_OAU1</t>
  </si>
  <si>
    <t>OfL-w16-v14-VRF_HP_OAU2</t>
  </si>
  <si>
    <t>OfL-w16-v14-VRF_HR_OAU0</t>
  </si>
  <si>
    <t>OfL-w16-v14-VRF_HR_OAU1</t>
  </si>
  <si>
    <t>OfL-w16-v14-VRF_HR_OAU2</t>
  </si>
  <si>
    <t>EPr-w16-v14-HP_S1Std</t>
  </si>
  <si>
    <t>EPr-w16-v14-HP_S2Std</t>
  </si>
  <si>
    <t>EPr-w16-v14-HP_E2Std</t>
  </si>
  <si>
    <t>EPr-w16-v14-VRF_HP_OAU0</t>
  </si>
  <si>
    <t>EPr-w16-v14-VRF_HP_OAU1</t>
  </si>
  <si>
    <t>EPr-w16-v14-VRF_HP_OAU2</t>
  </si>
  <si>
    <t>EPr-w16-v14-VRF_HR_OAU0</t>
  </si>
  <si>
    <t>EPr-w16-v14-VRF_HR_OAU1</t>
  </si>
  <si>
    <t>EPr-w16-v14-VRF_HR_OAU2</t>
  </si>
  <si>
    <t>Htl-w16-v14-HP_S1Std</t>
  </si>
  <si>
    <t>Htl-w16-v14-HP_S2Std</t>
  </si>
  <si>
    <t>Htl-w16-v14-HP_E2Std</t>
  </si>
  <si>
    <t>Htl-w16-v14-VRF_HP_OAU0</t>
  </si>
  <si>
    <t>Htl-w16-v14-VRF_HP_OAU1</t>
  </si>
  <si>
    <t>Htl-w16-v14-VRF_HP_OAU2</t>
  </si>
  <si>
    <t>Htl-w16-v14-VRF_HR_OAU0</t>
  </si>
  <si>
    <t>Htl-w16-v14-VRF_HR_OAU1</t>
  </si>
  <si>
    <t>Htl-w16-v14-VRF_HR_OAU2</t>
  </si>
  <si>
    <t>Baseline is One Speed T-24 HP, &lt; 65 kBtuh</t>
  </si>
  <si>
    <t>Baseline is 2 Speed T-24 Heat Pump, 65-135 kBtuh</t>
  </si>
  <si>
    <t>Baseline is T24 Single-Mode VRF System, 14 tons/system</t>
  </si>
  <si>
    <t>VRF HP T-24</t>
  </si>
  <si>
    <t>VRF HR T-24</t>
  </si>
  <si>
    <t xml:space="preserve">Baseline is 2 Speed T-24 Heat Pump, </t>
  </si>
  <si>
    <t>65-135 kBtuh</t>
  </si>
  <si>
    <t xml:space="preserve">Baseline is One Speed T-24 HP, </t>
  </si>
  <si>
    <t>OfS-w01-v14-HP_S0Std</t>
  </si>
  <si>
    <t>HP_S0Std</t>
  </si>
  <si>
    <t>OfS-w01-v14-HP_SHi</t>
  </si>
  <si>
    <t>HP_SHi</t>
  </si>
  <si>
    <t>OfL-w01-v14-HP_S0Std</t>
  </si>
  <si>
    <t>OfL-w01-v14-HP_SHi</t>
  </si>
  <si>
    <t>EPr-w01-v14-HP_S0Std</t>
  </si>
  <si>
    <t>EPr-w01-v14-HP_SHi</t>
  </si>
  <si>
    <t>Htl-w01-v14-HP_S0Std</t>
  </si>
  <si>
    <t>Htl-w01-v14-HP_SHi</t>
  </si>
  <si>
    <t>OfS-w02-v14-HP_S0Std</t>
  </si>
  <si>
    <t>OfS-w02-v14-HP_SHi</t>
  </si>
  <si>
    <t>OfL-w02-v14-HP_S0Std</t>
  </si>
  <si>
    <t>OfL-w02-v14-HP_SHi</t>
  </si>
  <si>
    <t>EPr-w02-v14-HP_S0Std</t>
  </si>
  <si>
    <t>EPr-w02-v14-HP_SHi</t>
  </si>
  <si>
    <t>Htl-w02-v14-HP_S0Std</t>
  </si>
  <si>
    <t>Htl-w02-v14-HP_SHi</t>
  </si>
  <si>
    <t>OfS-w03-v14-HP_S0Std</t>
  </si>
  <si>
    <t>OfS-w03-v14-HP_SHi</t>
  </si>
  <si>
    <t>OfL-w03-v14-HP_S0Std</t>
  </si>
  <si>
    <t>OfL-w03-v14-HP_SHi</t>
  </si>
  <si>
    <t>EPr-w03-v14-HP_S0Std</t>
  </si>
  <si>
    <t>EPr-w03-v14-HP_SHi</t>
  </si>
  <si>
    <t>Htl-w03-v14-HP_S0Std</t>
  </si>
  <si>
    <t>Htl-w03-v14-HP_SHi</t>
  </si>
  <si>
    <t>OfS-w04-v14-HP_S0Std</t>
  </si>
  <si>
    <t>OfS-w04-v14-HP_SHi</t>
  </si>
  <si>
    <t>OfL-w04-v14-HP_S0Std</t>
  </si>
  <si>
    <t>OfL-w04-v14-HP_SHi</t>
  </si>
  <si>
    <t>EPr-w04-v14-HP_S0Std</t>
  </si>
  <si>
    <t>EPr-w04-v14-HP_SHi</t>
  </si>
  <si>
    <t>Htl-w04-v14-HP_S0Std</t>
  </si>
  <si>
    <t>Htl-w04-v14-HP_SHi</t>
  </si>
  <si>
    <t>OfS-w05-v14-HP_S0Std</t>
  </si>
  <si>
    <t>OfS-w05-v14-HP_SHi</t>
  </si>
  <si>
    <t>OfL-w05-v14-HP_S0Std</t>
  </si>
  <si>
    <t>OfL-w05-v14-HP_SHi</t>
  </si>
  <si>
    <t>EPr-w05-v14-HP_S0Std</t>
  </si>
  <si>
    <t>EPr-w05-v14-HP_SHi</t>
  </si>
  <si>
    <t>Htl-w05-v14-HP_S0Std</t>
  </si>
  <si>
    <t>Htl-w05-v14-HP_SHi</t>
  </si>
  <si>
    <t>OfS-w06-v14-HP_S0Std</t>
  </si>
  <si>
    <t>OfS-w06-v14-HP_SHi</t>
  </si>
  <si>
    <t>OfL-w06-v14-HP_S0Std</t>
  </si>
  <si>
    <t>OfL-w06-v14-HP_SHi</t>
  </si>
  <si>
    <t>EPr-w06-v14-HP_S0Std</t>
  </si>
  <si>
    <t>EPr-w06-v14-HP_SHi</t>
  </si>
  <si>
    <t>Htl-w06-v14-HP_S0Std</t>
  </si>
  <si>
    <t>Htl-w06-v14-HP_SHi</t>
  </si>
  <si>
    <t>OfS-w07-v14-HP_S0Std</t>
  </si>
  <si>
    <t>OfS-w07-v14-HP_SHi</t>
  </si>
  <si>
    <t>OfL-w07-v14-HP_S0Std</t>
  </si>
  <si>
    <t>OfL-w07-v14-HP_SHi</t>
  </si>
  <si>
    <t>EPr-w07-v14-HP_S0Std</t>
  </si>
  <si>
    <t>EPr-w07-v14-HP_SHi</t>
  </si>
  <si>
    <t>Htl-w07-v14-HP_S0Std</t>
  </si>
  <si>
    <t>Htl-w07-v14-HP_SHi</t>
  </si>
  <si>
    <t>OfS-w08-v14-HP_S0Std</t>
  </si>
  <si>
    <t>OfS-w08-v14-HP_SHi</t>
  </si>
  <si>
    <t>OfL-w08-v14-HP_S0Std</t>
  </si>
  <si>
    <t>OfL-w08-v14-HP_SHi</t>
  </si>
  <si>
    <t>EPr-w08-v14-HP_S0Std</t>
  </si>
  <si>
    <t>EPr-w08-v14-HP_SHi</t>
  </si>
  <si>
    <t>Htl-w08-v14-HP_S0Std</t>
  </si>
  <si>
    <t>Htl-w08-v14-HP_SHi</t>
  </si>
  <si>
    <t>OfS-w09-v14-HP_S0Std</t>
  </si>
  <si>
    <t>OfS-w09-v14-HP_SHi</t>
  </si>
  <si>
    <t>OfL-w09-v14-HP_S0Std</t>
  </si>
  <si>
    <t>OfL-w09-v14-HP_SHi</t>
  </si>
  <si>
    <t>EPr-w09-v14-HP_S0Std</t>
  </si>
  <si>
    <t>EPr-w09-v14-HP_SHi</t>
  </si>
  <si>
    <t>Htl-w09-v14-HP_S0Std</t>
  </si>
  <si>
    <t>Htl-w09-v14-HP_SHi</t>
  </si>
  <si>
    <t>OfS-w10-v14-HP_S0Std</t>
  </si>
  <si>
    <t>OfS-w10-v14-HP_SHi</t>
  </si>
  <si>
    <t>OfL-w10-v14-HP_S0Std</t>
  </si>
  <si>
    <t>OfL-w10-v14-HP_SHi</t>
  </si>
  <si>
    <t>EPr-w10-v14-HP_S0Std</t>
  </si>
  <si>
    <t>EPr-w10-v14-HP_SHi</t>
  </si>
  <si>
    <t>Htl-w10-v14-HP_S0Std</t>
  </si>
  <si>
    <t>Htl-w10-v14-HP_SHi</t>
  </si>
  <si>
    <t>OfS-w11-v14-HP_S0Std</t>
  </si>
  <si>
    <t>OfS-w11-v14-HP_SHi</t>
  </si>
  <si>
    <t>OfL-w11-v14-HP_S0Std</t>
  </si>
  <si>
    <t>OfL-w11-v14-HP_SHi</t>
  </si>
  <si>
    <t>EPr-w11-v14-HP_S0Std</t>
  </si>
  <si>
    <t>EPr-w11-v14-HP_SHi</t>
  </si>
  <si>
    <t>Htl-w11-v14-HP_S0Std</t>
  </si>
  <si>
    <t>Htl-w11-v14-HP_SHi</t>
  </si>
  <si>
    <t>OfS-w12-v14-HP_S0Std</t>
  </si>
  <si>
    <t>OfS-w12-v14-HP_SHi</t>
  </si>
  <si>
    <t>OfL-w12-v14-HP_S0Std</t>
  </si>
  <si>
    <t>OfL-w12-v14-HP_SHi</t>
  </si>
  <si>
    <t>EPr-w12-v14-HP_S0Std</t>
  </si>
  <si>
    <t>EPr-w12-v14-HP_SHi</t>
  </si>
  <si>
    <t>Htl-w12-v14-HP_S0Std</t>
  </si>
  <si>
    <t>Htl-w12-v14-HP_SHi</t>
  </si>
  <si>
    <t>OfS-w13-v14-HP_S0Std</t>
  </si>
  <si>
    <t>OfS-w13-v14-HP_SHi</t>
  </si>
  <si>
    <t>OfL-w13-v14-HP_S0Std</t>
  </si>
  <si>
    <t>OfL-w13-v14-HP_SHi</t>
  </si>
  <si>
    <t>EPr-w13-v14-HP_S0Std</t>
  </si>
  <si>
    <t>EPr-w13-v14-HP_SHi</t>
  </si>
  <si>
    <t>Htl-w13-v14-HP_S0Std</t>
  </si>
  <si>
    <t>Htl-w13-v14-HP_SHi</t>
  </si>
  <si>
    <t>OfS-w14-v14-HP_S0Std</t>
  </si>
  <si>
    <t>OfS-w14-v14-HP_SHi</t>
  </si>
  <si>
    <t>OfL-w14-v14-HP_S0Std</t>
  </si>
  <si>
    <t>OfL-w14-v14-HP_SHi</t>
  </si>
  <si>
    <t>EPr-w14-v14-HP_S0Std</t>
  </si>
  <si>
    <t>EPr-w14-v14-HP_SHi</t>
  </si>
  <si>
    <t>Htl-w14-v14-HP_S0Std</t>
  </si>
  <si>
    <t>Htl-w14-v14-HP_SHi</t>
  </si>
  <si>
    <t>OfS-w15-v14-HP_S0Std</t>
  </si>
  <si>
    <t>OfS-w15-v14-HP_SHi</t>
  </si>
  <si>
    <t>OfL-w15-v14-HP_S0Std</t>
  </si>
  <si>
    <t>OfL-w15-v14-HP_SHi</t>
  </si>
  <si>
    <t>EPr-w15-v14-HP_S0Std</t>
  </si>
  <si>
    <t>EPr-w15-v14-HP_SHi</t>
  </si>
  <si>
    <t>Htl-w15-v14-HP_S0Std</t>
  </si>
  <si>
    <t>Htl-w15-v14-HP_SHi</t>
  </si>
  <si>
    <t>OfS-w16-v14-HP_S0Std</t>
  </si>
  <si>
    <t>OfS-w16-v14-HP_SHi</t>
  </si>
  <si>
    <t>OfL-w16-v14-HP_S0Std</t>
  </si>
  <si>
    <t>OfL-w16-v14-HP_SHi</t>
  </si>
  <si>
    <t>EPr-w16-v14-HP_S0Std</t>
  </si>
  <si>
    <t>EPr-w16-v14-HP_SHi</t>
  </si>
  <si>
    <t>Htl-w16-v14-HP_S0Std</t>
  </si>
  <si>
    <t>Htl-w16-v14-HP_SHi</t>
  </si>
  <si>
    <t>HP_EHi</t>
  </si>
  <si>
    <t>Hi Eff HP</t>
  </si>
  <si>
    <t>&lt; 65 kBtuh, with Economizer</t>
  </si>
  <si>
    <t>&lt; 65 kBtuh, without Economizer</t>
  </si>
  <si>
    <t>OfS-w01-v14-HP_EHi</t>
  </si>
  <si>
    <t>OfL-w01-v14-HP_EHi</t>
  </si>
  <si>
    <t>EPr-w01-v14-HP_EHi</t>
  </si>
  <si>
    <t>Htl-w01-v14-HP_EHi</t>
  </si>
  <si>
    <t>OfS-w02-v14-HP_EHi</t>
  </si>
  <si>
    <t>OfL-w02-v14-HP_EHi</t>
  </si>
  <si>
    <t>EPr-w02-v14-HP_EHi</t>
  </si>
  <si>
    <t>Htl-w02-v14-HP_EHi</t>
  </si>
  <si>
    <t>OfS-w03-v14-HP_EHi</t>
  </si>
  <si>
    <t>OfL-w03-v14-HP_EHi</t>
  </si>
  <si>
    <t>EPr-w03-v14-HP_EHi</t>
  </si>
  <si>
    <t>Htl-w03-v14-HP_EHi</t>
  </si>
  <si>
    <t>OfS-w04-v14-HP_EHi</t>
  </si>
  <si>
    <t>OfL-w04-v14-HP_EHi</t>
  </si>
  <si>
    <t>EPr-w04-v14-HP_EHi</t>
  </si>
  <si>
    <t>Htl-w04-v14-HP_EHi</t>
  </si>
  <si>
    <t>OfS-w05-v14-HP_EHi</t>
  </si>
  <si>
    <t>OfL-w05-v14-HP_EHi</t>
  </si>
  <si>
    <t>EPr-w05-v14-HP_EHi</t>
  </si>
  <si>
    <t>Htl-w05-v14-HP_EHi</t>
  </si>
  <si>
    <t>OfS-w06-v14-HP_EHi</t>
  </si>
  <si>
    <t>OfL-w06-v14-HP_EHi</t>
  </si>
  <si>
    <t>EPr-w06-v14-HP_EHi</t>
  </si>
  <si>
    <t>Htl-w06-v14-HP_EHi</t>
  </si>
  <si>
    <t>OfS-w07-v14-HP_EHi</t>
  </si>
  <si>
    <t>OfL-w07-v14-HP_EHi</t>
  </si>
  <si>
    <t>EPr-w07-v14-HP_EHi</t>
  </si>
  <si>
    <t>Htl-w07-v14-HP_EHi</t>
  </si>
  <si>
    <t>OfS-w08-v14-HP_EHi</t>
  </si>
  <si>
    <t>OfL-w08-v14-HP_EHi</t>
  </si>
  <si>
    <t>EPr-w08-v14-HP_EHi</t>
  </si>
  <si>
    <t>Htl-w08-v14-HP_EHi</t>
  </si>
  <si>
    <t>OfS-w09-v14-HP_EHi</t>
  </si>
  <si>
    <t>OfL-w09-v14-HP_EHi</t>
  </si>
  <si>
    <t>EPr-w09-v14-HP_EHi</t>
  </si>
  <si>
    <t>Htl-w09-v14-HP_EHi</t>
  </si>
  <si>
    <t>OfS-w10-v14-HP_EHi</t>
  </si>
  <si>
    <t>OfL-w10-v14-HP_EHi</t>
  </si>
  <si>
    <t>EPr-w10-v14-HP_EHi</t>
  </si>
  <si>
    <t>Htl-w10-v14-HP_EHi</t>
  </si>
  <si>
    <t>OfS-w11-v14-HP_EHi</t>
  </si>
  <si>
    <t>OfL-w11-v14-HP_EHi</t>
  </si>
  <si>
    <t>EPr-w11-v14-HP_EHi</t>
  </si>
  <si>
    <t>Htl-w11-v14-HP_EHi</t>
  </si>
  <si>
    <t>OfS-w12-v14-HP_EHi</t>
  </si>
  <si>
    <t>OfL-w12-v14-HP_EHi</t>
  </si>
  <si>
    <t>EPr-w12-v14-HP_EHi</t>
  </si>
  <si>
    <t>Htl-w12-v14-HP_EHi</t>
  </si>
  <si>
    <t>OfS-w13-v14-HP_EHi</t>
  </si>
  <si>
    <t>OfL-w13-v14-HP_EHi</t>
  </si>
  <si>
    <t>EPr-w13-v14-HP_EHi</t>
  </si>
  <si>
    <t>Htl-w13-v14-HP_EHi</t>
  </si>
  <si>
    <t>OfS-w14-v14-HP_EHi</t>
  </si>
  <si>
    <t>OfL-w14-v14-HP_EHi</t>
  </si>
  <si>
    <t>EPr-w14-v14-HP_EHi</t>
  </si>
  <si>
    <t>Htl-w14-v14-HP_EHi</t>
  </si>
  <si>
    <t>OfS-w15-v14-HP_EHi</t>
  </si>
  <si>
    <t>OfL-w15-v14-HP_EHi</t>
  </si>
  <si>
    <t>EPr-w15-v14-HP_EHi</t>
  </si>
  <si>
    <t>Htl-w15-v14-HP_EHi</t>
  </si>
  <si>
    <t>OfS-w16-v14-HP_EHi</t>
  </si>
  <si>
    <t>OfL-w16-v14-HP_EHi</t>
  </si>
  <si>
    <t>EPr-w16-v14-HP_EHi</t>
  </si>
  <si>
    <t>Htl-w16-v14-HP_EHi</t>
  </si>
  <si>
    <t>VRF HP Tier1</t>
  </si>
  <si>
    <t>VRF HR Tier1</t>
  </si>
  <si>
    <t>Baseline is T24 Heat Pump VRF System</t>
  </si>
  <si>
    <t>Baseline is T24 Heat Recovery VRF System</t>
  </si>
  <si>
    <t>Hi Eff HP, w/econo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</si>
</sst>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"/>
    <numFmt numFmtId="165" formatCode="#,##0.00\ "/>
    <numFmt numFmtId="166" formatCode="#,##0.0\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9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 applyBorder="1" applyAlignment="1">
      <alignment vertic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/>
    <xf numFmtId="0" fontId="0" fillId="0" borderId="5" xfId="0" applyBorder="1"/>
    <xf numFmtId="164" fontId="0" fillId="0" borderId="0" xfId="0" applyNumberFormat="1"/>
    <xf numFmtId="9" fontId="0" fillId="0" borderId="0" xfId="1" applyFont="1"/>
    <xf numFmtId="9" fontId="0" fillId="0" borderId="0" xfId="1" applyFont="1" applyBorder="1"/>
    <xf numFmtId="164" fontId="0" fillId="2" borderId="0" xfId="0" applyNumberFormat="1" applyFill="1"/>
    <xf numFmtId="164" fontId="0" fillId="0" borderId="0" xfId="0" applyNumberFormat="1" applyFill="1"/>
    <xf numFmtId="0" fontId="0" fillId="0" borderId="0" xfId="0" applyBorder="1" applyAlignment="1">
      <alignment vertical="center" wrapText="1"/>
    </xf>
    <xf numFmtId="165" fontId="0" fillId="0" borderId="0" xfId="0" applyNumberFormat="1"/>
    <xf numFmtId="164" fontId="0" fillId="0" borderId="0" xfId="1" applyNumberFormat="1" applyFont="1"/>
    <xf numFmtId="164" fontId="0" fillId="0" borderId="0" xfId="1" applyNumberFormat="1" applyFont="1" applyBorder="1"/>
    <xf numFmtId="0" fontId="0" fillId="0" borderId="0" xfId="0" applyAlignment="1">
      <alignment horizontal="right"/>
    </xf>
    <xf numFmtId="166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7106C2"/>
      <color rgb="FF8409FF"/>
      <color rgb="FF99CC00"/>
      <color rgb="FFCC3300"/>
      <color rgb="FFCC3399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OfS!$Y$4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OfS!$Y$5:$Y$20</c:f>
              <c:numCache>
                <c:formatCode>#,##0\ </c:formatCode>
                <c:ptCount val="16"/>
                <c:pt idx="0">
                  <c:v>243.92780280690332</c:v>
                </c:pt>
                <c:pt idx="1">
                  <c:v>276.38923135582513</c:v>
                </c:pt>
                <c:pt idx="2">
                  <c:v>229.89230089217301</c:v>
                </c:pt>
                <c:pt idx="3">
                  <c:v>264.94803761991221</c:v>
                </c:pt>
                <c:pt idx="4">
                  <c:v>239.2534285506953</c:v>
                </c:pt>
                <c:pt idx="5">
                  <c:v>247.24122194322254</c:v>
                </c:pt>
                <c:pt idx="6">
                  <c:v>222.25241389349307</c:v>
                </c:pt>
                <c:pt idx="7">
                  <c:v>276.58459998436518</c:v>
                </c:pt>
                <c:pt idx="8">
                  <c:v>291.76476539350961</c:v>
                </c:pt>
                <c:pt idx="9">
                  <c:v>306.42351972031696</c:v>
                </c:pt>
                <c:pt idx="10">
                  <c:v>327.02495305712529</c:v>
                </c:pt>
                <c:pt idx="11">
                  <c:v>301.68800355518556</c:v>
                </c:pt>
                <c:pt idx="12">
                  <c:v>305.96699803073693</c:v>
                </c:pt>
                <c:pt idx="13">
                  <c:v>321.12544869943054</c:v>
                </c:pt>
                <c:pt idx="14">
                  <c:v>430.73236904783477</c:v>
                </c:pt>
                <c:pt idx="15">
                  <c:v>280.54028567742546</c:v>
                </c:pt>
              </c:numCache>
            </c:numRef>
          </c:val>
        </c:ser>
        <c:ser>
          <c:idx val="1"/>
          <c:order val="1"/>
          <c:tx>
            <c:strRef>
              <c:f>OfS!$Z$4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OfS!$Z$5:$Z$20</c:f>
              <c:numCache>
                <c:formatCode>#,##0\ </c:formatCode>
                <c:ptCount val="16"/>
                <c:pt idx="0">
                  <c:v>-32.44674308421019</c:v>
                </c:pt>
                <c:pt idx="1">
                  <c:v>37.446185748057843</c:v>
                </c:pt>
                <c:pt idx="2">
                  <c:v>-47.668505114313128</c:v>
                </c:pt>
                <c:pt idx="3">
                  <c:v>-0.52882517503275739</c:v>
                </c:pt>
                <c:pt idx="4">
                  <c:v>-48.876003991377154</c:v>
                </c:pt>
                <c:pt idx="5">
                  <c:v>22.811648019595506</c:v>
                </c:pt>
                <c:pt idx="6">
                  <c:v>-44.622768386586635</c:v>
                </c:pt>
                <c:pt idx="7">
                  <c:v>46.11221437707173</c:v>
                </c:pt>
                <c:pt idx="8">
                  <c:v>79.67502212118869</c:v>
                </c:pt>
                <c:pt idx="9">
                  <c:v>69.935259854109049</c:v>
                </c:pt>
                <c:pt idx="10">
                  <c:v>103.92743376930638</c:v>
                </c:pt>
                <c:pt idx="11">
                  <c:v>91.996454593101419</c:v>
                </c:pt>
                <c:pt idx="12">
                  <c:v>90.011297709893512</c:v>
                </c:pt>
                <c:pt idx="13">
                  <c:v>89.679932302313816</c:v>
                </c:pt>
                <c:pt idx="14">
                  <c:v>192.86522124331739</c:v>
                </c:pt>
                <c:pt idx="15">
                  <c:v>61.096624474753341</c:v>
                </c:pt>
              </c:numCache>
            </c:numRef>
          </c:val>
        </c:ser>
        <c:ser>
          <c:idx val="2"/>
          <c:order val="2"/>
          <c:tx>
            <c:strRef>
              <c:f>OfS!$AA$4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OfS!$AA$5:$AA$20</c:f>
              <c:numCache>
                <c:formatCode>#,##0\ </c:formatCode>
                <c:ptCount val="16"/>
                <c:pt idx="0">
                  <c:v>53.355718012773565</c:v>
                </c:pt>
                <c:pt idx="1">
                  <c:v>170.90037023215058</c:v>
                </c:pt>
                <c:pt idx="2">
                  <c:v>56.347203413636628</c:v>
                </c:pt>
                <c:pt idx="3">
                  <c:v>145.19544033815754</c:v>
                </c:pt>
                <c:pt idx="4">
                  <c:v>61.373604683250726</c:v>
                </c:pt>
                <c:pt idx="5">
                  <c:v>161.67248677236478</c:v>
                </c:pt>
                <c:pt idx="6">
                  <c:v>90.92606312478992</c:v>
                </c:pt>
                <c:pt idx="7">
                  <c:v>201.90909306175064</c:v>
                </c:pt>
                <c:pt idx="8">
                  <c:v>229.01065511857453</c:v>
                </c:pt>
                <c:pt idx="9">
                  <c:v>247.3741740307384</c:v>
                </c:pt>
                <c:pt idx="10">
                  <c:v>291.94443836961398</c:v>
                </c:pt>
                <c:pt idx="11">
                  <c:v>246.99284509337517</c:v>
                </c:pt>
                <c:pt idx="12">
                  <c:v>272.50820950920701</c:v>
                </c:pt>
                <c:pt idx="13">
                  <c:v>282.17833894688584</c:v>
                </c:pt>
                <c:pt idx="14">
                  <c:v>456.58144850521882</c:v>
                </c:pt>
                <c:pt idx="15">
                  <c:v>224.2576405383908</c:v>
                </c:pt>
              </c:numCache>
            </c:numRef>
          </c:val>
        </c:ser>
        <c:ser>
          <c:idx val="3"/>
          <c:order val="3"/>
          <c:tx>
            <c:strRef>
              <c:f>OfS!$AB$4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OfS!$AB$5:$AB$20</c:f>
              <c:numCache>
                <c:formatCode>#,##0\ </c:formatCode>
                <c:ptCount val="16"/>
                <c:pt idx="0">
                  <c:v>22.649303682528494</c:v>
                </c:pt>
                <c:pt idx="1">
                  <c:v>95.46528096204284</c:v>
                </c:pt>
                <c:pt idx="2">
                  <c:v>-2.1497053431494453</c:v>
                </c:pt>
                <c:pt idx="3">
                  <c:v>49.768573186677266</c:v>
                </c:pt>
                <c:pt idx="4">
                  <c:v>2.2318970960748561</c:v>
                </c:pt>
                <c:pt idx="5">
                  <c:v>83.164697333720738</c:v>
                </c:pt>
                <c:pt idx="6">
                  <c:v>5.0607940459845171</c:v>
                </c:pt>
                <c:pt idx="7">
                  <c:v>106.22732362334816</c:v>
                </c:pt>
                <c:pt idx="8">
                  <c:v>134.06012838018407</c:v>
                </c:pt>
                <c:pt idx="9">
                  <c:v>131.0723223504948</c:v>
                </c:pt>
                <c:pt idx="10">
                  <c:v>166.1181083383421</c:v>
                </c:pt>
                <c:pt idx="11">
                  <c:v>150.78709148571826</c:v>
                </c:pt>
                <c:pt idx="12">
                  <c:v>155.9222541041963</c:v>
                </c:pt>
                <c:pt idx="13">
                  <c:v>163.38061285008237</c:v>
                </c:pt>
                <c:pt idx="14">
                  <c:v>286.47501894075276</c:v>
                </c:pt>
                <c:pt idx="15">
                  <c:v>154.73657945172079</c:v>
                </c:pt>
              </c:numCache>
            </c:numRef>
          </c:val>
        </c:ser>
        <c:ser>
          <c:idx val="4"/>
          <c:order val="4"/>
          <c:tx>
            <c:strRef>
              <c:f>OfS!$AC$4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OfS!$AC$5:$AC$20</c:f>
              <c:numCache>
                <c:formatCode>#,##0\ </c:formatCode>
                <c:ptCount val="16"/>
                <c:pt idx="0">
                  <c:v>100.69459582629625</c:v>
                </c:pt>
                <c:pt idx="1">
                  <c:v>215.97709520264931</c:v>
                </c:pt>
                <c:pt idx="2">
                  <c:v>90.524781988092144</c:v>
                </c:pt>
                <c:pt idx="3">
                  <c:v>185.93555245459649</c:v>
                </c:pt>
                <c:pt idx="4">
                  <c:v>100.2661112036224</c:v>
                </c:pt>
                <c:pt idx="5">
                  <c:v>210.66334684819728</c:v>
                </c:pt>
                <c:pt idx="6">
                  <c:v>130.74425831646766</c:v>
                </c:pt>
                <c:pt idx="7">
                  <c:v>250.16372179944162</c:v>
                </c:pt>
                <c:pt idx="8">
                  <c:v>269.89772099014596</c:v>
                </c:pt>
                <c:pt idx="9">
                  <c:v>295.61781312726299</c:v>
                </c:pt>
                <c:pt idx="10">
                  <c:v>343.60340195006449</c:v>
                </c:pt>
                <c:pt idx="11">
                  <c:v>294.15122314856097</c:v>
                </c:pt>
                <c:pt idx="12">
                  <c:v>325.98615751534749</c:v>
                </c:pt>
                <c:pt idx="13">
                  <c:v>344.00358484349255</c:v>
                </c:pt>
                <c:pt idx="14">
                  <c:v>533.48416250277285</c:v>
                </c:pt>
                <c:pt idx="15">
                  <c:v>303.01875531619112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720856"/>
        <c:axId val="514731440"/>
      </c:barChart>
      <c:catAx>
        <c:axId val="514720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31440"/>
        <c:crosses val="autoZero"/>
        <c:auto val="1"/>
        <c:lblAlgn val="ctr"/>
        <c:lblOffset val="100"/>
        <c:noMultiLvlLbl val="0"/>
      </c:catAx>
      <c:valAx>
        <c:axId val="514731440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20856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OfS!$CA$5:$CA$20</c:f>
              <c:numCache>
                <c:formatCode>#,##0.00\ </c:formatCode>
                <c:ptCount val="16"/>
                <c:pt idx="0">
                  <c:v>3.1276589616176374E-2</c:v>
                </c:pt>
                <c:pt idx="1">
                  <c:v>9.937502517538159E-2</c:v>
                </c:pt>
                <c:pt idx="2">
                  <c:v>5.7975539497358522E-2</c:v>
                </c:pt>
                <c:pt idx="3">
                  <c:v>9.1649157365266548E-2</c:v>
                </c:pt>
                <c:pt idx="4">
                  <c:v>5.2461025997777098E-2</c:v>
                </c:pt>
                <c:pt idx="5">
                  <c:v>7.2482991228917576E-2</c:v>
                </c:pt>
                <c:pt idx="6">
                  <c:v>6.0944730771939501E-2</c:v>
                </c:pt>
                <c:pt idx="7">
                  <c:v>7.9658804612719264E-2</c:v>
                </c:pt>
                <c:pt idx="8">
                  <c:v>9.67448237561188E-2</c:v>
                </c:pt>
                <c:pt idx="9">
                  <c:v>0.11792011505468937</c:v>
                </c:pt>
                <c:pt idx="10">
                  <c:v>0.10888948870579837</c:v>
                </c:pt>
                <c:pt idx="11">
                  <c:v>9.4413837078157856E-2</c:v>
                </c:pt>
                <c:pt idx="12">
                  <c:v>9.4689053253649E-2</c:v>
                </c:pt>
                <c:pt idx="13">
                  <c:v>0.10469718074767372</c:v>
                </c:pt>
                <c:pt idx="14">
                  <c:v>0.10230983384801205</c:v>
                </c:pt>
                <c:pt idx="15">
                  <c:v>5.7208983369411388E-2</c:v>
                </c:pt>
              </c:numCache>
            </c:numRef>
          </c:val>
        </c:ser>
        <c:ser>
          <c:idx val="2"/>
          <c:order val="1"/>
          <c:tx>
            <c:strRef>
              <c:f>OfS!$CB$4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OfS!$CB$5:$CB$20</c:f>
              <c:numCache>
                <c:formatCode>#,##0.00\ </c:formatCode>
                <c:ptCount val="16"/>
                <c:pt idx="0">
                  <c:v>6.0283259679542726E-2</c:v>
                </c:pt>
                <c:pt idx="1">
                  <c:v>0.18258575401716323</c:v>
                </c:pt>
                <c:pt idx="2">
                  <c:v>0.10848374887861674</c:v>
                </c:pt>
                <c:pt idx="3">
                  <c:v>0.16900589157388102</c:v>
                </c:pt>
                <c:pt idx="4">
                  <c:v>9.4559093672351005E-2</c:v>
                </c:pt>
                <c:pt idx="5">
                  <c:v>0.13276533486915079</c:v>
                </c:pt>
                <c:pt idx="6">
                  <c:v>0.11223624299174166</c:v>
                </c:pt>
                <c:pt idx="7">
                  <c:v>0.14654540724591752</c:v>
                </c:pt>
                <c:pt idx="8">
                  <c:v>0.177922063328878</c:v>
                </c:pt>
                <c:pt idx="9">
                  <c:v>0.21664016319754403</c:v>
                </c:pt>
                <c:pt idx="10">
                  <c:v>0.20211894731714231</c:v>
                </c:pt>
                <c:pt idx="11">
                  <c:v>0.17360259832110803</c:v>
                </c:pt>
                <c:pt idx="12">
                  <c:v>0.17404528860650814</c:v>
                </c:pt>
                <c:pt idx="13">
                  <c:v>0.19113584442934423</c:v>
                </c:pt>
                <c:pt idx="14">
                  <c:v>0.18802169573301922</c:v>
                </c:pt>
                <c:pt idx="15">
                  <c:v>0.10826595524147609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7496"/>
        <c:axId val="704973576"/>
      </c:barChart>
      <c:catAx>
        <c:axId val="704977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3576"/>
        <c:crosses val="autoZero"/>
        <c:auto val="1"/>
        <c:lblAlgn val="ctr"/>
        <c:lblOffset val="100"/>
        <c:noMultiLvlLbl val="0"/>
      </c:catAx>
      <c:valAx>
        <c:axId val="704973576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7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OfL!$Y$4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OfL!$Y$5:$Y$20</c:f>
              <c:numCache>
                <c:formatCode>#,##0\ </c:formatCode>
                <c:ptCount val="16"/>
                <c:pt idx="0">
                  <c:v>195.66678254423044</c:v>
                </c:pt>
                <c:pt idx="1">
                  <c:v>241.43103864685267</c:v>
                </c:pt>
                <c:pt idx="2">
                  <c:v>190.08938800804097</c:v>
                </c:pt>
                <c:pt idx="3">
                  <c:v>242.23853427550026</c:v>
                </c:pt>
                <c:pt idx="4">
                  <c:v>206.30828967855405</c:v>
                </c:pt>
                <c:pt idx="5">
                  <c:v>225.02131650952532</c:v>
                </c:pt>
                <c:pt idx="6">
                  <c:v>198.26036199573502</c:v>
                </c:pt>
                <c:pt idx="7">
                  <c:v>262.46952591698084</c:v>
                </c:pt>
                <c:pt idx="8">
                  <c:v>271.52850530049517</c:v>
                </c:pt>
                <c:pt idx="9">
                  <c:v>275.99374390985145</c:v>
                </c:pt>
                <c:pt idx="10">
                  <c:v>294.73021499883629</c:v>
                </c:pt>
                <c:pt idx="11">
                  <c:v>276.16371108677419</c:v>
                </c:pt>
                <c:pt idx="12">
                  <c:v>292.37959463346391</c:v>
                </c:pt>
                <c:pt idx="13">
                  <c:v>288.0690325942839</c:v>
                </c:pt>
                <c:pt idx="14">
                  <c:v>404.2788451159056</c:v>
                </c:pt>
                <c:pt idx="15">
                  <c:v>232.91195040932971</c:v>
                </c:pt>
              </c:numCache>
            </c:numRef>
          </c:val>
        </c:ser>
        <c:ser>
          <c:idx val="1"/>
          <c:order val="1"/>
          <c:tx>
            <c:strRef>
              <c:f>OfL!$Z$4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OfL!$Z$5:$Z$20</c:f>
              <c:numCache>
                <c:formatCode>#,##0\ </c:formatCode>
                <c:ptCount val="16"/>
                <c:pt idx="0">
                  <c:v>-107.63693621243304</c:v>
                </c:pt>
                <c:pt idx="1">
                  <c:v>-47.711464222333007</c:v>
                </c:pt>
                <c:pt idx="2">
                  <c:v>-118.65927056725261</c:v>
                </c:pt>
                <c:pt idx="3">
                  <c:v>-74.379710146295821</c:v>
                </c:pt>
                <c:pt idx="4">
                  <c:v>-109.4237474934562</c:v>
                </c:pt>
                <c:pt idx="5">
                  <c:v>-48.142298009572073</c:v>
                </c:pt>
                <c:pt idx="6">
                  <c:v>-94.803489540191407</c:v>
                </c:pt>
                <c:pt idx="7">
                  <c:v>-38.294183025474254</c:v>
                </c:pt>
                <c:pt idx="8">
                  <c:v>-8.4201389750761155</c:v>
                </c:pt>
                <c:pt idx="9">
                  <c:v>-14.639756824487595</c:v>
                </c:pt>
                <c:pt idx="10">
                  <c:v>15.944412841291383</c:v>
                </c:pt>
                <c:pt idx="11">
                  <c:v>1.5352966548811156</c:v>
                </c:pt>
                <c:pt idx="12">
                  <c:v>-4.7825866173926004</c:v>
                </c:pt>
                <c:pt idx="13">
                  <c:v>-12.733571811690666</c:v>
                </c:pt>
                <c:pt idx="14">
                  <c:v>76.921963602485803</c:v>
                </c:pt>
                <c:pt idx="15">
                  <c:v>-52.455755811590322</c:v>
                </c:pt>
              </c:numCache>
            </c:numRef>
          </c:val>
        </c:ser>
        <c:ser>
          <c:idx val="2"/>
          <c:order val="2"/>
          <c:tx>
            <c:strRef>
              <c:f>OfL!$AA$4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OfL!$AA$5:$AA$20</c:f>
              <c:numCache>
                <c:formatCode>#,##0\ </c:formatCode>
                <c:ptCount val="16"/>
                <c:pt idx="0">
                  <c:v>-3.059361724121179</c:v>
                </c:pt>
                <c:pt idx="1">
                  <c:v>125.92579675247359</c:v>
                </c:pt>
                <c:pt idx="2">
                  <c:v>29.24429800033252</c:v>
                </c:pt>
                <c:pt idx="3">
                  <c:v>125.63983819986771</c:v>
                </c:pt>
                <c:pt idx="4">
                  <c:v>57.969559205457507</c:v>
                </c:pt>
                <c:pt idx="5">
                  <c:v>158.02747262157104</c:v>
                </c:pt>
                <c:pt idx="6">
                  <c:v>102.73544703124725</c:v>
                </c:pt>
                <c:pt idx="7">
                  <c:v>191.76298406665362</c:v>
                </c:pt>
                <c:pt idx="8">
                  <c:v>199.68576149086547</c:v>
                </c:pt>
                <c:pt idx="9">
                  <c:v>218.38481967349071</c:v>
                </c:pt>
                <c:pt idx="10">
                  <c:v>249.29975002947052</c:v>
                </c:pt>
                <c:pt idx="11">
                  <c:v>199.7417264761655</c:v>
                </c:pt>
                <c:pt idx="12">
                  <c:v>238.24418070570943</c:v>
                </c:pt>
                <c:pt idx="13">
                  <c:v>226.23336948449008</c:v>
                </c:pt>
                <c:pt idx="14">
                  <c:v>415.66958336480405</c:v>
                </c:pt>
                <c:pt idx="15">
                  <c:v>129.79800161691676</c:v>
                </c:pt>
              </c:numCache>
            </c:numRef>
          </c:val>
        </c:ser>
        <c:ser>
          <c:idx val="3"/>
          <c:order val="3"/>
          <c:tx>
            <c:strRef>
              <c:f>OfL!$AB$4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OfL!$AB$5:$AB$20</c:f>
              <c:numCache>
                <c:formatCode>#,##0\ </c:formatCode>
                <c:ptCount val="16"/>
                <c:pt idx="0">
                  <c:v>-76.464438359673991</c:v>
                </c:pt>
                <c:pt idx="1">
                  <c:v>-6.1029292621280691</c:v>
                </c:pt>
                <c:pt idx="2">
                  <c:v>-85.41834480521247</c:v>
                </c:pt>
                <c:pt idx="3">
                  <c:v>-33.365897303733263</c:v>
                </c:pt>
                <c:pt idx="4">
                  <c:v>-73.776774379227092</c:v>
                </c:pt>
                <c:pt idx="5">
                  <c:v>12.574137218907014</c:v>
                </c:pt>
                <c:pt idx="6">
                  <c:v>-50.006545340123559</c:v>
                </c:pt>
                <c:pt idx="7">
                  <c:v>19.267149870729465</c:v>
                </c:pt>
                <c:pt idx="8">
                  <c:v>57.520080807689773</c:v>
                </c:pt>
                <c:pt idx="9">
                  <c:v>35.872843842492095</c:v>
                </c:pt>
                <c:pt idx="10">
                  <c:v>51.811290887852813</c:v>
                </c:pt>
                <c:pt idx="11">
                  <c:v>50.578265178347301</c:v>
                </c:pt>
                <c:pt idx="12">
                  <c:v>47.837129067962152</c:v>
                </c:pt>
                <c:pt idx="13">
                  <c:v>44.794194818297981</c:v>
                </c:pt>
                <c:pt idx="14">
                  <c:v>187.71638647586329</c:v>
                </c:pt>
                <c:pt idx="15">
                  <c:v>11.135331825877536</c:v>
                </c:pt>
              </c:numCache>
            </c:numRef>
          </c:val>
        </c:ser>
        <c:ser>
          <c:idx val="4"/>
          <c:order val="4"/>
          <c:tx>
            <c:strRef>
              <c:f>OfL!$AC$4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OfL!$AC$5:$AC$20</c:f>
              <c:numCache>
                <c:formatCode>#,##0\ </c:formatCode>
                <c:ptCount val="16"/>
                <c:pt idx="0">
                  <c:v>19.222361211189572</c:v>
                </c:pt>
                <c:pt idx="1">
                  <c:v>150.65694116085999</c:v>
                </c:pt>
                <c:pt idx="2">
                  <c:v>53.056567313608319</c:v>
                </c:pt>
                <c:pt idx="3">
                  <c:v>151.75059914723113</c:v>
                </c:pt>
                <c:pt idx="4">
                  <c:v>87.672724365636441</c:v>
                </c:pt>
                <c:pt idx="5">
                  <c:v>198.83961938777611</c:v>
                </c:pt>
                <c:pt idx="6">
                  <c:v>141.02031597185999</c:v>
                </c:pt>
                <c:pt idx="7">
                  <c:v>216.01311129548702</c:v>
                </c:pt>
                <c:pt idx="8">
                  <c:v>244.50795591076059</c:v>
                </c:pt>
                <c:pt idx="9">
                  <c:v>249.77426323500532</c:v>
                </c:pt>
                <c:pt idx="10">
                  <c:v>274.78670858342622</c:v>
                </c:pt>
                <c:pt idx="11">
                  <c:v>228.12861377648221</c:v>
                </c:pt>
                <c:pt idx="12">
                  <c:v>257.78964452326863</c:v>
                </c:pt>
                <c:pt idx="13">
                  <c:v>265.89695632670561</c:v>
                </c:pt>
                <c:pt idx="14">
                  <c:v>490.71979990445089</c:v>
                </c:pt>
                <c:pt idx="15">
                  <c:v>178.20404113673703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3968"/>
        <c:axId val="704976320"/>
      </c:barChart>
      <c:catAx>
        <c:axId val="70497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6320"/>
        <c:crosses val="autoZero"/>
        <c:auto val="1"/>
        <c:lblAlgn val="ctr"/>
        <c:lblOffset val="100"/>
        <c:noMultiLvlLbl val="0"/>
      </c:catAx>
      <c:valAx>
        <c:axId val="704976320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396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OfL!$BI$4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OfL!$BI$5:$BI$20</c:f>
              <c:numCache>
                <c:formatCode>#,##0.00\ </c:formatCode>
                <c:ptCount val="16"/>
                <c:pt idx="0">
                  <c:v>6.4915964273375273E-2</c:v>
                </c:pt>
                <c:pt idx="1">
                  <c:v>0.13185536209896553</c:v>
                </c:pt>
                <c:pt idx="2">
                  <c:v>8.90600911035202E-2</c:v>
                </c:pt>
                <c:pt idx="3">
                  <c:v>0.10896315059769757</c:v>
                </c:pt>
                <c:pt idx="4">
                  <c:v>9.4390581635909132E-2</c:v>
                </c:pt>
                <c:pt idx="5">
                  <c:v>9.2540604914087124E-2</c:v>
                </c:pt>
                <c:pt idx="6">
                  <c:v>7.9892708755573569E-2</c:v>
                </c:pt>
                <c:pt idx="7">
                  <c:v>0.12405574324050887</c:v>
                </c:pt>
                <c:pt idx="8">
                  <c:v>0.13899297742635433</c:v>
                </c:pt>
                <c:pt idx="9">
                  <c:v>0.13179482790088554</c:v>
                </c:pt>
                <c:pt idx="10">
                  <c:v>0.14481152463887267</c:v>
                </c:pt>
                <c:pt idx="11">
                  <c:v>0.16129321203610941</c:v>
                </c:pt>
                <c:pt idx="12">
                  <c:v>0.14436126684948669</c:v>
                </c:pt>
                <c:pt idx="13">
                  <c:v>0.13451180521162892</c:v>
                </c:pt>
                <c:pt idx="14">
                  <c:v>0.18595879387243788</c:v>
                </c:pt>
                <c:pt idx="15">
                  <c:v>0.12047324261494997</c:v>
                </c:pt>
              </c:numCache>
            </c:numRef>
          </c:val>
        </c:ser>
        <c:ser>
          <c:idx val="1"/>
          <c:order val="1"/>
          <c:tx>
            <c:strRef>
              <c:f>OfL!$BJ$4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OfL!$BJ$5:$BJ$20</c:f>
              <c:numCache>
                <c:formatCode>#,##0.00\ </c:formatCode>
                <c:ptCount val="16"/>
                <c:pt idx="0">
                  <c:v>-4.927495434511972E-2</c:v>
                </c:pt>
                <c:pt idx="1">
                  <c:v>-6.5885215236382605E-2</c:v>
                </c:pt>
                <c:pt idx="2">
                  <c:v>8.3650701508441519E-3</c:v>
                </c:pt>
                <c:pt idx="3">
                  <c:v>-9.0942650016828899E-2</c:v>
                </c:pt>
                <c:pt idx="4">
                  <c:v>3.0672167816468204E-3</c:v>
                </c:pt>
                <c:pt idx="5">
                  <c:v>-5.7957594887515597E-2</c:v>
                </c:pt>
                <c:pt idx="6">
                  <c:v>-4.8969715461482884E-2</c:v>
                </c:pt>
                <c:pt idx="7">
                  <c:v>-3.1644762294803327E-2</c:v>
                </c:pt>
                <c:pt idx="8">
                  <c:v>-8.6421255684704393E-2</c:v>
                </c:pt>
                <c:pt idx="9">
                  <c:v>-0.1153533844850816</c:v>
                </c:pt>
                <c:pt idx="10">
                  <c:v>-3.5553849455475323E-2</c:v>
                </c:pt>
                <c:pt idx="11">
                  <c:v>-1.5553200687849617E-2</c:v>
                </c:pt>
                <c:pt idx="12">
                  <c:v>-5.8827692868362043E-2</c:v>
                </c:pt>
                <c:pt idx="13">
                  <c:v>-4.0003542153530372E-2</c:v>
                </c:pt>
                <c:pt idx="14">
                  <c:v>3.1824809449700009E-2</c:v>
                </c:pt>
                <c:pt idx="15">
                  <c:v>1.9036970916215843E-2</c:v>
                </c:pt>
              </c:numCache>
            </c:numRef>
          </c:val>
        </c:ser>
        <c:ser>
          <c:idx val="2"/>
          <c:order val="2"/>
          <c:tx>
            <c:strRef>
              <c:f>OfL!$BK$4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OfL!$BK$5:$BK$20</c:f>
              <c:numCache>
                <c:formatCode>#,##0.00\ </c:formatCode>
                <c:ptCount val="16"/>
                <c:pt idx="0">
                  <c:v>5.1751650006859204E-2</c:v>
                </c:pt>
                <c:pt idx="1">
                  <c:v>0.16445659725060746</c:v>
                </c:pt>
                <c:pt idx="2">
                  <c:v>0.14774470609573614</c:v>
                </c:pt>
                <c:pt idx="3">
                  <c:v>0.12372791368274762</c:v>
                </c:pt>
                <c:pt idx="4">
                  <c:v>0.13461391277521939</c:v>
                </c:pt>
                <c:pt idx="5">
                  <c:v>0.11736076621397133</c:v>
                </c:pt>
                <c:pt idx="6">
                  <c:v>0.10416707054863326</c:v>
                </c:pt>
                <c:pt idx="7">
                  <c:v>0.16355953192253964</c:v>
                </c:pt>
                <c:pt idx="8">
                  <c:v>0.15493197271065068</c:v>
                </c:pt>
                <c:pt idx="9">
                  <c:v>0.15450226034203624</c:v>
                </c:pt>
                <c:pt idx="10">
                  <c:v>0.20967494763313876</c:v>
                </c:pt>
                <c:pt idx="11">
                  <c:v>0.20575899705282955</c:v>
                </c:pt>
                <c:pt idx="12">
                  <c:v>0.17458831608289246</c:v>
                </c:pt>
                <c:pt idx="13">
                  <c:v>0.18784767255198362</c:v>
                </c:pt>
                <c:pt idx="14">
                  <c:v>0.26352856074513087</c:v>
                </c:pt>
                <c:pt idx="15">
                  <c:v>0.1600497398270832</c:v>
                </c:pt>
              </c:numCache>
            </c:numRef>
          </c:val>
        </c:ser>
        <c:ser>
          <c:idx val="3"/>
          <c:order val="3"/>
          <c:tx>
            <c:strRef>
              <c:f>OfL!$BL$4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OfL!$BL$5:$BL$20</c:f>
              <c:numCache>
                <c:formatCode>#,##0.00\ </c:formatCode>
                <c:ptCount val="16"/>
                <c:pt idx="0">
                  <c:v>-4.2144080959472224E-2</c:v>
                </c:pt>
                <c:pt idx="1">
                  <c:v>-7.8295627222400133E-2</c:v>
                </c:pt>
                <c:pt idx="2">
                  <c:v>1.105754975928314E-2</c:v>
                </c:pt>
                <c:pt idx="3">
                  <c:v>-0.10871239960376397</c:v>
                </c:pt>
                <c:pt idx="4">
                  <c:v>1.2498201237548566E-2</c:v>
                </c:pt>
                <c:pt idx="5">
                  <c:v>-5.5983563599840309E-2</c:v>
                </c:pt>
                <c:pt idx="6">
                  <c:v>-5.9921022326263222E-2</c:v>
                </c:pt>
                <c:pt idx="7">
                  <c:v>-1.9393138967931035E-2</c:v>
                </c:pt>
                <c:pt idx="8">
                  <c:v>-2.7744819570975299E-2</c:v>
                </c:pt>
                <c:pt idx="9">
                  <c:v>-0.142181117520324</c:v>
                </c:pt>
                <c:pt idx="10">
                  <c:v>-3.7297912115636177E-2</c:v>
                </c:pt>
                <c:pt idx="11">
                  <c:v>3.4365029041380522E-2</c:v>
                </c:pt>
                <c:pt idx="12">
                  <c:v>-9.040160386846182E-3</c:v>
                </c:pt>
                <c:pt idx="13">
                  <c:v>-1.4302108878288445E-2</c:v>
                </c:pt>
                <c:pt idx="14">
                  <c:v>0.12424084617654664</c:v>
                </c:pt>
                <c:pt idx="15">
                  <c:v>4.4733775103319627E-2</c:v>
                </c:pt>
              </c:numCache>
            </c:numRef>
          </c:val>
        </c:ser>
        <c:ser>
          <c:idx val="4"/>
          <c:order val="4"/>
          <c:tx>
            <c:strRef>
              <c:f>OfL!$BM$4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OfL!$BM$5:$BM$20</c:f>
              <c:numCache>
                <c:formatCode>#,##0.00\ </c:formatCode>
                <c:ptCount val="16"/>
                <c:pt idx="0">
                  <c:v>6.0031064354453892E-2</c:v>
                </c:pt>
                <c:pt idx="1">
                  <c:v>0.14584957405193544</c:v>
                </c:pt>
                <c:pt idx="2">
                  <c:v>0.14954775693163133</c:v>
                </c:pt>
                <c:pt idx="3">
                  <c:v>0.14461121770335925</c:v>
                </c:pt>
                <c:pt idx="4">
                  <c:v>0.14423806421182225</c:v>
                </c:pt>
                <c:pt idx="5">
                  <c:v>0.11370675367081078</c:v>
                </c:pt>
                <c:pt idx="6">
                  <c:v>0.10002975000144418</c:v>
                </c:pt>
                <c:pt idx="7">
                  <c:v>0.15892854777470439</c:v>
                </c:pt>
                <c:pt idx="8">
                  <c:v>0.19415169593066303</c:v>
                </c:pt>
                <c:pt idx="9">
                  <c:v>0.1313169802816771</c:v>
                </c:pt>
                <c:pt idx="10">
                  <c:v>0.20775352752225837</c:v>
                </c:pt>
                <c:pt idx="11">
                  <c:v>0.23404189561934391</c:v>
                </c:pt>
                <c:pt idx="12">
                  <c:v>0.19488265953003883</c:v>
                </c:pt>
                <c:pt idx="13">
                  <c:v>0.20384955545587177</c:v>
                </c:pt>
                <c:pt idx="14">
                  <c:v>0.32637438323257745</c:v>
                </c:pt>
                <c:pt idx="15">
                  <c:v>0.18166640296963427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8280"/>
        <c:axId val="704975144"/>
      </c:barChart>
      <c:catAx>
        <c:axId val="70497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5144"/>
        <c:crosses val="autoZero"/>
        <c:auto val="1"/>
        <c:lblAlgn val="ctr"/>
        <c:lblOffset val="100"/>
        <c:noMultiLvlLbl val="0"/>
      </c:catAx>
      <c:valAx>
        <c:axId val="704975144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8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OfL!$AK$4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OfL!$AK$5:$AK$20</c:f>
              <c:numCache>
                <c:formatCode>#,##0\ </c:formatCode>
                <c:ptCount val="16"/>
                <c:pt idx="0">
                  <c:v>18.726537201013951</c:v>
                </c:pt>
                <c:pt idx="1">
                  <c:v>63.305721922663281</c:v>
                </c:pt>
                <c:pt idx="2">
                  <c:v>44.652892187240212</c:v>
                </c:pt>
                <c:pt idx="3">
                  <c:v>76.818888404766099</c:v>
                </c:pt>
                <c:pt idx="4">
                  <c:v>56.839788824297997</c:v>
                </c:pt>
                <c:pt idx="5">
                  <c:v>88.296178415272109</c:v>
                </c:pt>
                <c:pt idx="6">
                  <c:v>78.35756155161171</c:v>
                </c:pt>
                <c:pt idx="7">
                  <c:v>97.898458465328829</c:v>
                </c:pt>
                <c:pt idx="8">
                  <c:v>85.840969734327004</c:v>
                </c:pt>
                <c:pt idx="9">
                  <c:v>100.93664965077649</c:v>
                </c:pt>
                <c:pt idx="10">
                  <c:v>100.675685756516</c:v>
                </c:pt>
                <c:pt idx="11">
                  <c:v>78.154641471225247</c:v>
                </c:pt>
                <c:pt idx="12">
                  <c:v>103.78616982987496</c:v>
                </c:pt>
                <c:pt idx="13">
                  <c:v>102.49480135199489</c:v>
                </c:pt>
                <c:pt idx="14">
                  <c:v>157.72714474237418</c:v>
                </c:pt>
                <c:pt idx="15">
                  <c:v>61.781967358424133</c:v>
                </c:pt>
              </c:numCache>
            </c:numRef>
          </c:val>
        </c:ser>
        <c:ser>
          <c:idx val="1"/>
          <c:order val="1"/>
          <c:tx>
            <c:strRef>
              <c:f>OfL!$AL$4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OfL!$AL$5:$AL$20</c:f>
              <c:numCache>
                <c:formatCode>#,##0\ </c:formatCode>
                <c:ptCount val="16"/>
                <c:pt idx="0">
                  <c:v>-161.52465634621564</c:v>
                </c:pt>
                <c:pt idx="1">
                  <c:v>-72.680614400212093</c:v>
                </c:pt>
                <c:pt idx="2">
                  <c:v>-120.83868139840691</c:v>
                </c:pt>
                <c:pt idx="3">
                  <c:v>-63.399057486880295</c:v>
                </c:pt>
                <c:pt idx="4">
                  <c:v>-95.003199191783125</c:v>
                </c:pt>
                <c:pt idx="5">
                  <c:v>-9.5330181284523565</c:v>
                </c:pt>
                <c:pt idx="6">
                  <c:v>-45.218688426358369</c:v>
                </c:pt>
                <c:pt idx="7">
                  <c:v>-10.729638161036387</c:v>
                </c:pt>
                <c:pt idx="8">
                  <c:v>-20.21865178212628</c:v>
                </c:pt>
                <c:pt idx="9">
                  <c:v>-4.3620018267121337</c:v>
                </c:pt>
                <c:pt idx="10">
                  <c:v>5.3202723983569049</c:v>
                </c:pt>
                <c:pt idx="11">
                  <c:v>-26.804769466367016</c:v>
                </c:pt>
                <c:pt idx="12">
                  <c:v>-1.3089119497139483</c:v>
                </c:pt>
                <c:pt idx="13">
                  <c:v>-18.533917690325563</c:v>
                </c:pt>
                <c:pt idx="14">
                  <c:v>74.529993215297452</c:v>
                </c:pt>
                <c:pt idx="15">
                  <c:v>-70.688824714238081</c:v>
                </c:pt>
              </c:numCache>
            </c:numRef>
          </c:val>
        </c:ser>
        <c:ser>
          <c:idx val="2"/>
          <c:order val="2"/>
          <c:tx>
            <c:strRef>
              <c:f>OfL!$AM$4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OfL!$AM$5:$AM$20</c:f>
              <c:numCache>
                <c:formatCode>#,##0\ </c:formatCode>
                <c:ptCount val="16"/>
                <c:pt idx="0">
                  <c:v>-56.947081857903768</c:v>
                </c:pt>
                <c:pt idx="1">
                  <c:v>100.9566465745945</c:v>
                </c:pt>
                <c:pt idx="2">
                  <c:v>27.064887169178217</c:v>
                </c:pt>
                <c:pt idx="3">
                  <c:v>136.73472403860001</c:v>
                </c:pt>
                <c:pt idx="4">
                  <c:v>72.39010750713058</c:v>
                </c:pt>
                <c:pt idx="5">
                  <c:v>196.63675250269074</c:v>
                </c:pt>
                <c:pt idx="6">
                  <c:v>152.32024814508028</c:v>
                </c:pt>
                <c:pt idx="7">
                  <c:v>219.32752893109148</c:v>
                </c:pt>
                <c:pt idx="8">
                  <c:v>187.8872486838153</c:v>
                </c:pt>
                <c:pt idx="9">
                  <c:v>228.66257467126616</c:v>
                </c:pt>
                <c:pt idx="10">
                  <c:v>238.67560958653604</c:v>
                </c:pt>
                <c:pt idx="11">
                  <c:v>171.40166035491737</c:v>
                </c:pt>
                <c:pt idx="12">
                  <c:v>241.71785537338809</c:v>
                </c:pt>
                <c:pt idx="13">
                  <c:v>220.4330236058552</c:v>
                </c:pt>
                <c:pt idx="14">
                  <c:v>413.27761297761566</c:v>
                </c:pt>
                <c:pt idx="15">
                  <c:v>111.46365144228017</c:v>
                </c:pt>
              </c:numCache>
            </c:numRef>
          </c:val>
        </c:ser>
        <c:ser>
          <c:idx val="3"/>
          <c:order val="3"/>
          <c:tx>
            <c:strRef>
              <c:f>OfL!$AN$4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OfL!$AN$5:$AN$20</c:f>
              <c:numCache>
                <c:formatCode>#,##0\ </c:formatCode>
                <c:ptCount val="16"/>
                <c:pt idx="0">
                  <c:v>-130.2225117291957</c:v>
                </c:pt>
                <c:pt idx="1">
                  <c:v>-30.296462915023458</c:v>
                </c:pt>
                <c:pt idx="2">
                  <c:v>-87.592515460266966</c:v>
                </c:pt>
                <c:pt idx="3">
                  <c:v>-22.593434318875534</c:v>
                </c:pt>
                <c:pt idx="4">
                  <c:v>-59.090430583758376</c:v>
                </c:pt>
                <c:pt idx="5">
                  <c:v>50.491296476963953</c:v>
                </c:pt>
                <c:pt idx="6">
                  <c:v>0.98229441661623385</c:v>
                </c:pt>
                <c:pt idx="7">
                  <c:v>44.89893296115622</c:v>
                </c:pt>
                <c:pt idx="8">
                  <c:v>45.845697522822121</c:v>
                </c:pt>
                <c:pt idx="9">
                  <c:v>45.947862337290672</c:v>
                </c:pt>
                <c:pt idx="10">
                  <c:v>41.204038397854859</c:v>
                </c:pt>
                <c:pt idx="11">
                  <c:v>23.140808109241441</c:v>
                </c:pt>
                <c:pt idx="12">
                  <c:v>51.077072209664038</c:v>
                </c:pt>
                <c:pt idx="13">
                  <c:v>39.044438564043929</c:v>
                </c:pt>
                <c:pt idx="14">
                  <c:v>185.35202916842496</c:v>
                </c:pt>
                <c:pt idx="15">
                  <c:v>-6.9901005209886993</c:v>
                </c:pt>
              </c:numCache>
            </c:numRef>
          </c:val>
        </c:ser>
        <c:ser>
          <c:idx val="4"/>
          <c:order val="4"/>
          <c:tx>
            <c:strRef>
              <c:f>OfL!$AO$4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OfL!$AO$5:$AO$20</c:f>
              <c:numCache>
                <c:formatCode>#,##0\ </c:formatCode>
                <c:ptCount val="16"/>
                <c:pt idx="0">
                  <c:v>-34.535712158332132</c:v>
                </c:pt>
                <c:pt idx="1">
                  <c:v>126.4634075079646</c:v>
                </c:pt>
                <c:pt idx="2">
                  <c:v>50.88239665855383</c:v>
                </c:pt>
                <c:pt idx="3">
                  <c:v>162.52306213208885</c:v>
                </c:pt>
                <c:pt idx="4">
                  <c:v>102.35906816110516</c:v>
                </c:pt>
                <c:pt idx="5">
                  <c:v>236.75677864583307</c:v>
                </c:pt>
                <c:pt idx="6">
                  <c:v>192.00915572859978</c:v>
                </c:pt>
                <c:pt idx="7">
                  <c:v>241.64489438591377</c:v>
                </c:pt>
                <c:pt idx="8">
                  <c:v>232.83357262589294</c:v>
                </c:pt>
                <c:pt idx="9">
                  <c:v>259.84928172980386</c:v>
                </c:pt>
                <c:pt idx="10">
                  <c:v>264.17945609342826</c:v>
                </c:pt>
                <c:pt idx="11">
                  <c:v>200.69115670737636</c:v>
                </c:pt>
                <c:pt idx="12">
                  <c:v>261.02958766497056</c:v>
                </c:pt>
                <c:pt idx="13">
                  <c:v>260.14720007245154</c:v>
                </c:pt>
                <c:pt idx="14">
                  <c:v>488.3554425970126</c:v>
                </c:pt>
                <c:pt idx="15">
                  <c:v>160.07862423172884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9064"/>
        <c:axId val="704980240"/>
      </c:barChart>
      <c:catAx>
        <c:axId val="704979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80240"/>
        <c:crosses val="autoZero"/>
        <c:auto val="1"/>
        <c:lblAlgn val="ctr"/>
        <c:lblOffset val="100"/>
        <c:noMultiLvlLbl val="0"/>
      </c:catAx>
      <c:valAx>
        <c:axId val="704980240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9064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OfL!$BU$4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OfL!$BU$5:$BU$20</c:f>
              <c:numCache>
                <c:formatCode>#,##0.00\ </c:formatCode>
                <c:ptCount val="16"/>
                <c:pt idx="0">
                  <c:v>4.4137081564702377E-2</c:v>
                </c:pt>
                <c:pt idx="1">
                  <c:v>0.10903393786582186</c:v>
                </c:pt>
                <c:pt idx="2">
                  <c:v>7.6252909569081484E-2</c:v>
                </c:pt>
                <c:pt idx="3">
                  <c:v>0.10706317188756119</c:v>
                </c:pt>
                <c:pt idx="4">
                  <c:v>6.9770718701515133E-2</c:v>
                </c:pt>
                <c:pt idx="5">
                  <c:v>8.5583197094388885E-2</c:v>
                </c:pt>
                <c:pt idx="6">
                  <c:v>7.7033417193916223E-2</c:v>
                </c:pt>
                <c:pt idx="7">
                  <c:v>9.7136918646531581E-2</c:v>
                </c:pt>
                <c:pt idx="8">
                  <c:v>0.11367129593958583</c:v>
                </c:pt>
                <c:pt idx="9">
                  <c:v>0.12452373351750826</c:v>
                </c:pt>
                <c:pt idx="10">
                  <c:v>0.12177766224659124</c:v>
                </c:pt>
                <c:pt idx="11">
                  <c:v>0.10994923057539713</c:v>
                </c:pt>
                <c:pt idx="12">
                  <c:v>0.11206371293338815</c:v>
                </c:pt>
                <c:pt idx="13">
                  <c:v>0.11130717837112708</c:v>
                </c:pt>
                <c:pt idx="14">
                  <c:v>0.12088010850337501</c:v>
                </c:pt>
                <c:pt idx="15">
                  <c:v>7.7706284583180102E-2</c:v>
                </c:pt>
              </c:numCache>
            </c:numRef>
          </c:val>
        </c:ser>
        <c:ser>
          <c:idx val="1"/>
          <c:order val="1"/>
          <c:tx>
            <c:strRef>
              <c:f>OfL!$BV$4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OfL!$BV$5:$BV$20</c:f>
              <c:numCache>
                <c:formatCode>#,##0.00\ </c:formatCode>
                <c:ptCount val="16"/>
                <c:pt idx="0">
                  <c:v>1.2817501968408586E-2</c:v>
                </c:pt>
                <c:pt idx="1">
                  <c:v>2.4319414020060763E-2</c:v>
                </c:pt>
                <c:pt idx="2">
                  <c:v>8.253977513187527E-2</c:v>
                </c:pt>
                <c:pt idx="3">
                  <c:v>1.888932528126459E-2</c:v>
                </c:pt>
                <c:pt idx="4">
                  <c:v>6.4662550224092577E-2</c:v>
                </c:pt>
                <c:pt idx="5">
                  <c:v>3.3259867498020637E-2</c:v>
                </c:pt>
                <c:pt idx="6">
                  <c:v>3.9263275233076614E-2</c:v>
                </c:pt>
                <c:pt idx="7">
                  <c:v>4.6830084773885047E-2</c:v>
                </c:pt>
                <c:pt idx="8">
                  <c:v>1.2935450547858555E-2</c:v>
                </c:pt>
                <c:pt idx="9">
                  <c:v>-1.2651355550221434E-3</c:v>
                </c:pt>
                <c:pt idx="10">
                  <c:v>5.8608265651872965E-2</c:v>
                </c:pt>
                <c:pt idx="11">
                  <c:v>5.2453928792917034E-2</c:v>
                </c:pt>
                <c:pt idx="12">
                  <c:v>2.9138261041110412E-2</c:v>
                </c:pt>
                <c:pt idx="13">
                  <c:v>4.0568982916579906E-2</c:v>
                </c:pt>
                <c:pt idx="14">
                  <c:v>9.0863999292031039E-2</c:v>
                </c:pt>
                <c:pt idx="15">
                  <c:v>7.2391542445948753E-2</c:v>
                </c:pt>
              </c:numCache>
            </c:numRef>
          </c:val>
        </c:ser>
        <c:ser>
          <c:idx val="2"/>
          <c:order val="2"/>
          <c:tx>
            <c:strRef>
              <c:f>OfL!$BW$4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OfL!$BW$5:$BW$20</c:f>
              <c:numCache>
                <c:formatCode>#,##0.00\ </c:formatCode>
                <c:ptCount val="16"/>
                <c:pt idx="0">
                  <c:v>0.11384410632038751</c:v>
                </c:pt>
                <c:pt idx="1">
                  <c:v>0.25466122650705081</c:v>
                </c:pt>
                <c:pt idx="2">
                  <c:v>0.22191941107676727</c:v>
                </c:pt>
                <c:pt idx="3">
                  <c:v>0.23470248552023562</c:v>
                </c:pt>
                <c:pt idx="4">
                  <c:v>0.19620924621766514</c:v>
                </c:pt>
                <c:pt idx="5">
                  <c:v>0.20857822859950756</c:v>
                </c:pt>
                <c:pt idx="6">
                  <c:v>0.19240006124319275</c:v>
                </c:pt>
                <c:pt idx="7">
                  <c:v>0.24203437899122801</c:v>
                </c:pt>
                <c:pt idx="8">
                  <c:v>0.25428867894321361</c:v>
                </c:pt>
                <c:pt idx="9">
                  <c:v>0.26859050927209566</c:v>
                </c:pt>
                <c:pt idx="10">
                  <c:v>0.30383706274048705</c:v>
                </c:pt>
                <c:pt idx="11">
                  <c:v>0.27376612653359622</c:v>
                </c:pt>
                <c:pt idx="12">
                  <c:v>0.26255426999236492</c:v>
                </c:pt>
                <c:pt idx="13">
                  <c:v>0.2684201976220939</c:v>
                </c:pt>
                <c:pt idx="14">
                  <c:v>0.3225677505874619</c:v>
                </c:pt>
                <c:pt idx="15">
                  <c:v>0.21370068597700786</c:v>
                </c:pt>
              </c:numCache>
            </c:numRef>
          </c:val>
        </c:ser>
        <c:ser>
          <c:idx val="3"/>
          <c:order val="3"/>
          <c:tx>
            <c:strRef>
              <c:f>OfL!$BX$4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OfL!$BX$5:$BX$20</c:f>
              <c:numCache>
                <c:formatCode>#,##0.00\ </c:formatCode>
                <c:ptCount val="16"/>
                <c:pt idx="0">
                  <c:v>1.9798989074100763E-2</c:v>
                </c:pt>
                <c:pt idx="1">
                  <c:v>9.1069763109848292E-3</c:v>
                </c:pt>
                <c:pt idx="2">
                  <c:v>8.5053909055922722E-2</c:v>
                </c:pt>
                <c:pt idx="3">
                  <c:v>-9.6280355056385832E-4</c:v>
                </c:pt>
                <c:pt idx="4">
                  <c:v>7.5228842556321257E-2</c:v>
                </c:pt>
                <c:pt idx="5">
                  <c:v>3.359870934173647E-2</c:v>
                </c:pt>
                <c:pt idx="6">
                  <c:v>3.0810365573318718E-2</c:v>
                </c:pt>
                <c:pt idx="7">
                  <c:v>5.3579234347548077E-2</c:v>
                </c:pt>
                <c:pt idx="8">
                  <c:v>7.0566576911793855E-2</c:v>
                </c:pt>
                <c:pt idx="9">
                  <c:v>-3.0343345724993209E-2</c:v>
                </c:pt>
                <c:pt idx="10">
                  <c:v>5.6714524495190204E-2</c:v>
                </c:pt>
                <c:pt idx="11">
                  <c:v>0.10020618437032512</c:v>
                </c:pt>
                <c:pt idx="12">
                  <c:v>7.300686944128669E-2</c:v>
                </c:pt>
                <c:pt idx="13">
                  <c:v>6.5567676413194678E-2</c:v>
                </c:pt>
                <c:pt idx="14">
                  <c:v>0.18259848332649237</c:v>
                </c:pt>
                <c:pt idx="15">
                  <c:v>9.7773374844961222E-2</c:v>
                </c:pt>
              </c:numCache>
            </c:numRef>
          </c:val>
        </c:ser>
        <c:ser>
          <c:idx val="4"/>
          <c:order val="4"/>
          <c:tx>
            <c:strRef>
              <c:f>OfL!$BY$4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OfL!$BY$5:$BY$20</c:f>
              <c:numCache>
                <c:formatCode>#,##0.00\ </c:formatCode>
                <c:ptCount val="16"/>
                <c:pt idx="0">
                  <c:v>0.12197413438802689</c:v>
                </c:pt>
                <c:pt idx="1">
                  <c:v>0.23325217758532038</c:v>
                </c:pt>
                <c:pt idx="2">
                  <c:v>0.22354411622827089</c:v>
                </c:pt>
                <c:pt idx="3">
                  <c:v>0.25236081375655933</c:v>
                </c:pt>
                <c:pt idx="4">
                  <c:v>0.20696870553059496</c:v>
                </c:pt>
                <c:pt idx="5">
                  <c:v>0.20328902661238757</c:v>
                </c:pt>
                <c:pt idx="6">
                  <c:v>0.19076113790102611</c:v>
                </c:pt>
                <c:pt idx="7">
                  <c:v>0.23190092109018351</c:v>
                </c:pt>
                <c:pt idx="8">
                  <c:v>0.29246309241343216</c:v>
                </c:pt>
                <c:pt idx="9">
                  <c:v>0.24315475207700787</c:v>
                </c:pt>
                <c:pt idx="10">
                  <c:v>0.30176596413308476</c:v>
                </c:pt>
                <c:pt idx="11">
                  <c:v>0.29988305094828849</c:v>
                </c:pt>
                <c:pt idx="12">
                  <c:v>0.27692968935817169</c:v>
                </c:pt>
                <c:pt idx="13">
                  <c:v>0.28371934074735489</c:v>
                </c:pt>
                <c:pt idx="14">
                  <c:v>0.38473202038252319</c:v>
                </c:pt>
                <c:pt idx="15">
                  <c:v>0.23470595752449339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81024"/>
        <c:axId val="704981416"/>
      </c:barChart>
      <c:catAx>
        <c:axId val="70498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81416"/>
        <c:crosses val="autoZero"/>
        <c:auto val="1"/>
        <c:lblAlgn val="ctr"/>
        <c:lblOffset val="100"/>
        <c:noMultiLvlLbl val="0"/>
      </c:catAx>
      <c:valAx>
        <c:axId val="704981416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8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OfL!$AQ$4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OfL!$AQ$5:$AQ$20</c:f>
              <c:numCache>
                <c:formatCode>#,##0\ </c:formatCode>
                <c:ptCount val="16"/>
                <c:pt idx="0">
                  <c:v>67.053056538858215</c:v>
                </c:pt>
                <c:pt idx="1">
                  <c:v>111.86733460525943</c:v>
                </c:pt>
                <c:pt idx="2">
                  <c:v>95.309683952781839</c:v>
                </c:pt>
                <c:pt idx="3">
                  <c:v>129.97796522718551</c:v>
                </c:pt>
                <c:pt idx="4">
                  <c:v>107.84303354500358</c:v>
                </c:pt>
                <c:pt idx="5">
                  <c:v>132.95132152873927</c:v>
                </c:pt>
                <c:pt idx="6">
                  <c:v>127.36880915034985</c:v>
                </c:pt>
                <c:pt idx="7">
                  <c:v>148.31499431009726</c:v>
                </c:pt>
                <c:pt idx="8">
                  <c:v>134.18731913562505</c:v>
                </c:pt>
                <c:pt idx="9">
                  <c:v>150.29208305561482</c:v>
                </c:pt>
                <c:pt idx="10">
                  <c:v>150.46042334791244</c:v>
                </c:pt>
                <c:pt idx="11">
                  <c:v>127.72336063956305</c:v>
                </c:pt>
                <c:pt idx="12">
                  <c:v>156.50904447165161</c:v>
                </c:pt>
                <c:pt idx="13">
                  <c:v>153.9082603172597</c:v>
                </c:pt>
                <c:pt idx="14">
                  <c:v>218.51077691489559</c:v>
                </c:pt>
                <c:pt idx="15">
                  <c:v>116.14832343044579</c:v>
                </c:pt>
              </c:numCache>
            </c:numRef>
          </c:val>
        </c:ser>
        <c:ser>
          <c:idx val="2"/>
          <c:order val="1"/>
          <c:tx>
            <c:strRef>
              <c:f>OfL!$AR$4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OfL!$AR$5:$AR$20</c:f>
              <c:numCache>
                <c:formatCode>#,##0\ </c:formatCode>
                <c:ptCount val="16"/>
                <c:pt idx="0">
                  <c:v>104.57757448831187</c:v>
                </c:pt>
                <c:pt idx="1">
                  <c:v>173.63726097480659</c:v>
                </c:pt>
                <c:pt idx="2">
                  <c:v>147.90356856758513</c:v>
                </c:pt>
                <c:pt idx="3">
                  <c:v>200.79333029066251</c:v>
                </c:pt>
                <c:pt idx="4">
                  <c:v>167.3933066989137</c:v>
                </c:pt>
                <c:pt idx="5">
                  <c:v>206.16977063114311</c:v>
                </c:pt>
                <c:pt idx="6">
                  <c:v>197.53893657143865</c:v>
                </c:pt>
                <c:pt idx="7">
                  <c:v>230.05716709212786</c:v>
                </c:pt>
                <c:pt idx="8">
                  <c:v>208.1059004659416</c:v>
                </c:pt>
                <c:pt idx="9">
                  <c:v>233.0245764979783</c:v>
                </c:pt>
                <c:pt idx="10">
                  <c:v>233.35533718817913</c:v>
                </c:pt>
                <c:pt idx="11">
                  <c:v>198.20642982128439</c:v>
                </c:pt>
                <c:pt idx="12">
                  <c:v>243.02676732310204</c:v>
                </c:pt>
                <c:pt idx="13">
                  <c:v>238.96694129618075</c:v>
                </c:pt>
                <c:pt idx="14">
                  <c:v>338.74761976231821</c:v>
                </c:pt>
                <c:pt idx="15">
                  <c:v>182.54513929626077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84552"/>
        <c:axId val="704986120"/>
      </c:barChart>
      <c:catAx>
        <c:axId val="704984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86120"/>
        <c:crosses val="autoZero"/>
        <c:auto val="1"/>
        <c:lblAlgn val="ctr"/>
        <c:lblOffset val="100"/>
        <c:noMultiLvlLbl val="0"/>
      </c:catAx>
      <c:valAx>
        <c:axId val="704986120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84552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OfL!$CA$5:$CA$20</c:f>
              <c:numCache>
                <c:formatCode>#,##0.00\ </c:formatCode>
                <c:ptCount val="16"/>
                <c:pt idx="0">
                  <c:v>6.4312440249516531E-2</c:v>
                </c:pt>
                <c:pt idx="1">
                  <c:v>0.14908660644714439</c:v>
                </c:pt>
                <c:pt idx="2">
                  <c:v>8.9899928063738449E-2</c:v>
                </c:pt>
                <c:pt idx="3">
                  <c:v>0.14704415498831888</c:v>
                </c:pt>
                <c:pt idx="4">
                  <c:v>8.4637874333109223E-2</c:v>
                </c:pt>
                <c:pt idx="5">
                  <c:v>0.11318887394395606</c:v>
                </c:pt>
                <c:pt idx="6">
                  <c:v>9.861652068169402E-2</c:v>
                </c:pt>
                <c:pt idx="7">
                  <c:v>0.12588590085809884</c:v>
                </c:pt>
                <c:pt idx="8">
                  <c:v>0.15574915833848149</c:v>
                </c:pt>
                <c:pt idx="9">
                  <c:v>0.17429661585473058</c:v>
                </c:pt>
                <c:pt idx="10">
                  <c:v>0.15820912891164585</c:v>
                </c:pt>
                <c:pt idx="11">
                  <c:v>0.14273179330180905</c:v>
                </c:pt>
                <c:pt idx="12">
                  <c:v>0.15064371025283077</c:v>
                </c:pt>
                <c:pt idx="13">
                  <c:v>0.14698990229290201</c:v>
                </c:pt>
                <c:pt idx="14">
                  <c:v>0.14957108556213353</c:v>
                </c:pt>
                <c:pt idx="15">
                  <c:v>9.0841679738021167E-2</c:v>
                </c:pt>
              </c:numCache>
            </c:numRef>
          </c:val>
        </c:ser>
        <c:ser>
          <c:idx val="2"/>
          <c:order val="1"/>
          <c:tx>
            <c:strRef>
              <c:f>OfL!$CB$4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OfL!$CB$5:$CB$20</c:f>
              <c:numCache>
                <c:formatCode>#,##0.00\ </c:formatCode>
                <c:ptCount val="16"/>
                <c:pt idx="0">
                  <c:v>0.10102660435197892</c:v>
                </c:pt>
                <c:pt idx="1">
                  <c:v>0.23034181248699007</c:v>
                </c:pt>
                <c:pt idx="2">
                  <c:v>0.139379635944892</c:v>
                </c:pt>
                <c:pt idx="3">
                  <c:v>0.21561665209424094</c:v>
                </c:pt>
                <c:pt idx="4">
                  <c:v>0.13154669599357258</c:v>
                </c:pt>
                <c:pt idx="5">
                  <c:v>0.17531836110148694</c:v>
                </c:pt>
                <c:pt idx="6">
                  <c:v>0.15313678601011615</c:v>
                </c:pt>
                <c:pt idx="7">
                  <c:v>0.19520429421734295</c:v>
                </c:pt>
                <c:pt idx="8">
                  <c:v>0.24135322839535506</c:v>
                </c:pt>
                <c:pt idx="9">
                  <c:v>0.26985564482711782</c:v>
                </c:pt>
                <c:pt idx="10">
                  <c:v>0.24522879708861409</c:v>
                </c:pt>
                <c:pt idx="11">
                  <c:v>0.22131219774067917</c:v>
                </c:pt>
                <c:pt idx="12">
                  <c:v>0.23341600895125453</c:v>
                </c:pt>
                <c:pt idx="13">
                  <c:v>0.22785121470551398</c:v>
                </c:pt>
                <c:pt idx="14">
                  <c:v>0.23170375129543086</c:v>
                </c:pt>
                <c:pt idx="15">
                  <c:v>0.14090702211423625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4096"/>
        <c:axId val="500995272"/>
      </c:barChart>
      <c:catAx>
        <c:axId val="50099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5272"/>
        <c:crosses val="autoZero"/>
        <c:auto val="1"/>
        <c:lblAlgn val="ctr"/>
        <c:lblOffset val="100"/>
        <c:noMultiLvlLbl val="0"/>
      </c:catAx>
      <c:valAx>
        <c:axId val="500995272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4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OfL!$AE$4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OfL!$AE$5:$AE$20</c:f>
              <c:numCache>
                <c:formatCode>#,##0\ </c:formatCode>
                <c:ptCount val="16"/>
                <c:pt idx="0">
                  <c:v>442.70848855112791</c:v>
                </c:pt>
                <c:pt idx="1">
                  <c:v>452.14110983689289</c:v>
                </c:pt>
                <c:pt idx="2">
                  <c:v>452.3746618098275</c:v>
                </c:pt>
                <c:pt idx="3">
                  <c:v>469.73794963035414</c:v>
                </c:pt>
                <c:pt idx="4">
                  <c:v>455.29223877093887</c:v>
                </c:pt>
                <c:pt idx="5">
                  <c:v>419.08384722092313</c:v>
                </c:pt>
                <c:pt idx="6">
                  <c:v>440.35679314781203</c:v>
                </c:pt>
                <c:pt idx="7">
                  <c:v>475.89368186078434</c:v>
                </c:pt>
                <c:pt idx="8">
                  <c:v>478.05803918818475</c:v>
                </c:pt>
                <c:pt idx="9">
                  <c:v>468.95786023514802</c:v>
                </c:pt>
                <c:pt idx="10">
                  <c:v>461.39009246189232</c:v>
                </c:pt>
                <c:pt idx="11">
                  <c:v>475.83300053564022</c:v>
                </c:pt>
                <c:pt idx="12">
                  <c:v>457.7916459977622</c:v>
                </c:pt>
                <c:pt idx="13">
                  <c:v>436.5727972506341</c:v>
                </c:pt>
                <c:pt idx="14">
                  <c:v>548.58775297977456</c:v>
                </c:pt>
                <c:pt idx="15">
                  <c:v>385.04537665824193</c:v>
                </c:pt>
              </c:numCache>
            </c:numRef>
          </c:val>
        </c:ser>
        <c:ser>
          <c:idx val="1"/>
          <c:order val="1"/>
          <c:tx>
            <c:strRef>
              <c:f>OfL!$AF$4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OfL!$AF$5:$AF$20</c:f>
              <c:numCache>
                <c:formatCode>#,##0\ </c:formatCode>
                <c:ptCount val="16"/>
                <c:pt idx="0">
                  <c:v>139.40476979446441</c:v>
                </c:pt>
                <c:pt idx="1">
                  <c:v>162.99860696770722</c:v>
                </c:pt>
                <c:pt idx="2">
                  <c:v>143.62600323453393</c:v>
                </c:pt>
                <c:pt idx="3">
                  <c:v>153.11970520855803</c:v>
                </c:pt>
                <c:pt idx="4">
                  <c:v>139.56020159892867</c:v>
                </c:pt>
                <c:pt idx="5">
                  <c:v>145.92023270182577</c:v>
                </c:pt>
                <c:pt idx="6">
                  <c:v>147.2929416118856</c:v>
                </c:pt>
                <c:pt idx="7">
                  <c:v>175.12997291832926</c:v>
                </c:pt>
                <c:pt idx="8">
                  <c:v>198.10939491261345</c:v>
                </c:pt>
                <c:pt idx="9">
                  <c:v>178.32435950080898</c:v>
                </c:pt>
                <c:pt idx="10">
                  <c:v>182.60429030434744</c:v>
                </c:pt>
                <c:pt idx="11">
                  <c:v>201.20458610374715</c:v>
                </c:pt>
                <c:pt idx="12">
                  <c:v>160.62946474690568</c:v>
                </c:pt>
                <c:pt idx="13">
                  <c:v>135.77019284465953</c:v>
                </c:pt>
                <c:pt idx="14">
                  <c:v>221.23087146635478</c:v>
                </c:pt>
                <c:pt idx="15">
                  <c:v>99.677670437321908</c:v>
                </c:pt>
              </c:numCache>
            </c:numRef>
          </c:val>
        </c:ser>
        <c:ser>
          <c:idx val="2"/>
          <c:order val="2"/>
          <c:tx>
            <c:strRef>
              <c:f>OfL!$AG$4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OfL!$AG$5:$AG$20</c:f>
              <c:numCache>
                <c:formatCode>#,##0\ </c:formatCode>
                <c:ptCount val="16"/>
                <c:pt idx="0">
                  <c:v>243.98234428277627</c:v>
                </c:pt>
                <c:pt idx="1">
                  <c:v>336.63586794251381</c:v>
                </c:pt>
                <c:pt idx="2">
                  <c:v>291.52957180211905</c:v>
                </c:pt>
                <c:pt idx="3">
                  <c:v>355.50596000785811</c:v>
                </c:pt>
                <c:pt idx="4">
                  <c:v>306.95350829784235</c:v>
                </c:pt>
                <c:pt idx="5">
                  <c:v>352.09000333296888</c:v>
                </c:pt>
                <c:pt idx="6">
                  <c:v>344.83187818332425</c:v>
                </c:pt>
                <c:pt idx="7">
                  <c:v>405.18714001045714</c:v>
                </c:pt>
                <c:pt idx="8">
                  <c:v>406.21529537855503</c:v>
                </c:pt>
                <c:pt idx="9">
                  <c:v>411.34893599878728</c:v>
                </c:pt>
                <c:pt idx="10">
                  <c:v>415.95962749252658</c:v>
                </c:pt>
                <c:pt idx="11">
                  <c:v>399.41101592503151</c:v>
                </c:pt>
                <c:pt idx="12">
                  <c:v>403.65623207000772</c:v>
                </c:pt>
                <c:pt idx="13">
                  <c:v>374.73713414084028</c:v>
                </c:pt>
                <c:pt idx="14">
                  <c:v>559.97849122867308</c:v>
                </c:pt>
                <c:pt idx="15">
                  <c:v>282.77650046467579</c:v>
                </c:pt>
              </c:numCache>
            </c:numRef>
          </c:val>
        </c:ser>
        <c:ser>
          <c:idx val="3"/>
          <c:order val="3"/>
          <c:tx>
            <c:strRef>
              <c:f>OfL!$AH$4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OfL!$AH$5:$AH$20</c:f>
              <c:numCache>
                <c:formatCode>#,##0\ </c:formatCode>
                <c:ptCount val="16"/>
                <c:pt idx="0">
                  <c:v>169.98291780756114</c:v>
                </c:pt>
                <c:pt idx="1">
                  <c:v>198.06185656452504</c:v>
                </c:pt>
                <c:pt idx="2">
                  <c:v>176.23629020031643</c:v>
                </c:pt>
                <c:pt idx="3">
                  <c:v>189.82020164690812</c:v>
                </c:pt>
                <c:pt idx="4">
                  <c:v>179.79637689269782</c:v>
                </c:pt>
                <c:pt idx="5">
                  <c:v>203.15784936433636</c:v>
                </c:pt>
                <c:pt idx="6">
                  <c:v>198.94506596820708</c:v>
                </c:pt>
                <c:pt idx="7">
                  <c:v>217.72650039919125</c:v>
                </c:pt>
                <c:pt idx="8">
                  <c:v>261.87676352529485</c:v>
                </c:pt>
                <c:pt idx="9">
                  <c:v>225.03059679832879</c:v>
                </c:pt>
                <c:pt idx="10">
                  <c:v>218.20624864449874</c:v>
                </c:pt>
                <c:pt idx="11">
                  <c:v>243.8882431379491</c:v>
                </c:pt>
                <c:pt idx="12">
                  <c:v>202.11917694055163</c:v>
                </c:pt>
                <c:pt idx="13">
                  <c:v>192.00273504660532</c:v>
                </c:pt>
                <c:pt idx="14">
                  <c:v>330.35938183394643</c:v>
                </c:pt>
                <c:pt idx="15">
                  <c:v>162.37065813845396</c:v>
                </c:pt>
              </c:numCache>
            </c:numRef>
          </c:val>
        </c:ser>
        <c:ser>
          <c:idx val="4"/>
          <c:order val="4"/>
          <c:tx>
            <c:strRef>
              <c:f>OfL!$AI$4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OfL!$AI$5:$AI$20</c:f>
              <c:numCache>
                <c:formatCode>#,##0\ </c:formatCode>
                <c:ptCount val="16"/>
                <c:pt idx="0">
                  <c:v>265.66971737842471</c:v>
                </c:pt>
                <c:pt idx="1">
                  <c:v>354.8217269875131</c:v>
                </c:pt>
                <c:pt idx="2">
                  <c:v>314.71120231913721</c:v>
                </c:pt>
                <c:pt idx="3">
                  <c:v>374.93669809787252</c:v>
                </c:pt>
                <c:pt idx="4">
                  <c:v>341.24587563756137</c:v>
                </c:pt>
                <c:pt idx="5">
                  <c:v>389.4233315332055</c:v>
                </c:pt>
                <c:pt idx="6">
                  <c:v>389.97192728019064</c:v>
                </c:pt>
                <c:pt idx="7">
                  <c:v>414.47246182394883</c:v>
                </c:pt>
                <c:pt idx="8">
                  <c:v>448.86463862836564</c:v>
                </c:pt>
                <c:pt idx="9">
                  <c:v>438.93201619084198</c:v>
                </c:pt>
                <c:pt idx="10">
                  <c:v>441.18166634007218</c:v>
                </c:pt>
                <c:pt idx="11">
                  <c:v>421.43859173608399</c:v>
                </c:pt>
                <c:pt idx="12">
                  <c:v>412.07169239585812</c:v>
                </c:pt>
                <c:pt idx="13">
                  <c:v>413.10549655501296</c:v>
                </c:pt>
                <c:pt idx="14">
                  <c:v>633.36279526253406</c:v>
                </c:pt>
                <c:pt idx="15">
                  <c:v>329.43923860524552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4488"/>
        <c:axId val="500999192"/>
      </c:barChart>
      <c:catAx>
        <c:axId val="500994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9192"/>
        <c:crosses val="autoZero"/>
        <c:auto val="1"/>
        <c:lblAlgn val="ctr"/>
        <c:lblOffset val="100"/>
        <c:noMultiLvlLbl val="0"/>
      </c:catAx>
      <c:valAx>
        <c:axId val="500999192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448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OfL!$BO$4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OfL!$BO$5:$BO$20</c:f>
              <c:numCache>
                <c:formatCode>#,##0.00\ </c:formatCode>
                <c:ptCount val="16"/>
                <c:pt idx="0">
                  <c:v>0.14375803138167981</c:v>
                </c:pt>
                <c:pt idx="1">
                  <c:v>0.13189157325742304</c:v>
                </c:pt>
                <c:pt idx="2">
                  <c:v>8.9051234866462103E-2</c:v>
                </c:pt>
                <c:pt idx="3">
                  <c:v>0.1090075831567439</c:v>
                </c:pt>
                <c:pt idx="4">
                  <c:v>0.10020847144100217</c:v>
                </c:pt>
                <c:pt idx="5">
                  <c:v>9.2546039102443342E-2</c:v>
                </c:pt>
                <c:pt idx="6">
                  <c:v>7.9893865326659735E-2</c:v>
                </c:pt>
                <c:pt idx="7">
                  <c:v>0.1240578476142068</c:v>
                </c:pt>
                <c:pt idx="8">
                  <c:v>0.13899228536535516</c:v>
                </c:pt>
                <c:pt idx="9">
                  <c:v>0.13180354482226198</c:v>
                </c:pt>
                <c:pt idx="10">
                  <c:v>0.14483238070481413</c:v>
                </c:pt>
                <c:pt idx="11">
                  <c:v>0.16128811640968557</c:v>
                </c:pt>
                <c:pt idx="12">
                  <c:v>0.14436563404970476</c:v>
                </c:pt>
                <c:pt idx="13">
                  <c:v>0.13453821433588142</c:v>
                </c:pt>
                <c:pt idx="14">
                  <c:v>0.18595879387243788</c:v>
                </c:pt>
                <c:pt idx="15">
                  <c:v>0.12051437881642334</c:v>
                </c:pt>
              </c:numCache>
            </c:numRef>
          </c:val>
        </c:ser>
        <c:ser>
          <c:idx val="1"/>
          <c:order val="1"/>
          <c:tx>
            <c:strRef>
              <c:f>OfL!$BP$4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OfL!$BP$5:$BP$20</c:f>
              <c:numCache>
                <c:formatCode>#,##0.00\ </c:formatCode>
                <c:ptCount val="16"/>
                <c:pt idx="0">
                  <c:v>2.9567112763184807E-2</c:v>
                </c:pt>
                <c:pt idx="1">
                  <c:v>-6.58490040779251E-2</c:v>
                </c:pt>
                <c:pt idx="2">
                  <c:v>8.3562139137860671E-3</c:v>
                </c:pt>
                <c:pt idx="3">
                  <c:v>-9.0898217457782579E-2</c:v>
                </c:pt>
                <c:pt idx="4">
                  <c:v>8.8851065867398583E-3</c:v>
                </c:pt>
                <c:pt idx="5">
                  <c:v>-5.7952160699159379E-2</c:v>
                </c:pt>
                <c:pt idx="6">
                  <c:v>-4.8968558890396717E-2</c:v>
                </c:pt>
                <c:pt idx="7">
                  <c:v>-3.1642657921105412E-2</c:v>
                </c:pt>
                <c:pt idx="8">
                  <c:v>-8.6421947745703567E-2</c:v>
                </c:pt>
                <c:pt idx="9">
                  <c:v>-0.11534466756370518</c:v>
                </c:pt>
                <c:pt idx="10">
                  <c:v>-3.5532993389533883E-2</c:v>
                </c:pt>
                <c:pt idx="11">
                  <c:v>-1.5558296314273459E-2</c:v>
                </c:pt>
                <c:pt idx="12">
                  <c:v>-5.8823325668143987E-2</c:v>
                </c:pt>
                <c:pt idx="13">
                  <c:v>-3.997713302927787E-2</c:v>
                </c:pt>
                <c:pt idx="14">
                  <c:v>3.1824809449700009E-2</c:v>
                </c:pt>
                <c:pt idx="15">
                  <c:v>1.9078107117689206E-2</c:v>
                </c:pt>
              </c:numCache>
            </c:numRef>
          </c:val>
        </c:ser>
        <c:ser>
          <c:idx val="2"/>
          <c:order val="2"/>
          <c:tx>
            <c:strRef>
              <c:f>OfL!$BQ$4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OfL!$BQ$5:$BQ$20</c:f>
              <c:numCache>
                <c:formatCode>#,##0.00\ </c:formatCode>
                <c:ptCount val="16"/>
                <c:pt idx="0">
                  <c:v>0.13059371711516374</c:v>
                </c:pt>
                <c:pt idx="1">
                  <c:v>0.16449280840906497</c:v>
                </c:pt>
                <c:pt idx="2">
                  <c:v>0.14773584985867808</c:v>
                </c:pt>
                <c:pt idx="3">
                  <c:v>0.12377280847957182</c:v>
                </c:pt>
                <c:pt idx="4">
                  <c:v>0.14043180258031243</c:v>
                </c:pt>
                <c:pt idx="5">
                  <c:v>0.11736620040232755</c:v>
                </c:pt>
                <c:pt idx="6">
                  <c:v>0.10416822711971943</c:v>
                </c:pt>
                <c:pt idx="7">
                  <c:v>0.16356163629623754</c:v>
                </c:pt>
                <c:pt idx="8">
                  <c:v>0.1549312806496515</c:v>
                </c:pt>
                <c:pt idx="9">
                  <c:v>0.15451097726341265</c:v>
                </c:pt>
                <c:pt idx="10">
                  <c:v>0.20969580369908022</c:v>
                </c:pt>
                <c:pt idx="11">
                  <c:v>0.20575390142640571</c:v>
                </c:pt>
                <c:pt idx="12">
                  <c:v>0.17459268328311053</c:v>
                </c:pt>
                <c:pt idx="13">
                  <c:v>0.18787408167623612</c:v>
                </c:pt>
                <c:pt idx="14">
                  <c:v>0.26352856074513087</c:v>
                </c:pt>
                <c:pt idx="15">
                  <c:v>0.16009110453242678</c:v>
                </c:pt>
              </c:numCache>
            </c:numRef>
          </c:val>
        </c:ser>
        <c:ser>
          <c:idx val="3"/>
          <c:order val="3"/>
          <c:tx>
            <c:strRef>
              <c:f>OfL!$BR$4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OfL!$BR$5:$BR$20</c:f>
              <c:numCache>
                <c:formatCode>#,##0.00\ </c:formatCode>
                <c:ptCount val="16"/>
                <c:pt idx="0">
                  <c:v>3.6508302509167187E-2</c:v>
                </c:pt>
                <c:pt idx="1">
                  <c:v>-7.8260540890886618E-2</c:v>
                </c:pt>
                <c:pt idx="2">
                  <c:v>1.1048714816164271E-2</c:v>
                </c:pt>
                <c:pt idx="3">
                  <c:v>-0.10866880947187516</c:v>
                </c:pt>
                <c:pt idx="4">
                  <c:v>1.8423324752570233E-2</c:v>
                </c:pt>
                <c:pt idx="5">
                  <c:v>-5.5978226826246619E-2</c:v>
                </c:pt>
                <c:pt idx="6">
                  <c:v>-5.9919833005817137E-2</c:v>
                </c:pt>
                <c:pt idx="7">
                  <c:v>-1.9391182148022289E-2</c:v>
                </c:pt>
                <c:pt idx="8">
                  <c:v>-2.7745504350955037E-2</c:v>
                </c:pt>
                <c:pt idx="9">
                  <c:v>-0.142172572546825</c:v>
                </c:pt>
                <c:pt idx="10">
                  <c:v>-3.7277089202142406E-2</c:v>
                </c:pt>
                <c:pt idx="11">
                  <c:v>3.436009570669294E-2</c:v>
                </c:pt>
                <c:pt idx="12">
                  <c:v>-9.0360870403907428E-3</c:v>
                </c:pt>
                <c:pt idx="13">
                  <c:v>-1.4275930089899374E-2</c:v>
                </c:pt>
                <c:pt idx="14">
                  <c:v>0.12424084617654664</c:v>
                </c:pt>
                <c:pt idx="15">
                  <c:v>4.4774668462566697E-2</c:v>
                </c:pt>
              </c:numCache>
            </c:numRef>
          </c:val>
        </c:ser>
        <c:ser>
          <c:idx val="4"/>
          <c:order val="4"/>
          <c:tx>
            <c:strRef>
              <c:f>OfL!$BS$4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OfL!$BS$5:$BS$20</c:f>
              <c:numCache>
                <c:formatCode>#,##0.00\ </c:formatCode>
                <c:ptCount val="16"/>
                <c:pt idx="0">
                  <c:v>0.1386834478230933</c:v>
                </c:pt>
                <c:pt idx="1">
                  <c:v>0.14588466038344894</c:v>
                </c:pt>
                <c:pt idx="2">
                  <c:v>0.14953892198851246</c:v>
                </c:pt>
                <c:pt idx="3">
                  <c:v>0.14465480783524806</c:v>
                </c:pt>
                <c:pt idx="4">
                  <c:v>0.15016318772684392</c:v>
                </c:pt>
                <c:pt idx="5">
                  <c:v>0.11371209044440446</c:v>
                </c:pt>
                <c:pt idx="6">
                  <c:v>0.10003093932189026</c:v>
                </c:pt>
                <c:pt idx="7">
                  <c:v>0.15893050459461314</c:v>
                </c:pt>
                <c:pt idx="8">
                  <c:v>0.19415101115068328</c:v>
                </c:pt>
                <c:pt idx="9">
                  <c:v>0.13132552525517607</c:v>
                </c:pt>
                <c:pt idx="10">
                  <c:v>0.20777435043575215</c:v>
                </c:pt>
                <c:pt idx="11">
                  <c:v>0.23403696228465631</c:v>
                </c:pt>
                <c:pt idx="12">
                  <c:v>0.19488673287649427</c:v>
                </c:pt>
                <c:pt idx="13">
                  <c:v>0.20387573424426084</c:v>
                </c:pt>
                <c:pt idx="14">
                  <c:v>0.32637438323257745</c:v>
                </c:pt>
                <c:pt idx="15">
                  <c:v>0.18170729629404248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9584"/>
        <c:axId val="501000368"/>
      </c:barChart>
      <c:catAx>
        <c:axId val="500999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000368"/>
        <c:crosses val="autoZero"/>
        <c:auto val="1"/>
        <c:lblAlgn val="ctr"/>
        <c:lblOffset val="100"/>
        <c:noMultiLvlLbl val="0"/>
      </c:catAx>
      <c:valAx>
        <c:axId val="501000368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9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OfL!$AT$4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OfL!$AT$5:$AT$20</c:f>
              <c:numCache>
                <c:formatCode>#,##0\ </c:formatCode>
                <c:ptCount val="16"/>
                <c:pt idx="0">
                  <c:v>62.150202452055744</c:v>
                </c:pt>
                <c:pt idx="1">
                  <c:v>101.39844676000057</c:v>
                </c:pt>
                <c:pt idx="2">
                  <c:v>89.431947790433739</c:v>
                </c:pt>
                <c:pt idx="3">
                  <c:v>119.77216150091765</c:v>
                </c:pt>
                <c:pt idx="4">
                  <c:v>104.26690117199367</c:v>
                </c:pt>
                <c:pt idx="5">
                  <c:v>120.19007194078618</c:v>
                </c:pt>
                <c:pt idx="6">
                  <c:v>123.27986307183801</c:v>
                </c:pt>
                <c:pt idx="7">
                  <c:v>126.96712662972993</c:v>
                </c:pt>
                <c:pt idx="8">
                  <c:v>120.78058562931692</c:v>
                </c:pt>
                <c:pt idx="9">
                  <c:v>138.14197864509742</c:v>
                </c:pt>
                <c:pt idx="10">
                  <c:v>144.31240405867754</c:v>
                </c:pt>
                <c:pt idx="11">
                  <c:v>114.76828097952811</c:v>
                </c:pt>
                <c:pt idx="12">
                  <c:v>135.78563447755351</c:v>
                </c:pt>
                <c:pt idx="13">
                  <c:v>142.1746054432069</c:v>
                </c:pt>
                <c:pt idx="14">
                  <c:v>195.58855448845193</c:v>
                </c:pt>
                <c:pt idx="15">
                  <c:v>106.51378781677292</c:v>
                </c:pt>
              </c:numCache>
            </c:numRef>
          </c:val>
        </c:ser>
        <c:ser>
          <c:idx val="2"/>
          <c:order val="1"/>
          <c:tx>
            <c:strRef>
              <c:f>OfL!$AU$4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OfL!$AU$5:$AU$20</c:f>
              <c:numCache>
                <c:formatCode>#,##0\ </c:formatCode>
                <c:ptCount val="16"/>
                <c:pt idx="0">
                  <c:v>95.686799570863556</c:v>
                </c:pt>
                <c:pt idx="1">
                  <c:v>156.75987042298806</c:v>
                </c:pt>
                <c:pt idx="2">
                  <c:v>138.47491211882081</c:v>
                </c:pt>
                <c:pt idx="3">
                  <c:v>185.11649645096441</c:v>
                </c:pt>
                <c:pt idx="4">
                  <c:v>161.44949874486355</c:v>
                </c:pt>
                <c:pt idx="5">
                  <c:v>186.26548216886911</c:v>
                </c:pt>
                <c:pt idx="6">
                  <c:v>191.02686131198357</c:v>
                </c:pt>
                <c:pt idx="7">
                  <c:v>196.74596142475755</c:v>
                </c:pt>
                <c:pt idx="8">
                  <c:v>186.98787510307082</c:v>
                </c:pt>
                <c:pt idx="9">
                  <c:v>213.90141939251322</c:v>
                </c:pt>
                <c:pt idx="10">
                  <c:v>222.97541769557341</c:v>
                </c:pt>
                <c:pt idx="11">
                  <c:v>177.55034859813492</c:v>
                </c:pt>
                <c:pt idx="12">
                  <c:v>209.9525154553065</c:v>
                </c:pt>
                <c:pt idx="13">
                  <c:v>221.10276150840764</c:v>
                </c:pt>
                <c:pt idx="14">
                  <c:v>303.00341342858763</c:v>
                </c:pt>
                <c:pt idx="15">
                  <c:v>167.06871879754152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5664"/>
        <c:axId val="500994880"/>
      </c:barChart>
      <c:catAx>
        <c:axId val="50099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4880"/>
        <c:crosses val="autoZero"/>
        <c:auto val="1"/>
        <c:lblAlgn val="ctr"/>
        <c:lblOffset val="100"/>
        <c:noMultiLvlLbl val="0"/>
      </c:catAx>
      <c:valAx>
        <c:axId val="500994880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5664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OfS!$BI$4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OfS!$BI$5:$BI$20</c:f>
              <c:numCache>
                <c:formatCode>#,##0.00\ </c:formatCode>
                <c:ptCount val="16"/>
                <c:pt idx="0">
                  <c:v>8.4288512952542707E-2</c:v>
                </c:pt>
                <c:pt idx="1">
                  <c:v>0.15345864220499372</c:v>
                </c:pt>
                <c:pt idx="2">
                  <c:v>0.12636395947212678</c:v>
                </c:pt>
                <c:pt idx="3">
                  <c:v>0.12649016174522415</c:v>
                </c:pt>
                <c:pt idx="4">
                  <c:v>0.12140620427137211</c:v>
                </c:pt>
                <c:pt idx="5">
                  <c:v>0.10232358868527369</c:v>
                </c:pt>
                <c:pt idx="6">
                  <c:v>9.2893237989064723E-2</c:v>
                </c:pt>
                <c:pt idx="7">
                  <c:v>0.13289528870366449</c:v>
                </c:pt>
                <c:pt idx="8">
                  <c:v>0.15528845915779121</c:v>
                </c:pt>
                <c:pt idx="9">
                  <c:v>0.14977803892564423</c:v>
                </c:pt>
                <c:pt idx="10">
                  <c:v>0.16405774187889835</c:v>
                </c:pt>
                <c:pt idx="11">
                  <c:v>0.17719434762908087</c:v>
                </c:pt>
                <c:pt idx="12">
                  <c:v>0.15368502831735303</c:v>
                </c:pt>
                <c:pt idx="13">
                  <c:v>0.14816213530466207</c:v>
                </c:pt>
                <c:pt idx="14">
                  <c:v>0.19703665163029627</c:v>
                </c:pt>
                <c:pt idx="15">
                  <c:v>0.14442169517406303</c:v>
                </c:pt>
              </c:numCache>
            </c:numRef>
          </c:val>
        </c:ser>
        <c:ser>
          <c:idx val="1"/>
          <c:order val="1"/>
          <c:tx>
            <c:strRef>
              <c:f>OfS!$BJ$4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OfS!$BJ$5:$BJ$20</c:f>
              <c:numCache>
                <c:formatCode>#,##0.00\ </c:formatCode>
                <c:ptCount val="16"/>
                <c:pt idx="0">
                  <c:v>-3.2252710965481338E-2</c:v>
                </c:pt>
                <c:pt idx="1">
                  <c:v>4.0660793299954992E-2</c:v>
                </c:pt>
                <c:pt idx="2">
                  <c:v>7.7326259850804421E-2</c:v>
                </c:pt>
                <c:pt idx="3">
                  <c:v>2.1422365451119651E-2</c:v>
                </c:pt>
                <c:pt idx="4">
                  <c:v>6.1258682832465675E-2</c:v>
                </c:pt>
                <c:pt idx="5">
                  <c:v>2.4357028220876435E-2</c:v>
                </c:pt>
                <c:pt idx="6">
                  <c:v>2.9995922767656405E-2</c:v>
                </c:pt>
                <c:pt idx="7">
                  <c:v>4.2337376215062152E-2</c:v>
                </c:pt>
                <c:pt idx="8">
                  <c:v>2.6886528872198379E-2</c:v>
                </c:pt>
                <c:pt idx="9">
                  <c:v>-2.4983995341421317E-2</c:v>
                </c:pt>
                <c:pt idx="10">
                  <c:v>3.2706236602124086E-2</c:v>
                </c:pt>
                <c:pt idx="11">
                  <c:v>6.7384520508588813E-2</c:v>
                </c:pt>
                <c:pt idx="12">
                  <c:v>2.8576830441423631E-2</c:v>
                </c:pt>
                <c:pt idx="13">
                  <c:v>3.8728404711870099E-2</c:v>
                </c:pt>
                <c:pt idx="14">
                  <c:v>9.9487761757455467E-2</c:v>
                </c:pt>
                <c:pt idx="15">
                  <c:v>9.0415021330993509E-2</c:v>
                </c:pt>
              </c:numCache>
            </c:numRef>
          </c:val>
        </c:ser>
        <c:ser>
          <c:idx val="2"/>
          <c:order val="2"/>
          <c:tx>
            <c:strRef>
              <c:f>OfS!$BK$4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OfS!$BK$5:$BK$20</c:f>
              <c:numCache>
                <c:formatCode>#,##0.00\ </c:formatCode>
                <c:ptCount val="16"/>
                <c:pt idx="0">
                  <c:v>2.8030548714061389E-2</c:v>
                </c:pt>
                <c:pt idx="1">
                  <c:v>0.22324654731711821</c:v>
                </c:pt>
                <c:pt idx="2">
                  <c:v>0.18581000872942116</c:v>
                </c:pt>
                <c:pt idx="3">
                  <c:v>0.19042825702500066</c:v>
                </c:pt>
                <c:pt idx="4">
                  <c:v>0.15581777650481668</c:v>
                </c:pt>
                <c:pt idx="5">
                  <c:v>0.15712236309002722</c:v>
                </c:pt>
                <c:pt idx="6">
                  <c:v>0.14223216575939807</c:v>
                </c:pt>
                <c:pt idx="7">
                  <c:v>0.18888278346097967</c:v>
                </c:pt>
                <c:pt idx="8">
                  <c:v>0.20480859220107639</c:v>
                </c:pt>
                <c:pt idx="9">
                  <c:v>0.19165616785612272</c:v>
                </c:pt>
                <c:pt idx="10">
                  <c:v>0.23482518391926641</c:v>
                </c:pt>
                <c:pt idx="11">
                  <c:v>0.24098711882969684</c:v>
                </c:pt>
                <c:pt idx="12">
                  <c:v>0.20262211904793176</c:v>
                </c:pt>
                <c:pt idx="13">
                  <c:v>0.22986424914121434</c:v>
                </c:pt>
                <c:pt idx="14">
                  <c:v>0.28750945749047468</c:v>
                </c:pt>
                <c:pt idx="15">
                  <c:v>0.19868097657246961</c:v>
                </c:pt>
              </c:numCache>
            </c:numRef>
          </c:val>
        </c:ser>
        <c:ser>
          <c:idx val="3"/>
          <c:order val="3"/>
          <c:tx>
            <c:strRef>
              <c:f>OfS!$BL$4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OfS!$BL$5:$BL$20</c:f>
              <c:numCache>
                <c:formatCode>#,##0.00\ </c:formatCode>
                <c:ptCount val="16"/>
                <c:pt idx="0">
                  <c:v>-2.6207208259168783E-2</c:v>
                </c:pt>
                <c:pt idx="1">
                  <c:v>5.8214944324104012E-2</c:v>
                </c:pt>
                <c:pt idx="2">
                  <c:v>0.10278969434689499</c:v>
                </c:pt>
                <c:pt idx="3">
                  <c:v>4.9912910704944587E-2</c:v>
                </c:pt>
                <c:pt idx="4">
                  <c:v>8.9198318484487102E-2</c:v>
                </c:pt>
                <c:pt idx="5">
                  <c:v>2.685172652887572E-2</c:v>
                </c:pt>
                <c:pt idx="6">
                  <c:v>4.1172262381953609E-2</c:v>
                </c:pt>
                <c:pt idx="7">
                  <c:v>6.4661506297628069E-2</c:v>
                </c:pt>
                <c:pt idx="8">
                  <c:v>5.2463275339626816E-2</c:v>
                </c:pt>
                <c:pt idx="9">
                  <c:v>2.4192005838023873E-3</c:v>
                </c:pt>
                <c:pt idx="10">
                  <c:v>6.331202494177024E-2</c:v>
                </c:pt>
                <c:pt idx="11">
                  <c:v>0.10279757566177058</c:v>
                </c:pt>
                <c:pt idx="12">
                  <c:v>6.1272719207165344E-2</c:v>
                </c:pt>
                <c:pt idx="13">
                  <c:v>5.6726472405271823E-2</c:v>
                </c:pt>
                <c:pt idx="14">
                  <c:v>0.15483584077524451</c:v>
                </c:pt>
                <c:pt idx="15">
                  <c:v>0.10903044926115681</c:v>
                </c:pt>
              </c:numCache>
            </c:numRef>
          </c:val>
        </c:ser>
        <c:ser>
          <c:idx val="4"/>
          <c:order val="4"/>
          <c:tx>
            <c:strRef>
              <c:f>OfS!$BM$4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OfS!$BM$5:$BM$20</c:f>
              <c:numCache>
                <c:formatCode>#,##0.00\ </c:formatCode>
                <c:ptCount val="16"/>
                <c:pt idx="0">
                  <c:v>2.7960880732221551E-2</c:v>
                </c:pt>
                <c:pt idx="1">
                  <c:v>0.24615917622889927</c:v>
                </c:pt>
                <c:pt idx="2">
                  <c:v>0.20092238885020686</c:v>
                </c:pt>
                <c:pt idx="3">
                  <c:v>0.21807271744050918</c:v>
                </c:pt>
                <c:pt idx="4">
                  <c:v>0.18997113768093357</c:v>
                </c:pt>
                <c:pt idx="5">
                  <c:v>0.15556758271175275</c:v>
                </c:pt>
                <c:pt idx="6">
                  <c:v>0.1511419201302884</c:v>
                </c:pt>
                <c:pt idx="7">
                  <c:v>0.20694099578824099</c:v>
                </c:pt>
                <c:pt idx="8">
                  <c:v>0.22249325648181359</c:v>
                </c:pt>
                <c:pt idx="9">
                  <c:v>0.21252761561629302</c:v>
                </c:pt>
                <c:pt idx="10">
                  <c:v>0.25766397731556351</c:v>
                </c:pt>
                <c:pt idx="11">
                  <c:v>0.26823966489901302</c:v>
                </c:pt>
                <c:pt idx="12">
                  <c:v>0.2282460812666216</c:v>
                </c:pt>
                <c:pt idx="13">
                  <c:v>0.24792365115321252</c:v>
                </c:pt>
                <c:pt idx="14">
                  <c:v>0.33261792634466181</c:v>
                </c:pt>
                <c:pt idx="15">
                  <c:v>0.22341139756413733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724384"/>
        <c:axId val="514724776"/>
      </c:barChart>
      <c:catAx>
        <c:axId val="51472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24776"/>
        <c:crosses val="autoZero"/>
        <c:auto val="1"/>
        <c:lblAlgn val="ctr"/>
        <c:lblOffset val="100"/>
        <c:noMultiLvlLbl val="0"/>
      </c:catAx>
      <c:valAx>
        <c:axId val="514724776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2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OfL!$CA$4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OfL!$CA$5:$CA$20</c:f>
              <c:numCache>
                <c:formatCode>#,##0.00\ </c:formatCode>
                <c:ptCount val="16"/>
                <c:pt idx="0">
                  <c:v>6.4312440249516531E-2</c:v>
                </c:pt>
                <c:pt idx="1">
                  <c:v>0.14908660644714439</c:v>
                </c:pt>
                <c:pt idx="2">
                  <c:v>8.9899928063738449E-2</c:v>
                </c:pt>
                <c:pt idx="3">
                  <c:v>0.14704415498831888</c:v>
                </c:pt>
                <c:pt idx="4">
                  <c:v>8.4637874333109223E-2</c:v>
                </c:pt>
                <c:pt idx="5">
                  <c:v>0.11318887394395606</c:v>
                </c:pt>
                <c:pt idx="6">
                  <c:v>9.861652068169402E-2</c:v>
                </c:pt>
                <c:pt idx="7">
                  <c:v>0.12588590085809884</c:v>
                </c:pt>
                <c:pt idx="8">
                  <c:v>0.15574915833848149</c:v>
                </c:pt>
                <c:pt idx="9">
                  <c:v>0.17429661585473058</c:v>
                </c:pt>
                <c:pt idx="10">
                  <c:v>0.15820912891164585</c:v>
                </c:pt>
                <c:pt idx="11">
                  <c:v>0.14273179330180905</c:v>
                </c:pt>
                <c:pt idx="12">
                  <c:v>0.15064371025283077</c:v>
                </c:pt>
                <c:pt idx="13">
                  <c:v>0.14698990229290201</c:v>
                </c:pt>
                <c:pt idx="14">
                  <c:v>0.14957108556213353</c:v>
                </c:pt>
                <c:pt idx="15">
                  <c:v>9.0841679738021167E-2</c:v>
                </c:pt>
              </c:numCache>
            </c:numRef>
          </c:val>
        </c:ser>
        <c:ser>
          <c:idx val="2"/>
          <c:order val="1"/>
          <c:tx>
            <c:strRef>
              <c:f>OfL!$CB$4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OfL!$CB$5:$CB$20</c:f>
              <c:numCache>
                <c:formatCode>#,##0.00\ </c:formatCode>
                <c:ptCount val="16"/>
                <c:pt idx="0">
                  <c:v>0.10102660435197892</c:v>
                </c:pt>
                <c:pt idx="1">
                  <c:v>0.23034181248699007</c:v>
                </c:pt>
                <c:pt idx="2">
                  <c:v>0.139379635944892</c:v>
                </c:pt>
                <c:pt idx="3">
                  <c:v>0.21561665209424094</c:v>
                </c:pt>
                <c:pt idx="4">
                  <c:v>0.13154669599357258</c:v>
                </c:pt>
                <c:pt idx="5">
                  <c:v>0.17531836110148694</c:v>
                </c:pt>
                <c:pt idx="6">
                  <c:v>0.15313678601011615</c:v>
                </c:pt>
                <c:pt idx="7">
                  <c:v>0.19520429421734295</c:v>
                </c:pt>
                <c:pt idx="8">
                  <c:v>0.24135322839535506</c:v>
                </c:pt>
                <c:pt idx="9">
                  <c:v>0.26985564482711782</c:v>
                </c:pt>
                <c:pt idx="10">
                  <c:v>0.24522879708861409</c:v>
                </c:pt>
                <c:pt idx="11">
                  <c:v>0.22131219774067917</c:v>
                </c:pt>
                <c:pt idx="12">
                  <c:v>0.23341600895125453</c:v>
                </c:pt>
                <c:pt idx="13">
                  <c:v>0.22785121470551398</c:v>
                </c:pt>
                <c:pt idx="14">
                  <c:v>0.23170375129543086</c:v>
                </c:pt>
                <c:pt idx="15">
                  <c:v>0.14090702211423625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8016"/>
        <c:axId val="500996056"/>
      </c:barChart>
      <c:catAx>
        <c:axId val="500998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6056"/>
        <c:crosses val="autoZero"/>
        <c:auto val="1"/>
        <c:lblAlgn val="ctr"/>
        <c:lblOffset val="100"/>
        <c:noMultiLvlLbl val="0"/>
      </c:catAx>
      <c:valAx>
        <c:axId val="500996056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8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EPr!$Y$4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EPr!$Y$5:$Y$20</c:f>
              <c:numCache>
                <c:formatCode>#,##0\ </c:formatCode>
                <c:ptCount val="16"/>
                <c:pt idx="0">
                  <c:v>242.77314212343393</c:v>
                </c:pt>
                <c:pt idx="1">
                  <c:v>219.65505933525998</c:v>
                </c:pt>
                <c:pt idx="2">
                  <c:v>192.41417316396175</c:v>
                </c:pt>
                <c:pt idx="3">
                  <c:v>195.93492976402885</c:v>
                </c:pt>
                <c:pt idx="4">
                  <c:v>183.75817853480584</c:v>
                </c:pt>
                <c:pt idx="5">
                  <c:v>159.90361346016499</c:v>
                </c:pt>
                <c:pt idx="6">
                  <c:v>137.32566695909676</c:v>
                </c:pt>
                <c:pt idx="7">
                  <c:v>175.99055350707437</c:v>
                </c:pt>
                <c:pt idx="8">
                  <c:v>207.29780214457</c:v>
                </c:pt>
                <c:pt idx="9">
                  <c:v>228.9378632082817</c:v>
                </c:pt>
                <c:pt idx="10">
                  <c:v>249.60512224556837</c:v>
                </c:pt>
                <c:pt idx="11">
                  <c:v>232.61244441799289</c:v>
                </c:pt>
                <c:pt idx="12">
                  <c:v>234.57725966530927</c:v>
                </c:pt>
                <c:pt idx="13">
                  <c:v>256.91739894551847</c:v>
                </c:pt>
                <c:pt idx="14">
                  <c:v>305.93036685418895</c:v>
                </c:pt>
                <c:pt idx="15">
                  <c:v>311.15844559351984</c:v>
                </c:pt>
              </c:numCache>
            </c:numRef>
          </c:val>
        </c:ser>
        <c:ser>
          <c:idx val="1"/>
          <c:order val="1"/>
          <c:tx>
            <c:strRef>
              <c:f>EPr!$Z$4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EPr!$Z$5:$Z$20</c:f>
              <c:numCache>
                <c:formatCode>#,##0\ </c:formatCode>
                <c:ptCount val="16"/>
                <c:pt idx="0">
                  <c:v>67.038975751371055</c:v>
                </c:pt>
                <c:pt idx="1">
                  <c:v>64.35316422036891</c:v>
                </c:pt>
                <c:pt idx="2">
                  <c:v>13.885876180533657</c:v>
                </c:pt>
                <c:pt idx="3">
                  <c:v>3.9571139475218398</c:v>
                </c:pt>
                <c:pt idx="4">
                  <c:v>13.004266097181512</c:v>
                </c:pt>
                <c:pt idx="5">
                  <c:v>9.4597923631884573E-2</c:v>
                </c:pt>
                <c:pt idx="6">
                  <c:v>-14.934788985357207</c:v>
                </c:pt>
                <c:pt idx="7">
                  <c:v>43.610934956938436</c:v>
                </c:pt>
                <c:pt idx="8">
                  <c:v>78.613358826501553</c:v>
                </c:pt>
                <c:pt idx="9">
                  <c:v>55.549208010693867</c:v>
                </c:pt>
                <c:pt idx="10">
                  <c:v>80.787011352677027</c:v>
                </c:pt>
                <c:pt idx="11">
                  <c:v>70.619684051957634</c:v>
                </c:pt>
                <c:pt idx="12">
                  <c:v>54.512863385500957</c:v>
                </c:pt>
                <c:pt idx="13">
                  <c:v>116.08154657293497</c:v>
                </c:pt>
                <c:pt idx="14">
                  <c:v>102.14630653376595</c:v>
                </c:pt>
                <c:pt idx="15">
                  <c:v>275.47257705557757</c:v>
                </c:pt>
              </c:numCache>
            </c:numRef>
          </c:val>
        </c:ser>
        <c:ser>
          <c:idx val="2"/>
          <c:order val="2"/>
          <c:tx>
            <c:strRef>
              <c:f>EPr!$AA$4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EPr!$AA$5:$AA$20</c:f>
              <c:numCache>
                <c:formatCode>#,##0\ </c:formatCode>
                <c:ptCount val="16"/>
                <c:pt idx="0">
                  <c:v>261.75722353132898</c:v>
                </c:pt>
                <c:pt idx="1">
                  <c:v>201.57331899117901</c:v>
                </c:pt>
                <c:pt idx="2">
                  <c:v>121.90167775332367</c:v>
                </c:pt>
                <c:pt idx="3">
                  <c:v>132.60055100428676</c:v>
                </c:pt>
                <c:pt idx="4">
                  <c:v>141.59248672159188</c:v>
                </c:pt>
                <c:pt idx="5">
                  <c:v>99.9136909875687</c:v>
                </c:pt>
                <c:pt idx="6">
                  <c:v>54.587036943668551</c:v>
                </c:pt>
                <c:pt idx="7">
                  <c:v>134.20996467863685</c:v>
                </c:pt>
                <c:pt idx="8">
                  <c:v>178.79514521962994</c:v>
                </c:pt>
                <c:pt idx="9">
                  <c:v>195.30278408619807</c:v>
                </c:pt>
                <c:pt idx="10">
                  <c:v>251.12830443121379</c:v>
                </c:pt>
                <c:pt idx="11">
                  <c:v>219.77247805049498</c:v>
                </c:pt>
                <c:pt idx="12">
                  <c:v>224.51628611756388</c:v>
                </c:pt>
                <c:pt idx="13">
                  <c:v>285.56423511017738</c:v>
                </c:pt>
                <c:pt idx="14">
                  <c:v>320.35223954059512</c:v>
                </c:pt>
                <c:pt idx="15">
                  <c:v>545.06147347045362</c:v>
                </c:pt>
              </c:numCache>
            </c:numRef>
          </c:val>
        </c:ser>
        <c:ser>
          <c:idx val="3"/>
          <c:order val="3"/>
          <c:tx>
            <c:strRef>
              <c:f>EPr!$AB$4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EPr!$AB$5:$AB$20</c:f>
              <c:numCache>
                <c:formatCode>#,##0\ </c:formatCode>
                <c:ptCount val="16"/>
                <c:pt idx="0">
                  <c:v>218.68642220674454</c:v>
                </c:pt>
                <c:pt idx="1">
                  <c:v>159.60937307181868</c:v>
                </c:pt>
                <c:pt idx="2">
                  <c:v>89.468855653105251</c:v>
                </c:pt>
                <c:pt idx="3">
                  <c:v>84.664343800259289</c:v>
                </c:pt>
                <c:pt idx="4">
                  <c:v>100.12298658385676</c:v>
                </c:pt>
                <c:pt idx="5">
                  <c:v>56.710872846627602</c:v>
                </c:pt>
                <c:pt idx="6">
                  <c:v>25.600467701296395</c:v>
                </c:pt>
                <c:pt idx="7">
                  <c:v>97.076608662515468</c:v>
                </c:pt>
                <c:pt idx="8">
                  <c:v>140.56478750903148</c:v>
                </c:pt>
                <c:pt idx="9">
                  <c:v>129.96538546187443</c:v>
                </c:pt>
                <c:pt idx="10">
                  <c:v>175.1666974936754</c:v>
                </c:pt>
                <c:pt idx="11">
                  <c:v>162.06541521165792</c:v>
                </c:pt>
                <c:pt idx="12">
                  <c:v>146.84437237980435</c:v>
                </c:pt>
                <c:pt idx="13">
                  <c:v>212.4395403979567</c:v>
                </c:pt>
                <c:pt idx="14">
                  <c:v>196.63188969590601</c:v>
                </c:pt>
                <c:pt idx="15">
                  <c:v>472.93285374996066</c:v>
                </c:pt>
              </c:numCache>
            </c:numRef>
          </c:val>
        </c:ser>
        <c:ser>
          <c:idx val="4"/>
          <c:order val="4"/>
          <c:tx>
            <c:strRef>
              <c:f>EPr!$AC$4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EPr!$AC$5:$AC$20</c:f>
              <c:numCache>
                <c:formatCode>#,##0\ </c:formatCode>
                <c:ptCount val="16"/>
                <c:pt idx="0">
                  <c:v>394.09049936811232</c:v>
                </c:pt>
                <c:pt idx="1">
                  <c:v>282.72596569485518</c:v>
                </c:pt>
                <c:pt idx="2">
                  <c:v>186.15796215382608</c:v>
                </c:pt>
                <c:pt idx="3">
                  <c:v>200.81584198146129</c:v>
                </c:pt>
                <c:pt idx="4">
                  <c:v>216.60964576253838</c:v>
                </c:pt>
                <c:pt idx="5">
                  <c:v>146.31810917579068</c:v>
                </c:pt>
                <c:pt idx="6">
                  <c:v>88.460214827727995</c:v>
                </c:pt>
                <c:pt idx="7">
                  <c:v>178.87533679129842</c:v>
                </c:pt>
                <c:pt idx="8">
                  <c:v>231.19327874881643</c:v>
                </c:pt>
                <c:pt idx="9">
                  <c:v>256.30459894636539</c:v>
                </c:pt>
                <c:pt idx="10">
                  <c:v>330.49693797732704</c:v>
                </c:pt>
                <c:pt idx="11">
                  <c:v>295.95025704319312</c:v>
                </c:pt>
                <c:pt idx="12">
                  <c:v>301.73162074050248</c:v>
                </c:pt>
                <c:pt idx="13">
                  <c:v>367.54134824649162</c:v>
                </c:pt>
                <c:pt idx="14">
                  <c:v>398.48588952873956</c:v>
                </c:pt>
                <c:pt idx="15">
                  <c:v>717.97673250174785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5601320"/>
        <c:axId val="705597792"/>
      </c:barChart>
      <c:catAx>
        <c:axId val="70560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597792"/>
        <c:crosses val="autoZero"/>
        <c:auto val="1"/>
        <c:lblAlgn val="ctr"/>
        <c:lblOffset val="100"/>
        <c:noMultiLvlLbl val="0"/>
      </c:catAx>
      <c:valAx>
        <c:axId val="705597792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560132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EPr!$BI$4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EPr!$BI$5:$BI$20</c:f>
              <c:numCache>
                <c:formatCode>#,##0.00\ </c:formatCode>
                <c:ptCount val="16"/>
                <c:pt idx="0">
                  <c:v>8.1792205112569308E-2</c:v>
                </c:pt>
                <c:pt idx="1">
                  <c:v>1.1279706522708251E-4</c:v>
                </c:pt>
                <c:pt idx="2">
                  <c:v>0</c:v>
                </c:pt>
                <c:pt idx="3">
                  <c:v>0.13683529719352835</c:v>
                </c:pt>
                <c:pt idx="4">
                  <c:v>0.10409009924650096</c:v>
                </c:pt>
                <c:pt idx="5">
                  <c:v>9.4818654190516605E-2</c:v>
                </c:pt>
                <c:pt idx="6">
                  <c:v>8.6603788594329989E-2</c:v>
                </c:pt>
                <c:pt idx="7">
                  <c:v>0.13524109323497147</c:v>
                </c:pt>
                <c:pt idx="8">
                  <c:v>0.19727602717203876</c:v>
                </c:pt>
                <c:pt idx="9">
                  <c:v>0.19193632214265638</c:v>
                </c:pt>
                <c:pt idx="10">
                  <c:v>1.4973159941068893E-2</c:v>
                </c:pt>
                <c:pt idx="11">
                  <c:v>4.8945851833667991E-3</c:v>
                </c:pt>
                <c:pt idx="12">
                  <c:v>1.4646065208373797E-2</c:v>
                </c:pt>
                <c:pt idx="13">
                  <c:v>0.17460365407147041</c:v>
                </c:pt>
                <c:pt idx="14">
                  <c:v>0.20120072394780444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EPr!$BJ$4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EPr!$BJ$5:$BJ$20</c:f>
              <c:numCache>
                <c:formatCode>#,##0.00\ </c:formatCode>
                <c:ptCount val="16"/>
                <c:pt idx="0">
                  <c:v>-1.4161023197254862E-2</c:v>
                </c:pt>
                <c:pt idx="1">
                  <c:v>6.3537818792858798E-4</c:v>
                </c:pt>
                <c:pt idx="2">
                  <c:v>0</c:v>
                </c:pt>
                <c:pt idx="3">
                  <c:v>-4.3313545101194867E-2</c:v>
                </c:pt>
                <c:pt idx="4">
                  <c:v>-3.7190634012689058E-2</c:v>
                </c:pt>
                <c:pt idx="5">
                  <c:v>-2.502315988862552E-2</c:v>
                </c:pt>
                <c:pt idx="6">
                  <c:v>2.9111808013480914E-2</c:v>
                </c:pt>
                <c:pt idx="7">
                  <c:v>3.4779549458707766E-2</c:v>
                </c:pt>
                <c:pt idx="8">
                  <c:v>3.8907247748361899E-2</c:v>
                </c:pt>
                <c:pt idx="9">
                  <c:v>-0.17629059493740004</c:v>
                </c:pt>
                <c:pt idx="10">
                  <c:v>3.3857785753082094E-3</c:v>
                </c:pt>
                <c:pt idx="11">
                  <c:v>-1.7590164057783033E-3</c:v>
                </c:pt>
                <c:pt idx="12">
                  <c:v>-5.061203049042319E-3</c:v>
                </c:pt>
                <c:pt idx="13">
                  <c:v>2.1353480155243118E-2</c:v>
                </c:pt>
                <c:pt idx="14">
                  <c:v>-6.1759488642858663E-2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EPr!$BK$4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EPr!$BK$5:$BK$20</c:f>
              <c:numCache>
                <c:formatCode>#,##0.00\ </c:formatCode>
                <c:ptCount val="16"/>
                <c:pt idx="0">
                  <c:v>3.4333310553561591E-2</c:v>
                </c:pt>
                <c:pt idx="1">
                  <c:v>6.3537818792858798E-4</c:v>
                </c:pt>
                <c:pt idx="2">
                  <c:v>0</c:v>
                </c:pt>
                <c:pt idx="3">
                  <c:v>0.13274349412409522</c:v>
                </c:pt>
                <c:pt idx="4">
                  <c:v>5.5114678459687851E-2</c:v>
                </c:pt>
                <c:pt idx="5">
                  <c:v>0.11491626212336069</c:v>
                </c:pt>
                <c:pt idx="6">
                  <c:v>0.11465713411785269</c:v>
                </c:pt>
                <c:pt idx="7">
                  <c:v>0.16661039408838096</c:v>
                </c:pt>
                <c:pt idx="8">
                  <c:v>0.2243792215708133</c:v>
                </c:pt>
                <c:pt idx="9">
                  <c:v>0.11475943853149413</c:v>
                </c:pt>
                <c:pt idx="10">
                  <c:v>2.9278115791489184E-2</c:v>
                </c:pt>
                <c:pt idx="11">
                  <c:v>6.1264270514321314E-3</c:v>
                </c:pt>
                <c:pt idx="12">
                  <c:v>1.622350395362614E-2</c:v>
                </c:pt>
                <c:pt idx="13">
                  <c:v>0.23650861753065913</c:v>
                </c:pt>
                <c:pt idx="14">
                  <c:v>0.20426442271000672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EPr!$BL$4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EPr!$BL$5:$BL$20</c:f>
              <c:numCache>
                <c:formatCode>#,##0.00\ </c:formatCode>
                <c:ptCount val="16"/>
                <c:pt idx="0">
                  <c:v>1.1128937604435743E-2</c:v>
                </c:pt>
                <c:pt idx="1">
                  <c:v>6.4214321087279987E-4</c:v>
                </c:pt>
                <c:pt idx="2">
                  <c:v>0</c:v>
                </c:pt>
                <c:pt idx="3">
                  <c:v>3.1686142136204236E-2</c:v>
                </c:pt>
                <c:pt idx="4">
                  <c:v>5.8567468887626159E-3</c:v>
                </c:pt>
                <c:pt idx="5">
                  <c:v>3.1115946399168697E-2</c:v>
                </c:pt>
                <c:pt idx="6">
                  <c:v>7.6018376943877877E-2</c:v>
                </c:pt>
                <c:pt idx="7">
                  <c:v>0.11677328491866647</c:v>
                </c:pt>
                <c:pt idx="8">
                  <c:v>0.15818937297362154</c:v>
                </c:pt>
                <c:pt idx="9">
                  <c:v>-7.8599521377175255E-2</c:v>
                </c:pt>
                <c:pt idx="10">
                  <c:v>-6.3904991666558835E-3</c:v>
                </c:pt>
                <c:pt idx="11">
                  <c:v>-6.6386420870061871E-3</c:v>
                </c:pt>
                <c:pt idx="12">
                  <c:v>-1.7295922198088228E-2</c:v>
                </c:pt>
                <c:pt idx="13">
                  <c:v>0.11047705426469701</c:v>
                </c:pt>
                <c:pt idx="14">
                  <c:v>9.5563092654349577E-2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EPr!$BM$4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EPr!$BM$5:$BM$20</c:f>
              <c:numCache>
                <c:formatCode>#,##0.00\ </c:formatCode>
                <c:ptCount val="16"/>
                <c:pt idx="0">
                  <c:v>5.0360576786472502E-2</c:v>
                </c:pt>
                <c:pt idx="1">
                  <c:v>6.4214321087279987E-4</c:v>
                </c:pt>
                <c:pt idx="2">
                  <c:v>0</c:v>
                </c:pt>
                <c:pt idx="3">
                  <c:v>0.1995661392280812</c:v>
                </c:pt>
                <c:pt idx="4">
                  <c:v>9.4333904283691941E-2</c:v>
                </c:pt>
                <c:pt idx="5">
                  <c:v>0.15857242338322164</c:v>
                </c:pt>
                <c:pt idx="6">
                  <c:v>0.15205288074090598</c:v>
                </c:pt>
                <c:pt idx="7">
                  <c:v>0.23137207164157439</c:v>
                </c:pt>
                <c:pt idx="8">
                  <c:v>0.31990885046468132</c:v>
                </c:pt>
                <c:pt idx="9">
                  <c:v>0.18955909003527016</c:v>
                </c:pt>
                <c:pt idx="10">
                  <c:v>2.0501364190281042E-2</c:v>
                </c:pt>
                <c:pt idx="11">
                  <c:v>2.3340368608135036E-3</c:v>
                </c:pt>
                <c:pt idx="12">
                  <c:v>7.7519942001823315E-3</c:v>
                </c:pt>
                <c:pt idx="13">
                  <c:v>0.30502569981149696</c:v>
                </c:pt>
                <c:pt idx="14">
                  <c:v>0.32855893804497638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998408"/>
        <c:axId val="500996448"/>
      </c:barChart>
      <c:catAx>
        <c:axId val="500998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6448"/>
        <c:crosses val="autoZero"/>
        <c:auto val="1"/>
        <c:lblAlgn val="ctr"/>
        <c:lblOffset val="100"/>
        <c:noMultiLvlLbl val="0"/>
      </c:catAx>
      <c:valAx>
        <c:axId val="500996448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998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EPr!$AK$4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EPr!$AK$5:$AK$20</c:f>
              <c:numCache>
                <c:formatCode>#,##0\ </c:formatCode>
                <c:ptCount val="16"/>
                <c:pt idx="0">
                  <c:v>62.107442545692059</c:v>
                </c:pt>
                <c:pt idx="1">
                  <c:v>61.817409977401695</c:v>
                </c:pt>
                <c:pt idx="2">
                  <c:v>44.788836728820222</c:v>
                </c:pt>
                <c:pt idx="3">
                  <c:v>63.997097738038384</c:v>
                </c:pt>
                <c:pt idx="4">
                  <c:v>55.536837562627738</c:v>
                </c:pt>
                <c:pt idx="5">
                  <c:v>58.545515521006926</c:v>
                </c:pt>
                <c:pt idx="6">
                  <c:v>37.445278710528939</c:v>
                </c:pt>
                <c:pt idx="7">
                  <c:v>51.952916147123027</c:v>
                </c:pt>
                <c:pt idx="8">
                  <c:v>56.424652706376762</c:v>
                </c:pt>
                <c:pt idx="9">
                  <c:v>80.049962526972294</c:v>
                </c:pt>
                <c:pt idx="10">
                  <c:v>89.28006245460098</c:v>
                </c:pt>
                <c:pt idx="11">
                  <c:v>74.93276441278141</c:v>
                </c:pt>
                <c:pt idx="12">
                  <c:v>91.121005491406478</c:v>
                </c:pt>
                <c:pt idx="13">
                  <c:v>90.569185705916809</c:v>
                </c:pt>
                <c:pt idx="14">
                  <c:v>142.86407736336639</c:v>
                </c:pt>
                <c:pt idx="15">
                  <c:v>93.511465053424942</c:v>
                </c:pt>
              </c:numCache>
            </c:numRef>
          </c:val>
        </c:ser>
        <c:ser>
          <c:idx val="1"/>
          <c:order val="1"/>
          <c:tx>
            <c:strRef>
              <c:f>EPr!$AL$4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EPr!$AL$5:$AL$20</c:f>
              <c:numCache>
                <c:formatCode>#,##0\ </c:formatCode>
                <c:ptCount val="16"/>
                <c:pt idx="0">
                  <c:v>-25.612481913080273</c:v>
                </c:pt>
                <c:pt idx="1">
                  <c:v>34.049147327723546</c:v>
                </c:pt>
                <c:pt idx="2">
                  <c:v>-11.123996361703652</c:v>
                </c:pt>
                <c:pt idx="3">
                  <c:v>13.275608501667982</c:v>
                </c:pt>
                <c:pt idx="4">
                  <c:v>-3.9678757134949225</c:v>
                </c:pt>
                <c:pt idx="5">
                  <c:v>38.179933961971201</c:v>
                </c:pt>
                <c:pt idx="6">
                  <c:v>3.8818152177931946</c:v>
                </c:pt>
                <c:pt idx="7">
                  <c:v>66.316758125901529</c:v>
                </c:pt>
                <c:pt idx="8">
                  <c:v>90.740425417244779</c:v>
                </c:pt>
                <c:pt idx="9">
                  <c:v>86.581757571958121</c:v>
                </c:pt>
                <c:pt idx="10">
                  <c:v>99.418170973840915</c:v>
                </c:pt>
                <c:pt idx="11">
                  <c:v>64.606884362736821</c:v>
                </c:pt>
                <c:pt idx="12">
                  <c:v>81.377169973282975</c:v>
                </c:pt>
                <c:pt idx="13">
                  <c:v>116.81640304628003</c:v>
                </c:pt>
                <c:pt idx="14">
                  <c:v>202.21305731196088</c:v>
                </c:pt>
                <c:pt idx="15">
                  <c:v>179.34011025644764</c:v>
                </c:pt>
              </c:numCache>
            </c:numRef>
          </c:val>
        </c:ser>
        <c:ser>
          <c:idx val="2"/>
          <c:order val="2"/>
          <c:tx>
            <c:strRef>
              <c:f>EPr!$AM$4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EPr!$AM$5:$AM$20</c:f>
              <c:numCache>
                <c:formatCode>#,##0\ </c:formatCode>
                <c:ptCount val="16"/>
                <c:pt idx="0">
                  <c:v>169.10576586687762</c:v>
                </c:pt>
                <c:pt idx="1">
                  <c:v>171.26930209853364</c:v>
                </c:pt>
                <c:pt idx="2">
                  <c:v>96.89180521108635</c:v>
                </c:pt>
                <c:pt idx="3">
                  <c:v>141.91903338553001</c:v>
                </c:pt>
                <c:pt idx="4">
                  <c:v>124.62034491091543</c:v>
                </c:pt>
                <c:pt idx="5">
                  <c:v>137.99902702590802</c:v>
                </c:pt>
                <c:pt idx="6">
                  <c:v>73.403641146818956</c:v>
                </c:pt>
                <c:pt idx="7">
                  <c:v>156.91578784759994</c:v>
                </c:pt>
                <c:pt idx="8">
                  <c:v>190.92221181037317</c:v>
                </c:pt>
                <c:pt idx="9">
                  <c:v>226.33533364746233</c:v>
                </c:pt>
                <c:pt idx="10">
                  <c:v>269.75946405237767</c:v>
                </c:pt>
                <c:pt idx="11">
                  <c:v>213.75967836127415</c:v>
                </c:pt>
                <c:pt idx="12">
                  <c:v>251.38059270534589</c:v>
                </c:pt>
                <c:pt idx="13">
                  <c:v>286.29970195925148</c:v>
                </c:pt>
                <c:pt idx="14">
                  <c:v>420.41899031879007</c:v>
                </c:pt>
                <c:pt idx="15">
                  <c:v>448.92900667132363</c:v>
                </c:pt>
              </c:numCache>
            </c:numRef>
          </c:val>
        </c:ser>
        <c:ser>
          <c:idx val="3"/>
          <c:order val="3"/>
          <c:tx>
            <c:strRef>
              <c:f>EPr!$AN$4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EPr!$AN$5:$AN$20</c:f>
              <c:numCache>
                <c:formatCode>#,##0\ </c:formatCode>
                <c:ptCount val="16"/>
                <c:pt idx="0">
                  <c:v>124.42188182964804</c:v>
                </c:pt>
                <c:pt idx="1">
                  <c:v>128.98270209145767</c:v>
                </c:pt>
                <c:pt idx="2">
                  <c:v>64.32689399492331</c:v>
                </c:pt>
                <c:pt idx="3">
                  <c:v>94.04507402845114</c:v>
                </c:pt>
                <c:pt idx="4">
                  <c:v>82.951106722149845</c:v>
                </c:pt>
                <c:pt idx="5">
                  <c:v>95.025053203836308</c:v>
                </c:pt>
                <c:pt idx="6">
                  <c:v>44.540176051104304</c:v>
                </c:pt>
                <c:pt idx="7">
                  <c:v>119.97989706053684</c:v>
                </c:pt>
                <c:pt idx="8">
                  <c:v>152.89005558439254</c:v>
                </c:pt>
                <c:pt idx="9">
                  <c:v>161.20194175184162</c:v>
                </c:pt>
                <c:pt idx="10">
                  <c:v>193.91325355861662</c:v>
                </c:pt>
                <c:pt idx="11">
                  <c:v>156.00702081277507</c:v>
                </c:pt>
                <c:pt idx="12">
                  <c:v>174.02720596984062</c:v>
                </c:pt>
                <c:pt idx="13">
                  <c:v>213.17939109602636</c:v>
                </c:pt>
                <c:pt idx="14">
                  <c:v>298.0439867774831</c:v>
                </c:pt>
                <c:pt idx="15">
                  <c:v>376.54349277457351</c:v>
                </c:pt>
              </c:numCache>
            </c:numRef>
          </c:val>
        </c:ser>
        <c:ser>
          <c:idx val="4"/>
          <c:order val="4"/>
          <c:tx>
            <c:strRef>
              <c:f>EPr!$AO$4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EPr!$AO$5:$AO$20</c:f>
              <c:numCache>
                <c:formatCode>#,##0\ </c:formatCode>
                <c:ptCount val="16"/>
                <c:pt idx="0">
                  <c:v>299.82470486669524</c:v>
                </c:pt>
                <c:pt idx="1">
                  <c:v>252.09929471449416</c:v>
                </c:pt>
                <c:pt idx="2">
                  <c:v>161.01600049564414</c:v>
                </c:pt>
                <c:pt idx="3">
                  <c:v>210.19657220965314</c:v>
                </c:pt>
                <c:pt idx="4">
                  <c:v>199.43776590083147</c:v>
                </c:pt>
                <c:pt idx="5">
                  <c:v>184.63228953299938</c:v>
                </c:pt>
                <c:pt idx="6">
                  <c:v>107.3999231775359</c:v>
                </c:pt>
                <c:pt idx="7">
                  <c:v>201.7786251893198</c:v>
                </c:pt>
                <c:pt idx="8">
                  <c:v>243.51854682417749</c:v>
                </c:pt>
                <c:pt idx="9">
                  <c:v>287.54115523633254</c:v>
                </c:pt>
                <c:pt idx="10">
                  <c:v>349.24349404226825</c:v>
                </c:pt>
                <c:pt idx="11">
                  <c:v>289.89186264431027</c:v>
                </c:pt>
                <c:pt idx="12">
                  <c:v>328.91445433053872</c:v>
                </c:pt>
                <c:pt idx="13">
                  <c:v>368.28381488737097</c:v>
                </c:pt>
                <c:pt idx="14">
                  <c:v>499.89798661031665</c:v>
                </c:pt>
                <c:pt idx="15">
                  <c:v>621.57955635975031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1000760"/>
        <c:axId val="641356624"/>
      </c:barChart>
      <c:catAx>
        <c:axId val="501000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6624"/>
        <c:crosses val="autoZero"/>
        <c:auto val="1"/>
        <c:lblAlgn val="ctr"/>
        <c:lblOffset val="100"/>
        <c:noMultiLvlLbl val="0"/>
      </c:catAx>
      <c:valAx>
        <c:axId val="641356624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00076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EPr!$BU$4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EPr!$BU$5:$BU$20</c:f>
              <c:numCache>
                <c:formatCode>#,##0.00\ </c:formatCode>
                <c:ptCount val="16"/>
                <c:pt idx="0">
                  <c:v>3.0938489359437198E-2</c:v>
                </c:pt>
                <c:pt idx="1">
                  <c:v>9.3876695493908809E-5</c:v>
                </c:pt>
                <c:pt idx="2">
                  <c:v>0</c:v>
                </c:pt>
                <c:pt idx="3">
                  <c:v>0.12509384484207473</c:v>
                </c:pt>
                <c:pt idx="4">
                  <c:v>6.1136133638107375E-2</c:v>
                </c:pt>
                <c:pt idx="5">
                  <c:v>9.8410248315409218E-2</c:v>
                </c:pt>
                <c:pt idx="6">
                  <c:v>6.9364194231844409E-2</c:v>
                </c:pt>
                <c:pt idx="7">
                  <c:v>9.4905321930205913E-2</c:v>
                </c:pt>
                <c:pt idx="8">
                  <c:v>0.13154439516549438</c:v>
                </c:pt>
                <c:pt idx="9">
                  <c:v>0.16999003011189329</c:v>
                </c:pt>
                <c:pt idx="10">
                  <c:v>1.8567118943637717E-2</c:v>
                </c:pt>
                <c:pt idx="11">
                  <c:v>5.4886032957532785E-3</c:v>
                </c:pt>
                <c:pt idx="12">
                  <c:v>1.5700732133465952E-2</c:v>
                </c:pt>
                <c:pt idx="13">
                  <c:v>0.15193939477152898</c:v>
                </c:pt>
                <c:pt idx="14">
                  <c:v>0.17106751853142094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EPr!$BV$4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EPr!$BV$5:$BV$20</c:f>
              <c:numCache>
                <c:formatCode>#,##0.00\ </c:formatCode>
                <c:ptCount val="16"/>
                <c:pt idx="0">
                  <c:v>1.0542653589325398E-2</c:v>
                </c:pt>
                <c:pt idx="1">
                  <c:v>7.6505498058239993E-4</c:v>
                </c:pt>
                <c:pt idx="2">
                  <c:v>0</c:v>
                </c:pt>
                <c:pt idx="3">
                  <c:v>9.9929701420453057E-2</c:v>
                </c:pt>
                <c:pt idx="4">
                  <c:v>9.3033721762271534E-3</c:v>
                </c:pt>
                <c:pt idx="5">
                  <c:v>0.10497200111788513</c:v>
                </c:pt>
                <c:pt idx="6">
                  <c:v>0.11241953970830938</c:v>
                </c:pt>
                <c:pt idx="7">
                  <c:v>0.11667606353543444</c:v>
                </c:pt>
                <c:pt idx="8">
                  <c:v>0.16238376093738721</c:v>
                </c:pt>
                <c:pt idx="9">
                  <c:v>1.3213762085708682E-2</c:v>
                </c:pt>
                <c:pt idx="10">
                  <c:v>5.2830816736125108E-2</c:v>
                </c:pt>
                <c:pt idx="11">
                  <c:v>1.5122935102163287E-2</c:v>
                </c:pt>
                <c:pt idx="12">
                  <c:v>3.4024089323851064E-2</c:v>
                </c:pt>
                <c:pt idx="13">
                  <c:v>0.16435667014499122</c:v>
                </c:pt>
                <c:pt idx="14">
                  <c:v>0.10759036489889705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EPr!$BW$4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EPr!$BW$5:$BW$20</c:f>
              <c:numCache>
                <c:formatCode>#,##0.00\ </c:formatCode>
                <c:ptCount val="16"/>
                <c:pt idx="0">
                  <c:v>5.9036987340141851E-2</c:v>
                </c:pt>
                <c:pt idx="1">
                  <c:v>7.6505498058239993E-4</c:v>
                </c:pt>
                <c:pt idx="2">
                  <c:v>0</c:v>
                </c:pt>
                <c:pt idx="3">
                  <c:v>0.27598655352473112</c:v>
                </c:pt>
                <c:pt idx="4">
                  <c:v>0.10160868464860406</c:v>
                </c:pt>
                <c:pt idx="5">
                  <c:v>0.24491142312987135</c:v>
                </c:pt>
                <c:pt idx="6">
                  <c:v>0.19796486581268116</c:v>
                </c:pt>
                <c:pt idx="7">
                  <c:v>0.24850690816510765</c:v>
                </c:pt>
                <c:pt idx="8">
                  <c:v>0.34785573475983861</c:v>
                </c:pt>
                <c:pt idx="9">
                  <c:v>0.30426379555460287</c:v>
                </c:pt>
                <c:pt idx="10">
                  <c:v>7.8723153952306085E-2</c:v>
                </c:pt>
                <c:pt idx="11">
                  <c:v>2.3008378559373724E-2</c:v>
                </c:pt>
                <c:pt idx="12">
                  <c:v>5.5308796326519527E-2</c:v>
                </c:pt>
                <c:pt idx="13">
                  <c:v>0.37963058673718669</c:v>
                </c:pt>
                <c:pt idx="14">
                  <c:v>0.37361427625176247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EPr!$BX$4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EPr!$BX$5:$BX$20</c:f>
              <c:numCache>
                <c:formatCode>#,##0.00\ </c:formatCode>
                <c:ptCount val="16"/>
                <c:pt idx="0">
                  <c:v>3.6262710959032503E-2</c:v>
                </c:pt>
                <c:pt idx="1">
                  <c:v>7.732007032331832E-4</c:v>
                </c:pt>
                <c:pt idx="2">
                  <c:v>0</c:v>
                </c:pt>
                <c:pt idx="3">
                  <c:v>0.17588607108632487</c:v>
                </c:pt>
                <c:pt idx="4">
                  <c:v>5.2897921625076387E-2</c:v>
                </c:pt>
                <c:pt idx="5">
                  <c:v>0.16189221260708558</c:v>
                </c:pt>
                <c:pt idx="6">
                  <c:v>0.15987113403805803</c:v>
                </c:pt>
                <c:pt idx="7">
                  <c:v>0.19938202659405344</c:v>
                </c:pt>
                <c:pt idx="8">
                  <c:v>0.28368395277804587</c:v>
                </c:pt>
                <c:pt idx="9">
                  <c:v>0.11215062964281117</c:v>
                </c:pt>
                <c:pt idx="10">
                  <c:v>4.3360788400113766E-2</c:v>
                </c:pt>
                <c:pt idx="11">
                  <c:v>1.0371324275465353E-2</c:v>
                </c:pt>
                <c:pt idx="12">
                  <c:v>2.2252800003938755E-2</c:v>
                </c:pt>
                <c:pt idx="13">
                  <c:v>0.25445212120327787</c:v>
                </c:pt>
                <c:pt idx="14">
                  <c:v>0.26718976839397723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EPr!$BY$4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EPr!$BY$5:$BY$20</c:f>
              <c:numCache>
                <c:formatCode>#,##0.00\ </c:formatCode>
                <c:ptCount val="16"/>
                <c:pt idx="0">
                  <c:v>7.5494684528489037E-2</c:v>
                </c:pt>
                <c:pt idx="1">
                  <c:v>7.732007032331832E-4</c:v>
                </c:pt>
                <c:pt idx="2">
                  <c:v>0</c:v>
                </c:pt>
                <c:pt idx="3">
                  <c:v>0.34376606817820182</c:v>
                </c:pt>
                <c:pt idx="4">
                  <c:v>0.14137507902000571</c:v>
                </c:pt>
                <c:pt idx="5">
                  <c:v>0.28934868959113852</c:v>
                </c:pt>
                <c:pt idx="6">
                  <c:v>0.23590563783508611</c:v>
                </c:pt>
                <c:pt idx="7">
                  <c:v>0.31398081331696137</c:v>
                </c:pt>
                <c:pt idx="8">
                  <c:v>0.44540343026910562</c:v>
                </c:pt>
                <c:pt idx="9">
                  <c:v>0.3803092410552566</c:v>
                </c:pt>
                <c:pt idx="10">
                  <c:v>7.0252651757050699E-2</c:v>
                </c:pt>
                <c:pt idx="11">
                  <c:v>1.9344003223285045E-2</c:v>
                </c:pt>
                <c:pt idx="12">
                  <c:v>4.7300716402209314E-2</c:v>
                </c:pt>
                <c:pt idx="13">
                  <c:v>0.44950982964901165</c:v>
                </c:pt>
                <c:pt idx="14">
                  <c:v>0.50018561378460402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357016"/>
        <c:axId val="641357408"/>
      </c:barChart>
      <c:catAx>
        <c:axId val="641357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7408"/>
        <c:crosses val="autoZero"/>
        <c:auto val="1"/>
        <c:lblAlgn val="ctr"/>
        <c:lblOffset val="100"/>
        <c:noMultiLvlLbl val="0"/>
      </c:catAx>
      <c:valAx>
        <c:axId val="641357408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7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EPr!$AQ$4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EPr!$AQ$5:$AQ$20</c:f>
              <c:numCache>
                <c:formatCode>#,##0\ </c:formatCode>
                <c:ptCount val="16"/>
                <c:pt idx="0">
                  <c:v>103.38576833760672</c:v>
                </c:pt>
                <c:pt idx="1">
                  <c:v>73.38640383640427</c:v>
                </c:pt>
                <c:pt idx="2">
                  <c:v>57.753879048100558</c:v>
                </c:pt>
                <c:pt idx="3">
                  <c:v>69.241520933068259</c:v>
                </c:pt>
                <c:pt idx="4">
                  <c:v>68.788558134438688</c:v>
                </c:pt>
                <c:pt idx="5">
                  <c:v>53.736125285940524</c:v>
                </c:pt>
                <c:pt idx="6">
                  <c:v>37.535686891400871</c:v>
                </c:pt>
                <c:pt idx="7">
                  <c:v>49.004058534779382</c:v>
                </c:pt>
                <c:pt idx="8">
                  <c:v>54.160350188872933</c:v>
                </c:pt>
                <c:pt idx="9">
                  <c:v>75.573999340733565</c:v>
                </c:pt>
                <c:pt idx="10">
                  <c:v>91.057323513051131</c:v>
                </c:pt>
                <c:pt idx="11">
                  <c:v>80.385015579461054</c:v>
                </c:pt>
                <c:pt idx="12">
                  <c:v>91.646164145328655</c:v>
                </c:pt>
                <c:pt idx="13">
                  <c:v>91.423315758640896</c:v>
                </c:pt>
                <c:pt idx="14">
                  <c:v>118.46269579146926</c:v>
                </c:pt>
                <c:pt idx="15">
                  <c:v>143.86632432998465</c:v>
                </c:pt>
              </c:numCache>
            </c:numRef>
          </c:val>
        </c:ser>
        <c:ser>
          <c:idx val="2"/>
          <c:order val="1"/>
          <c:tx>
            <c:strRef>
              <c:f>EPr!$AR$4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EPr!$AR$5:$AR$20</c:f>
              <c:numCache>
                <c:formatCode>#,##0\ </c:formatCode>
                <c:ptCount val="16"/>
                <c:pt idx="0">
                  <c:v>194.71824777995792</c:v>
                </c:pt>
                <c:pt idx="1">
                  <c:v>137.2201547708101</c:v>
                </c:pt>
                <c:pt idx="2">
                  <c:v>108.01580157279001</c:v>
                </c:pt>
                <c:pt idx="3">
                  <c:v>128.64344222600806</c:v>
                </c:pt>
                <c:pt idx="4">
                  <c:v>128.58822062441035</c:v>
                </c:pt>
                <c:pt idx="5">
                  <c:v>99.819093063936819</c:v>
                </c:pt>
                <c:pt idx="6">
                  <c:v>69.521825929025766</c:v>
                </c:pt>
                <c:pt idx="7">
                  <c:v>90.599029721698415</c:v>
                </c:pt>
                <c:pt idx="8">
                  <c:v>100.18178639312839</c:v>
                </c:pt>
                <c:pt idx="9">
                  <c:v>139.75357607550421</c:v>
                </c:pt>
                <c:pt idx="10">
                  <c:v>170.34129307853678</c:v>
                </c:pt>
                <c:pt idx="11">
                  <c:v>149.15279399853733</c:v>
                </c:pt>
                <c:pt idx="12">
                  <c:v>170.00342273206292</c:v>
                </c:pt>
                <c:pt idx="13">
                  <c:v>169.38627058191236</c:v>
                </c:pt>
                <c:pt idx="14">
                  <c:v>218.20593300682918</c:v>
                </c:pt>
                <c:pt idx="15">
                  <c:v>269.58889641487599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360152"/>
        <c:axId val="641360544"/>
      </c:barChart>
      <c:catAx>
        <c:axId val="641360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60544"/>
        <c:crosses val="autoZero"/>
        <c:auto val="1"/>
        <c:lblAlgn val="ctr"/>
        <c:lblOffset val="100"/>
        <c:noMultiLvlLbl val="0"/>
      </c:catAx>
      <c:valAx>
        <c:axId val="641360544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60152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EPr!$CA$5:$CA$20</c:f>
              <c:numCache>
                <c:formatCode>#,##0.00\ </c:formatCode>
                <c:ptCount val="16"/>
                <c:pt idx="0">
                  <c:v>2.8165424511998147E-2</c:v>
                </c:pt>
                <c:pt idx="1">
                  <c:v>0</c:v>
                </c:pt>
                <c:pt idx="2">
                  <c:v>0</c:v>
                </c:pt>
                <c:pt idx="3">
                  <c:v>9.4622893494711938E-2</c:v>
                </c:pt>
                <c:pt idx="4">
                  <c:v>4.9624090727750536E-2</c:v>
                </c:pt>
                <c:pt idx="5">
                  <c:v>7.6660783968699214E-2</c:v>
                </c:pt>
                <c:pt idx="6">
                  <c:v>4.6439019362009407E-2</c:v>
                </c:pt>
                <c:pt idx="7">
                  <c:v>7.1194414805380524E-2</c:v>
                </c:pt>
                <c:pt idx="8">
                  <c:v>0.10083976677600712</c:v>
                </c:pt>
                <c:pt idx="9">
                  <c:v>0.15801912681576336</c:v>
                </c:pt>
                <c:pt idx="10">
                  <c:v>1.3852953977219334E-2</c:v>
                </c:pt>
                <c:pt idx="11">
                  <c:v>4.3574824323382938E-3</c:v>
                </c:pt>
                <c:pt idx="12">
                  <c:v>1.1654205611266162E-2</c:v>
                </c:pt>
                <c:pt idx="13">
                  <c:v>0.1181062811218512</c:v>
                </c:pt>
                <c:pt idx="14">
                  <c:v>0.14476996825265284</c:v>
                </c:pt>
                <c:pt idx="15">
                  <c:v>0</c:v>
                </c:pt>
              </c:numCache>
            </c:numRef>
          </c:val>
        </c:ser>
        <c:ser>
          <c:idx val="2"/>
          <c:order val="1"/>
          <c:tx>
            <c:strRef>
              <c:f>EPr!$CB$4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EPr!$CB$5:$CB$20</c:f>
              <c:numCache>
                <c:formatCode>#,##0.00\ </c:formatCode>
                <c:ptCount val="16"/>
                <c:pt idx="0">
                  <c:v>4.8494333750816451E-2</c:v>
                </c:pt>
                <c:pt idx="1">
                  <c:v>0</c:v>
                </c:pt>
                <c:pt idx="2">
                  <c:v>0</c:v>
                </c:pt>
                <c:pt idx="3">
                  <c:v>0.17605698264409278</c:v>
                </c:pt>
                <c:pt idx="4">
                  <c:v>9.2305312472376916E-2</c:v>
                </c:pt>
                <c:pt idx="5">
                  <c:v>0.13993942201198623</c:v>
                </c:pt>
                <c:pt idx="6">
                  <c:v>8.554532610437178E-2</c:v>
                </c:pt>
                <c:pt idx="7">
                  <c:v>0.13183084462967321</c:v>
                </c:pt>
                <c:pt idx="8">
                  <c:v>0.1854719738224514</c:v>
                </c:pt>
                <c:pt idx="9">
                  <c:v>0.29105003346889419</c:v>
                </c:pt>
                <c:pt idx="10">
                  <c:v>2.5892337216180974E-2</c:v>
                </c:pt>
                <c:pt idx="11">
                  <c:v>7.8854434572104351E-3</c:v>
                </c:pt>
                <c:pt idx="12">
                  <c:v>2.1284707002668459E-2</c:v>
                </c:pt>
                <c:pt idx="13">
                  <c:v>0.21513740106024334</c:v>
                </c:pt>
                <c:pt idx="14">
                  <c:v>0.26602391135286541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355840"/>
        <c:axId val="641357800"/>
      </c:barChart>
      <c:catAx>
        <c:axId val="641355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7800"/>
        <c:crosses val="autoZero"/>
        <c:auto val="1"/>
        <c:lblAlgn val="ctr"/>
        <c:lblOffset val="100"/>
        <c:noMultiLvlLbl val="0"/>
      </c:catAx>
      <c:valAx>
        <c:axId val="641357800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EPr!$AE$4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EPr!$AE$5:$AE$20</c:f>
              <c:numCache>
                <c:formatCode>#,##0\ </c:formatCode>
                <c:ptCount val="16"/>
                <c:pt idx="0">
                  <c:v>248.65989494144503</c:v>
                </c:pt>
                <c:pt idx="1">
                  <c:v>261.12485544326853</c:v>
                </c:pt>
                <c:pt idx="2">
                  <c:v>232.3610155008102</c:v>
                </c:pt>
                <c:pt idx="3">
                  <c:v>234.77765728563486</c:v>
                </c:pt>
                <c:pt idx="4">
                  <c:v>202.83075797922845</c:v>
                </c:pt>
                <c:pt idx="5">
                  <c:v>203.40514434174162</c:v>
                </c:pt>
                <c:pt idx="6">
                  <c:v>201.53773322980635</c:v>
                </c:pt>
                <c:pt idx="7">
                  <c:v>243.39578789974442</c:v>
                </c:pt>
                <c:pt idx="8">
                  <c:v>273.32405938068922</c:v>
                </c:pt>
                <c:pt idx="9">
                  <c:v>291.96589578332379</c:v>
                </c:pt>
                <c:pt idx="10">
                  <c:v>290.69256793274297</c:v>
                </c:pt>
                <c:pt idx="11">
                  <c:v>277.96658253993604</c:v>
                </c:pt>
                <c:pt idx="12">
                  <c:v>278.21500411358772</c:v>
                </c:pt>
                <c:pt idx="13">
                  <c:v>299.0912712360867</c:v>
                </c:pt>
                <c:pt idx="14">
                  <c:v>360.58524837535037</c:v>
                </c:pt>
                <c:pt idx="15">
                  <c:v>340.49133708807921</c:v>
                </c:pt>
              </c:numCache>
            </c:numRef>
          </c:val>
        </c:ser>
        <c:ser>
          <c:idx val="1"/>
          <c:order val="1"/>
          <c:tx>
            <c:strRef>
              <c:f>EPr!$AF$4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EPr!$AF$5:$AF$20</c:f>
              <c:numCache>
                <c:formatCode>#,##0\ </c:formatCode>
                <c:ptCount val="16"/>
                <c:pt idx="0">
                  <c:v>72.925728569382144</c:v>
                </c:pt>
                <c:pt idx="1">
                  <c:v>105.82296032837746</c:v>
                </c:pt>
                <c:pt idx="2">
                  <c:v>53.832718517382091</c:v>
                </c:pt>
                <c:pt idx="3">
                  <c:v>42.799892210088807</c:v>
                </c:pt>
                <c:pt idx="4">
                  <c:v>32.076845541604108</c:v>
                </c:pt>
                <c:pt idx="5">
                  <c:v>43.596128805208515</c:v>
                </c:pt>
                <c:pt idx="6">
                  <c:v>49.27727728535239</c:v>
                </c:pt>
                <c:pt idx="7">
                  <c:v>111.01616934960849</c:v>
                </c:pt>
                <c:pt idx="8">
                  <c:v>144.6396160626208</c:v>
                </c:pt>
                <c:pt idx="9">
                  <c:v>118.57724058573599</c:v>
                </c:pt>
                <c:pt idx="10">
                  <c:v>121.87445703985163</c:v>
                </c:pt>
                <c:pt idx="11">
                  <c:v>115.97382217390077</c:v>
                </c:pt>
                <c:pt idx="12">
                  <c:v>98.150607833779432</c:v>
                </c:pt>
                <c:pt idx="13">
                  <c:v>158.25541886350322</c:v>
                </c:pt>
                <c:pt idx="14">
                  <c:v>156.80118805492742</c:v>
                </c:pt>
                <c:pt idx="15">
                  <c:v>304.80546855013699</c:v>
                </c:pt>
              </c:numCache>
            </c:numRef>
          </c:val>
        </c:ser>
        <c:ser>
          <c:idx val="2"/>
          <c:order val="2"/>
          <c:tx>
            <c:strRef>
              <c:f>EPr!$AG$4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EPr!$AG$5:$AG$20</c:f>
              <c:numCache>
                <c:formatCode>#,##0\ </c:formatCode>
                <c:ptCount val="16"/>
                <c:pt idx="0">
                  <c:v>267.64397634934005</c:v>
                </c:pt>
                <c:pt idx="1">
                  <c:v>243.04311509918756</c:v>
                </c:pt>
                <c:pt idx="2">
                  <c:v>161.84852009017209</c:v>
                </c:pt>
                <c:pt idx="3">
                  <c:v>171.44327852589277</c:v>
                </c:pt>
                <c:pt idx="4">
                  <c:v>160.66506616601447</c:v>
                </c:pt>
                <c:pt idx="5">
                  <c:v>143.41522186914534</c:v>
                </c:pt>
                <c:pt idx="6">
                  <c:v>118.79910321437815</c:v>
                </c:pt>
                <c:pt idx="7">
                  <c:v>201.6151990713069</c:v>
                </c:pt>
                <c:pt idx="8">
                  <c:v>244.82140245574919</c:v>
                </c:pt>
                <c:pt idx="9">
                  <c:v>258.33081666124019</c:v>
                </c:pt>
                <c:pt idx="10">
                  <c:v>292.21575011838837</c:v>
                </c:pt>
                <c:pt idx="11">
                  <c:v>265.1266161724381</c:v>
                </c:pt>
                <c:pt idx="12">
                  <c:v>268.15403056584233</c:v>
                </c:pt>
                <c:pt idx="13">
                  <c:v>327.77313724532178</c:v>
                </c:pt>
                <c:pt idx="14">
                  <c:v>375.00712106175661</c:v>
                </c:pt>
                <c:pt idx="15">
                  <c:v>574.39436496501298</c:v>
                </c:pt>
              </c:numCache>
            </c:numRef>
          </c:val>
        </c:ser>
        <c:ser>
          <c:idx val="3"/>
          <c:order val="3"/>
          <c:tx>
            <c:strRef>
              <c:f>EPr!$AH$4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EPr!$AH$5:$AH$20</c:f>
              <c:numCache>
                <c:formatCode>#,##0\ </c:formatCode>
                <c:ptCount val="16"/>
                <c:pt idx="0">
                  <c:v>224.67566471508238</c:v>
                </c:pt>
                <c:pt idx="1">
                  <c:v>201.52070797906913</c:v>
                </c:pt>
                <c:pt idx="2">
                  <c:v>129.62667639778616</c:v>
                </c:pt>
                <c:pt idx="3">
                  <c:v>123.76654234503302</c:v>
                </c:pt>
                <c:pt idx="4">
                  <c:v>119.42002325288</c:v>
                </c:pt>
                <c:pt idx="5">
                  <c:v>100.47379247358248</c:v>
                </c:pt>
                <c:pt idx="6">
                  <c:v>90.232629518366451</c:v>
                </c:pt>
                <c:pt idx="7">
                  <c:v>165.06804466302987</c:v>
                </c:pt>
                <c:pt idx="8">
                  <c:v>207.67015997141223</c:v>
                </c:pt>
                <c:pt idx="9">
                  <c:v>193.4077617799864</c:v>
                </c:pt>
                <c:pt idx="10">
                  <c:v>216.50862788349878</c:v>
                </c:pt>
                <c:pt idx="11">
                  <c:v>207.76347112007738</c:v>
                </c:pt>
                <c:pt idx="12">
                  <c:v>190.99952455937225</c:v>
                </c:pt>
                <c:pt idx="13">
                  <c:v>254.90003436686064</c:v>
                </c:pt>
                <c:pt idx="14">
                  <c:v>252.02157815588043</c:v>
                </c:pt>
                <c:pt idx="15">
                  <c:v>502.34413134287627</c:v>
                </c:pt>
              </c:numCache>
            </c:numRef>
          </c:val>
        </c:ser>
        <c:ser>
          <c:idx val="4"/>
          <c:order val="4"/>
          <c:tx>
            <c:strRef>
              <c:f>EPr!$AI$4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EPr!$AI$5:$AI$20</c:f>
              <c:numCache>
                <c:formatCode>#,##0\ </c:formatCode>
                <c:ptCount val="16"/>
                <c:pt idx="0">
                  <c:v>400.0798215591671</c:v>
                </c:pt>
                <c:pt idx="1">
                  <c:v>324.63730060210565</c:v>
                </c:pt>
                <c:pt idx="2">
                  <c:v>226.315782898507</c:v>
                </c:pt>
                <c:pt idx="3">
                  <c:v>239.91804052623502</c:v>
                </c:pt>
                <c:pt idx="4">
                  <c:v>235.90668243156162</c:v>
                </c:pt>
                <c:pt idx="5">
                  <c:v>190.08102880274555</c:v>
                </c:pt>
                <c:pt idx="6">
                  <c:v>153.09237664479807</c:v>
                </c:pt>
                <c:pt idx="7">
                  <c:v>246.86677279181282</c:v>
                </c:pt>
                <c:pt idx="8">
                  <c:v>298.29865121119718</c:v>
                </c:pt>
                <c:pt idx="9">
                  <c:v>319.74697526447733</c:v>
                </c:pt>
                <c:pt idx="10">
                  <c:v>371.83886836715044</c:v>
                </c:pt>
                <c:pt idx="11">
                  <c:v>341.64831295161258</c:v>
                </c:pt>
                <c:pt idx="12">
                  <c:v>345.88677292007037</c:v>
                </c:pt>
                <c:pt idx="13">
                  <c:v>410.1519728082099</c:v>
                </c:pt>
                <c:pt idx="14">
                  <c:v>453.87557798871399</c:v>
                </c:pt>
                <c:pt idx="15">
                  <c:v>747.39039473579271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360936"/>
        <c:axId val="641361720"/>
      </c:barChart>
      <c:catAx>
        <c:axId val="641360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61720"/>
        <c:crosses val="autoZero"/>
        <c:auto val="1"/>
        <c:lblAlgn val="ctr"/>
        <c:lblOffset val="100"/>
        <c:noMultiLvlLbl val="0"/>
      </c:catAx>
      <c:valAx>
        <c:axId val="641361720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60936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EPr!$BO$4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EPr!$BO$5:$BO$20</c:f>
              <c:numCache>
                <c:formatCode>#,##0.00\ </c:formatCode>
                <c:ptCount val="16"/>
                <c:pt idx="0">
                  <c:v>9.3485226222846621E-2</c:v>
                </c:pt>
                <c:pt idx="1">
                  <c:v>1.1279808656957823E-4</c:v>
                </c:pt>
                <c:pt idx="2">
                  <c:v>0</c:v>
                </c:pt>
                <c:pt idx="3">
                  <c:v>0.13684439475465418</c:v>
                </c:pt>
                <c:pt idx="4">
                  <c:v>0.10534500670348289</c:v>
                </c:pt>
                <c:pt idx="5">
                  <c:v>9.4819171729927237E-2</c:v>
                </c:pt>
                <c:pt idx="6">
                  <c:v>8.6603676552148359E-2</c:v>
                </c:pt>
                <c:pt idx="7">
                  <c:v>0.13524187540208277</c:v>
                </c:pt>
                <c:pt idx="8">
                  <c:v>0.19727602717203876</c:v>
                </c:pt>
                <c:pt idx="9">
                  <c:v>0.19193911290241036</c:v>
                </c:pt>
                <c:pt idx="10">
                  <c:v>1.4973222980677436E-2</c:v>
                </c:pt>
                <c:pt idx="11">
                  <c:v>4.8948889451268561E-3</c:v>
                </c:pt>
                <c:pt idx="12">
                  <c:v>1.4645989181000699E-2</c:v>
                </c:pt>
                <c:pt idx="13">
                  <c:v>0.17460765872144113</c:v>
                </c:pt>
                <c:pt idx="14">
                  <c:v>0.2012009225217917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EPr!$BP$4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EPr!$BP$5:$BP$20</c:f>
              <c:numCache>
                <c:formatCode>#,##0.00\ </c:formatCode>
                <c:ptCount val="16"/>
                <c:pt idx="0">
                  <c:v>-2.4680020869775493E-3</c:v>
                </c:pt>
                <c:pt idx="1">
                  <c:v>6.3537920927108369E-4</c:v>
                </c:pt>
                <c:pt idx="2">
                  <c:v>0</c:v>
                </c:pt>
                <c:pt idx="3">
                  <c:v>-4.3304447528184749E-2</c:v>
                </c:pt>
                <c:pt idx="4">
                  <c:v>-3.5935726555707134E-2</c:v>
                </c:pt>
                <c:pt idx="5">
                  <c:v>-2.5022642349214894E-2</c:v>
                </c:pt>
                <c:pt idx="6">
                  <c:v>2.9111695971299274E-2</c:v>
                </c:pt>
                <c:pt idx="7">
                  <c:v>3.4780331625819075E-2</c:v>
                </c:pt>
                <c:pt idx="8">
                  <c:v>3.8907247748361899E-2</c:v>
                </c:pt>
                <c:pt idx="9">
                  <c:v>-0.17628780417764603</c:v>
                </c:pt>
                <c:pt idx="10">
                  <c:v>3.3858416149167517E-3</c:v>
                </c:pt>
                <c:pt idx="11">
                  <c:v>-1.7587126440182467E-3</c:v>
                </c:pt>
                <c:pt idx="12">
                  <c:v>-5.0612790764154167E-3</c:v>
                </c:pt>
                <c:pt idx="13">
                  <c:v>2.1357484805213826E-2</c:v>
                </c:pt>
                <c:pt idx="14">
                  <c:v>-6.1759290068871417E-2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EPr!$BQ$4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EPr!$BQ$5:$BQ$20</c:f>
              <c:numCache>
                <c:formatCode>#,##0.00\ </c:formatCode>
                <c:ptCount val="16"/>
                <c:pt idx="0">
                  <c:v>4.6026331663838904E-2</c:v>
                </c:pt>
                <c:pt idx="1">
                  <c:v>6.3537920927108369E-4</c:v>
                </c:pt>
                <c:pt idx="2">
                  <c:v>0</c:v>
                </c:pt>
                <c:pt idx="3">
                  <c:v>0.13275259168522102</c:v>
                </c:pt>
                <c:pt idx="4">
                  <c:v>5.6369585916669775E-2</c:v>
                </c:pt>
                <c:pt idx="5">
                  <c:v>0.11491677966277132</c:v>
                </c:pt>
                <c:pt idx="6">
                  <c:v>0.11465702207567105</c:v>
                </c:pt>
                <c:pt idx="7">
                  <c:v>0.16661117625549227</c:v>
                </c:pt>
                <c:pt idx="8">
                  <c:v>0.2243792215708133</c:v>
                </c:pt>
                <c:pt idx="9">
                  <c:v>0.11476222929124814</c:v>
                </c:pt>
                <c:pt idx="10">
                  <c:v>2.9278178831097727E-2</c:v>
                </c:pt>
                <c:pt idx="11">
                  <c:v>6.1267308131921884E-3</c:v>
                </c:pt>
                <c:pt idx="12">
                  <c:v>1.6223427926253042E-2</c:v>
                </c:pt>
                <c:pt idx="13">
                  <c:v>0.2365126255069136</c:v>
                </c:pt>
                <c:pt idx="14">
                  <c:v>0.20426462128399397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EPr!$BR$4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EPr!$BR$5:$BR$20</c:f>
              <c:numCache>
                <c:formatCode>#,##0.00\ </c:formatCode>
                <c:ptCount val="16"/>
                <c:pt idx="0">
                  <c:v>2.3025536841674576E-2</c:v>
                </c:pt>
                <c:pt idx="1">
                  <c:v>6.4214424308977258E-4</c:v>
                </c:pt>
                <c:pt idx="2">
                  <c:v>0</c:v>
                </c:pt>
                <c:pt idx="3">
                  <c:v>3.1695300469413892E-2</c:v>
                </c:pt>
                <c:pt idx="4">
                  <c:v>7.1264228276767079E-3</c:v>
                </c:pt>
                <c:pt idx="5">
                  <c:v>3.1116467048331427E-2</c:v>
                </c:pt>
                <c:pt idx="6">
                  <c:v>7.6018264168681016E-2</c:v>
                </c:pt>
                <c:pt idx="7">
                  <c:v>0.11677407388803315</c:v>
                </c:pt>
                <c:pt idx="8">
                  <c:v>0.15818937297362154</c:v>
                </c:pt>
                <c:pt idx="9">
                  <c:v>-7.8596712271079228E-2</c:v>
                </c:pt>
                <c:pt idx="10">
                  <c:v>-6.3904357365967843E-3</c:v>
                </c:pt>
                <c:pt idx="11">
                  <c:v>-6.6383360218384051E-3</c:v>
                </c:pt>
                <c:pt idx="12">
                  <c:v>-1.729599912690917E-2</c:v>
                </c:pt>
                <c:pt idx="13">
                  <c:v>0.11048108613103258</c:v>
                </c:pt>
                <c:pt idx="14">
                  <c:v>9.5563293898062548E-2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EPr!$BS$4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EPr!$BS$5:$BS$20</c:f>
              <c:numCache>
                <c:formatCode>#,##0.00\ </c:formatCode>
                <c:ptCount val="16"/>
                <c:pt idx="0">
                  <c:v>6.2257334299711795E-2</c:v>
                </c:pt>
                <c:pt idx="1">
                  <c:v>6.4214424308977258E-4</c:v>
                </c:pt>
                <c:pt idx="2">
                  <c:v>0</c:v>
                </c:pt>
                <c:pt idx="3">
                  <c:v>0.19957529756129086</c:v>
                </c:pt>
                <c:pt idx="4">
                  <c:v>9.5603580222606024E-2</c:v>
                </c:pt>
                <c:pt idx="5">
                  <c:v>0.15857294403238437</c:v>
                </c:pt>
                <c:pt idx="6">
                  <c:v>0.15205276796570913</c:v>
                </c:pt>
                <c:pt idx="7">
                  <c:v>0.23137286061094106</c:v>
                </c:pt>
                <c:pt idx="8">
                  <c:v>0.31990885046468132</c:v>
                </c:pt>
                <c:pt idx="9">
                  <c:v>0.18956189914136617</c:v>
                </c:pt>
                <c:pt idx="10">
                  <c:v>2.0501427620340143E-2</c:v>
                </c:pt>
                <c:pt idx="11">
                  <c:v>2.3343429259812857E-3</c:v>
                </c:pt>
                <c:pt idx="12">
                  <c:v>7.7519172713613905E-3</c:v>
                </c:pt>
                <c:pt idx="13">
                  <c:v>0.3050297459335895</c:v>
                </c:pt>
                <c:pt idx="14">
                  <c:v>0.32855913928868935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358584"/>
        <c:axId val="641362112"/>
      </c:barChart>
      <c:catAx>
        <c:axId val="64135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62112"/>
        <c:crosses val="autoZero"/>
        <c:auto val="1"/>
        <c:lblAlgn val="ctr"/>
        <c:lblOffset val="100"/>
        <c:noMultiLvlLbl val="0"/>
      </c:catAx>
      <c:valAx>
        <c:axId val="641362112"/>
        <c:scaling>
          <c:orientation val="minMax"/>
          <c:max val="0.5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8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EPr!$AT$4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EPr!$AT$5:$AT$20</c:f>
              <c:numCache>
                <c:formatCode>#,##0\ </c:formatCode>
                <c:ptCount val="16"/>
                <c:pt idx="0">
                  <c:v>93.953006018321048</c:v>
                </c:pt>
                <c:pt idx="1">
                  <c:v>65.478596785640008</c:v>
                </c:pt>
                <c:pt idx="2">
                  <c:v>52.144380975362964</c:v>
                </c:pt>
                <c:pt idx="3">
                  <c:v>62.283789599928312</c:v>
                </c:pt>
                <c:pt idx="4">
                  <c:v>62.433576097753232</c:v>
                </c:pt>
                <c:pt idx="5">
                  <c:v>48.441264743591134</c:v>
                </c:pt>
                <c:pt idx="6">
                  <c:v>33.977748551458987</c:v>
                </c:pt>
                <c:pt idx="7">
                  <c:v>44.249340618851797</c:v>
                </c:pt>
                <c:pt idx="8">
                  <c:v>49.101951322574671</c:v>
                </c:pt>
                <c:pt idx="9">
                  <c:v>68.303202698500598</c:v>
                </c:pt>
                <c:pt idx="10">
                  <c:v>83.602807059207393</c:v>
                </c:pt>
                <c:pt idx="11">
                  <c:v>71.864091085681238</c:v>
                </c:pt>
                <c:pt idx="12">
                  <c:v>83.907972944031101</c:v>
                </c:pt>
                <c:pt idx="13">
                  <c:v>83.373605735227784</c:v>
                </c:pt>
                <c:pt idx="14">
                  <c:v>109.67894409838725</c:v>
                </c:pt>
                <c:pt idx="15">
                  <c:v>129.70870591378252</c:v>
                </c:pt>
              </c:numCache>
            </c:numRef>
          </c:val>
        </c:ser>
        <c:ser>
          <c:idx val="2"/>
          <c:order val="1"/>
          <c:tx>
            <c:strRef>
              <c:f>EPr!$AU$4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EPr!$AU$5:$AU$20</c:f>
              <c:numCache>
                <c:formatCode>#,##0\ </c:formatCode>
                <c:ptCount val="16"/>
                <c:pt idx="0">
                  <c:v>175.40116769021799</c:v>
                </c:pt>
                <c:pt idx="1">
                  <c:v>123.11659262303651</c:v>
                </c:pt>
                <c:pt idx="2">
                  <c:v>96.689106500720825</c:v>
                </c:pt>
                <c:pt idx="3">
                  <c:v>116.151498181202</c:v>
                </c:pt>
                <c:pt idx="4">
                  <c:v>116.48665917868162</c:v>
                </c:pt>
                <c:pt idx="5">
                  <c:v>89.607236329163072</c:v>
                </c:pt>
                <c:pt idx="6">
                  <c:v>62.8597471264316</c:v>
                </c:pt>
                <c:pt idx="7">
                  <c:v>81.798728128782955</c:v>
                </c:pt>
                <c:pt idx="8">
                  <c:v>90.628491239784964</c:v>
                </c:pt>
                <c:pt idx="9">
                  <c:v>126.33921348449093</c:v>
                </c:pt>
                <c:pt idx="10">
                  <c:v>155.33024048365166</c:v>
                </c:pt>
                <c:pt idx="11">
                  <c:v>133.8848418315352</c:v>
                </c:pt>
                <c:pt idx="12">
                  <c:v>154.88724836069812</c:v>
                </c:pt>
                <c:pt idx="13">
                  <c:v>154.35067023434445</c:v>
                </c:pt>
                <c:pt idx="14">
                  <c:v>201.85399983283358</c:v>
                </c:pt>
                <c:pt idx="15">
                  <c:v>245.00553376215188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359760"/>
        <c:axId val="505298864"/>
      </c:barChart>
      <c:catAx>
        <c:axId val="641359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8864"/>
        <c:crosses val="autoZero"/>
        <c:auto val="1"/>
        <c:lblAlgn val="ctr"/>
        <c:lblOffset val="100"/>
        <c:noMultiLvlLbl val="0"/>
      </c:catAx>
      <c:valAx>
        <c:axId val="505298864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35976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OfS!$AK$4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OfS!$AK$5:$AK$20</c:f>
              <c:numCache>
                <c:formatCode>#,##0\ </c:formatCode>
                <c:ptCount val="16"/>
                <c:pt idx="0">
                  <c:v>15.284885794635303</c:v>
                </c:pt>
                <c:pt idx="1">
                  <c:v>63.512247788658854</c:v>
                </c:pt>
                <c:pt idx="2">
                  <c:v>35.412998682028565</c:v>
                </c:pt>
                <c:pt idx="3">
                  <c:v>71.447125969164091</c:v>
                </c:pt>
                <c:pt idx="4">
                  <c:v>39.530585340238609</c:v>
                </c:pt>
                <c:pt idx="5">
                  <c:v>75.68657980352387</c:v>
                </c:pt>
                <c:pt idx="6">
                  <c:v>64.081056603809131</c:v>
                </c:pt>
                <c:pt idx="7">
                  <c:v>85.84233831689788</c:v>
                </c:pt>
                <c:pt idx="8">
                  <c:v>82.211315916476181</c:v>
                </c:pt>
                <c:pt idx="9">
                  <c:v>99.992561003130433</c:v>
                </c:pt>
                <c:pt idx="10">
                  <c:v>105.30513004446426</c:v>
                </c:pt>
                <c:pt idx="11">
                  <c:v>81.30251081260883</c:v>
                </c:pt>
                <c:pt idx="12">
                  <c:v>104.08723338636119</c:v>
                </c:pt>
                <c:pt idx="13">
                  <c:v>110.21902456983081</c:v>
                </c:pt>
                <c:pt idx="14">
                  <c:v>165.25277979728082</c:v>
                </c:pt>
                <c:pt idx="15">
                  <c:v>66.912018574590149</c:v>
                </c:pt>
              </c:numCache>
            </c:numRef>
          </c:val>
        </c:ser>
        <c:ser>
          <c:idx val="1"/>
          <c:order val="1"/>
          <c:tx>
            <c:strRef>
              <c:f>OfS!$AL$4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OfS!$AL$5:$AL$20</c:f>
              <c:numCache>
                <c:formatCode>#,##0\ </c:formatCode>
                <c:ptCount val="16"/>
                <c:pt idx="0">
                  <c:v>-156.1099130969117</c:v>
                </c:pt>
                <c:pt idx="1">
                  <c:v>-25.409871398173099</c:v>
                </c:pt>
                <c:pt idx="2">
                  <c:v>-102.85189525097337</c:v>
                </c:pt>
                <c:pt idx="3">
                  <c:v>-24.713321517964143</c:v>
                </c:pt>
                <c:pt idx="4">
                  <c:v>-106.55651701568941</c:v>
                </c:pt>
                <c:pt idx="5">
                  <c:v>19.902777774575597</c:v>
                </c:pt>
                <c:pt idx="6">
                  <c:v>-35.655016679908051</c:v>
                </c:pt>
                <c:pt idx="7">
                  <c:v>34.333215153297239</c:v>
                </c:pt>
                <c:pt idx="8">
                  <c:v>39.090225881809815</c:v>
                </c:pt>
                <c:pt idx="9">
                  <c:v>47.626924859377304</c:v>
                </c:pt>
                <c:pt idx="10">
                  <c:v>64.88820999464555</c:v>
                </c:pt>
                <c:pt idx="11">
                  <c:v>37.565126444094844</c:v>
                </c:pt>
                <c:pt idx="12">
                  <c:v>71.165113044745752</c:v>
                </c:pt>
                <c:pt idx="13">
                  <c:v>61.310058099553359</c:v>
                </c:pt>
                <c:pt idx="14">
                  <c:v>175.23958940657056</c:v>
                </c:pt>
                <c:pt idx="15">
                  <c:v>-6.5889191352743648</c:v>
                </c:pt>
              </c:numCache>
            </c:numRef>
          </c:val>
        </c:ser>
        <c:ser>
          <c:idx val="2"/>
          <c:order val="2"/>
          <c:tx>
            <c:strRef>
              <c:f>OfS!$AM$4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OfS!$AM$5:$AM$20</c:f>
              <c:numCache>
                <c:formatCode>#,##0\ </c:formatCode>
                <c:ptCount val="16"/>
                <c:pt idx="0">
                  <c:v>-70.307451999927949</c:v>
                </c:pt>
                <c:pt idx="1">
                  <c:v>108.04431308591964</c:v>
                </c:pt>
                <c:pt idx="2">
                  <c:v>1.1638132769763783</c:v>
                </c:pt>
                <c:pt idx="3">
                  <c:v>121.01094399522616</c:v>
                </c:pt>
                <c:pt idx="4">
                  <c:v>3.6930916589384646</c:v>
                </c:pt>
                <c:pt idx="5">
                  <c:v>158.76361652734488</c:v>
                </c:pt>
                <c:pt idx="6">
                  <c:v>99.893814831468504</c:v>
                </c:pt>
                <c:pt idx="7">
                  <c:v>190.13009383797615</c:v>
                </c:pt>
                <c:pt idx="8">
                  <c:v>188.42585887919566</c:v>
                </c:pt>
                <c:pt idx="9">
                  <c:v>225.06583903600665</c:v>
                </c:pt>
                <c:pt idx="10">
                  <c:v>252.90521459495318</c:v>
                </c:pt>
                <c:pt idx="11">
                  <c:v>192.56151694436858</c:v>
                </c:pt>
                <c:pt idx="12">
                  <c:v>253.66202484405926</c:v>
                </c:pt>
                <c:pt idx="13">
                  <c:v>253.80846474412539</c:v>
                </c:pt>
                <c:pt idx="14">
                  <c:v>438.95581666847198</c:v>
                </c:pt>
                <c:pt idx="15">
                  <c:v>156.5720969283631</c:v>
                </c:pt>
              </c:numCache>
            </c:numRef>
          </c:val>
        </c:ser>
        <c:ser>
          <c:idx val="3"/>
          <c:order val="3"/>
          <c:tx>
            <c:strRef>
              <c:f>OfS!$AN$4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OfS!$AN$5:$AN$20</c:f>
              <c:numCache>
                <c:formatCode>#,##0\ </c:formatCode>
                <c:ptCount val="16"/>
                <c:pt idx="0">
                  <c:v>-101.82225203269304</c:v>
                </c:pt>
                <c:pt idx="1">
                  <c:v>32.364912940671339</c:v>
                </c:pt>
                <c:pt idx="2">
                  <c:v>-57.43468949770277</c:v>
                </c:pt>
                <c:pt idx="3">
                  <c:v>25.447834542394823</c:v>
                </c:pt>
                <c:pt idx="4">
                  <c:v>-55.183922248670889</c:v>
                </c:pt>
                <c:pt idx="5">
                  <c:v>80.250608723207975</c:v>
                </c:pt>
                <c:pt idx="6">
                  <c:v>14.058850284261414</c:v>
                </c:pt>
                <c:pt idx="7">
                  <c:v>94.379928327885565</c:v>
                </c:pt>
                <c:pt idx="8">
                  <c:v>93.885035116255281</c:v>
                </c:pt>
                <c:pt idx="9">
                  <c:v>108.76291003101029</c:v>
                </c:pt>
                <c:pt idx="10">
                  <c:v>126.82890670707761</c:v>
                </c:pt>
                <c:pt idx="11">
                  <c:v>96.383600499859611</c:v>
                </c:pt>
                <c:pt idx="12">
                  <c:v>137.02555506684089</c:v>
                </c:pt>
                <c:pt idx="13">
                  <c:v>134.78463261943986</c:v>
                </c:pt>
                <c:pt idx="14">
                  <c:v>268.62794437375715</c:v>
                </c:pt>
                <c:pt idx="15">
                  <c:v>86.844419508171981</c:v>
                </c:pt>
              </c:numCache>
            </c:numRef>
          </c:val>
        </c:ser>
        <c:ser>
          <c:idx val="4"/>
          <c:order val="4"/>
          <c:tx>
            <c:strRef>
              <c:f>OfS!$AO$4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OfS!$AO$5:$AO$20</c:f>
              <c:numCache>
                <c:formatCode>#,##0\ </c:formatCode>
                <c:ptCount val="16"/>
                <c:pt idx="0">
                  <c:v>-23.77695988892529</c:v>
                </c:pt>
                <c:pt idx="1">
                  <c:v>152.8767271812778</c:v>
                </c:pt>
                <c:pt idx="2">
                  <c:v>35.239797833538823</c:v>
                </c:pt>
                <c:pt idx="3">
                  <c:v>161.61481381031405</c:v>
                </c:pt>
                <c:pt idx="4">
                  <c:v>42.850291858876652</c:v>
                </c:pt>
                <c:pt idx="5">
                  <c:v>207.74925823768453</c:v>
                </c:pt>
                <c:pt idx="6">
                  <c:v>139.74231455474455</c:v>
                </c:pt>
                <c:pt idx="7">
                  <c:v>238.31632650397901</c:v>
                </c:pt>
                <c:pt idx="8">
                  <c:v>229.72262772621718</c:v>
                </c:pt>
                <c:pt idx="9">
                  <c:v>273.30840080777847</c:v>
                </c:pt>
                <c:pt idx="10">
                  <c:v>304.31420031880003</c:v>
                </c:pt>
                <c:pt idx="11">
                  <c:v>239.74773216270233</c:v>
                </c:pt>
                <c:pt idx="12">
                  <c:v>307.08945847799208</c:v>
                </c:pt>
                <c:pt idx="13">
                  <c:v>315.40760461285009</c:v>
                </c:pt>
                <c:pt idx="14">
                  <c:v>515.63708793577712</c:v>
                </c:pt>
                <c:pt idx="15">
                  <c:v>235.1264088959814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721640"/>
        <c:axId val="514721248"/>
      </c:barChart>
      <c:catAx>
        <c:axId val="514721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21248"/>
        <c:crosses val="autoZero"/>
        <c:auto val="1"/>
        <c:lblAlgn val="ctr"/>
        <c:lblOffset val="100"/>
        <c:noMultiLvlLbl val="0"/>
      </c:catAx>
      <c:valAx>
        <c:axId val="514721248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2164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EPr!$CA$4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EPr!$CA$5:$CA$20</c:f>
              <c:numCache>
                <c:formatCode>#,##0.00\ </c:formatCode>
                <c:ptCount val="16"/>
                <c:pt idx="0">
                  <c:v>2.8165424511998147E-2</c:v>
                </c:pt>
                <c:pt idx="1">
                  <c:v>0</c:v>
                </c:pt>
                <c:pt idx="2">
                  <c:v>0</c:v>
                </c:pt>
                <c:pt idx="3">
                  <c:v>9.4622893494711938E-2</c:v>
                </c:pt>
                <c:pt idx="4">
                  <c:v>4.9624090727750536E-2</c:v>
                </c:pt>
                <c:pt idx="5">
                  <c:v>7.6660783968699214E-2</c:v>
                </c:pt>
                <c:pt idx="6">
                  <c:v>4.6439019362009407E-2</c:v>
                </c:pt>
                <c:pt idx="7">
                  <c:v>7.1194414805380524E-2</c:v>
                </c:pt>
                <c:pt idx="8">
                  <c:v>0.10083976677600712</c:v>
                </c:pt>
                <c:pt idx="9">
                  <c:v>0.15801912681576336</c:v>
                </c:pt>
                <c:pt idx="10">
                  <c:v>1.3852953977219334E-2</c:v>
                </c:pt>
                <c:pt idx="11">
                  <c:v>4.3574824323382938E-3</c:v>
                </c:pt>
                <c:pt idx="12">
                  <c:v>1.1654205611266162E-2</c:v>
                </c:pt>
                <c:pt idx="13">
                  <c:v>0.1181062811218512</c:v>
                </c:pt>
                <c:pt idx="14">
                  <c:v>0.14476996825265284</c:v>
                </c:pt>
                <c:pt idx="15">
                  <c:v>0</c:v>
                </c:pt>
              </c:numCache>
            </c:numRef>
          </c:val>
        </c:ser>
        <c:ser>
          <c:idx val="2"/>
          <c:order val="1"/>
          <c:tx>
            <c:strRef>
              <c:f>EPr!$CB$4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EPr!$X$5:$X$20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EPr!$CB$5:$CB$20</c:f>
              <c:numCache>
                <c:formatCode>#,##0.00\ </c:formatCode>
                <c:ptCount val="16"/>
                <c:pt idx="0">
                  <c:v>4.8494333750816451E-2</c:v>
                </c:pt>
                <c:pt idx="1">
                  <c:v>0</c:v>
                </c:pt>
                <c:pt idx="2">
                  <c:v>0</c:v>
                </c:pt>
                <c:pt idx="3">
                  <c:v>0.17605698264409278</c:v>
                </c:pt>
                <c:pt idx="4">
                  <c:v>9.2305312472376916E-2</c:v>
                </c:pt>
                <c:pt idx="5">
                  <c:v>0.13993942201198623</c:v>
                </c:pt>
                <c:pt idx="6">
                  <c:v>8.554532610437178E-2</c:v>
                </c:pt>
                <c:pt idx="7">
                  <c:v>0.13183084462967321</c:v>
                </c:pt>
                <c:pt idx="8">
                  <c:v>0.1854719738224514</c:v>
                </c:pt>
                <c:pt idx="9">
                  <c:v>0.29105003346889419</c:v>
                </c:pt>
                <c:pt idx="10">
                  <c:v>2.5892337216180974E-2</c:v>
                </c:pt>
                <c:pt idx="11">
                  <c:v>7.8854434572104351E-3</c:v>
                </c:pt>
                <c:pt idx="12">
                  <c:v>2.1284707002668459E-2</c:v>
                </c:pt>
                <c:pt idx="13">
                  <c:v>0.21513740106024334</c:v>
                </c:pt>
                <c:pt idx="14">
                  <c:v>0.26602391135286541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292984"/>
        <c:axId val="505294944"/>
      </c:barChart>
      <c:catAx>
        <c:axId val="50529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4944"/>
        <c:crosses val="autoZero"/>
        <c:auto val="1"/>
        <c:lblAlgn val="ctr"/>
        <c:lblOffset val="100"/>
        <c:noMultiLvlLbl val="0"/>
      </c:catAx>
      <c:valAx>
        <c:axId val="505294944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2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Htl!$Y$4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Htl!$Y$5:$Y$20</c:f>
              <c:numCache>
                <c:formatCode>#,##0\ </c:formatCode>
                <c:ptCount val="16"/>
                <c:pt idx="0">
                  <c:v>413.52797756182355</c:v>
                </c:pt>
                <c:pt idx="1">
                  <c:v>341.05173411355327</c:v>
                </c:pt>
                <c:pt idx="2">
                  <c:v>301.16563034102836</c:v>
                </c:pt>
                <c:pt idx="3">
                  <c:v>328.18152913231683</c:v>
                </c:pt>
                <c:pt idx="4">
                  <c:v>321.27968736093123</c:v>
                </c:pt>
                <c:pt idx="5">
                  <c:v>259.72678109528994</c:v>
                </c:pt>
                <c:pt idx="6">
                  <c:v>217.14560966242482</c:v>
                </c:pt>
                <c:pt idx="7">
                  <c:v>239.15540191496314</c:v>
                </c:pt>
                <c:pt idx="8">
                  <c:v>291.99257853011272</c:v>
                </c:pt>
                <c:pt idx="9">
                  <c:v>321.3110878111861</c:v>
                </c:pt>
                <c:pt idx="10">
                  <c:v>370.51819828230458</c:v>
                </c:pt>
                <c:pt idx="11">
                  <c:v>337.8351180969953</c:v>
                </c:pt>
                <c:pt idx="12">
                  <c:v>362.32316220835378</c:v>
                </c:pt>
                <c:pt idx="13">
                  <c:v>400.45108989371283</c:v>
                </c:pt>
                <c:pt idx="14">
                  <c:v>479.7656133291373</c:v>
                </c:pt>
                <c:pt idx="15">
                  <c:v>439.15729925095593</c:v>
                </c:pt>
              </c:numCache>
            </c:numRef>
          </c:val>
        </c:ser>
        <c:ser>
          <c:idx val="1"/>
          <c:order val="1"/>
          <c:tx>
            <c:strRef>
              <c:f>Htl!$Z$4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Htl!$Z$5:$Z$20</c:f>
              <c:numCache>
                <c:formatCode>#,##0\ </c:formatCode>
                <c:ptCount val="16"/>
                <c:pt idx="0">
                  <c:v>201.93762137872017</c:v>
                </c:pt>
                <c:pt idx="1">
                  <c:v>131.67175528286802</c:v>
                </c:pt>
                <c:pt idx="2">
                  <c:v>-42.304292692734428</c:v>
                </c:pt>
                <c:pt idx="3">
                  <c:v>146.69970166424633</c:v>
                </c:pt>
                <c:pt idx="4">
                  <c:v>25.172169457343966</c:v>
                </c:pt>
                <c:pt idx="5">
                  <c:v>-71.896174312893194</c:v>
                </c:pt>
                <c:pt idx="6">
                  <c:v>-143.8331960726936</c:v>
                </c:pt>
                <c:pt idx="7">
                  <c:v>-89.238745036474128</c:v>
                </c:pt>
                <c:pt idx="8">
                  <c:v>-6.8658738113943594</c:v>
                </c:pt>
                <c:pt idx="9">
                  <c:v>7.5571177771007321</c:v>
                </c:pt>
                <c:pt idx="10">
                  <c:v>130.7571646143596</c:v>
                </c:pt>
                <c:pt idx="11">
                  <c:v>105.20342249152449</c:v>
                </c:pt>
                <c:pt idx="12">
                  <c:v>77.404847986580833</c:v>
                </c:pt>
                <c:pt idx="13">
                  <c:v>245.88425864840701</c:v>
                </c:pt>
                <c:pt idx="14">
                  <c:v>127.54666864823082</c:v>
                </c:pt>
                <c:pt idx="15">
                  <c:v>714.70729643240054</c:v>
                </c:pt>
              </c:numCache>
            </c:numRef>
          </c:val>
        </c:ser>
        <c:ser>
          <c:idx val="2"/>
          <c:order val="2"/>
          <c:tx>
            <c:strRef>
              <c:f>Htl!$AA$4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Htl!$AA$5:$AA$20</c:f>
              <c:numCache>
                <c:formatCode>#,##0\ </c:formatCode>
                <c:ptCount val="16"/>
                <c:pt idx="0">
                  <c:v>790.07810387482721</c:v>
                </c:pt>
                <c:pt idx="1">
                  <c:v>599.56483616885862</c:v>
                </c:pt>
                <c:pt idx="2">
                  <c:v>349.56858796785934</c:v>
                </c:pt>
                <c:pt idx="3">
                  <c:v>580.8813514236931</c:v>
                </c:pt>
                <c:pt idx="4">
                  <c:v>476.9018966122735</c:v>
                </c:pt>
                <c:pt idx="5">
                  <c:v>282.53571889388553</c:v>
                </c:pt>
                <c:pt idx="6">
                  <c:v>161.38436577550223</c:v>
                </c:pt>
                <c:pt idx="7">
                  <c:v>257.06482420405661</c:v>
                </c:pt>
                <c:pt idx="8">
                  <c:v>354.47540891368271</c:v>
                </c:pt>
                <c:pt idx="9">
                  <c:v>430.30702030406462</c:v>
                </c:pt>
                <c:pt idx="10">
                  <c:v>642.27942854896583</c:v>
                </c:pt>
                <c:pt idx="11">
                  <c:v>557.8587683242406</c:v>
                </c:pt>
                <c:pt idx="12">
                  <c:v>605.12096889687484</c:v>
                </c:pt>
                <c:pt idx="13">
                  <c:v>798.53394352090106</c:v>
                </c:pt>
                <c:pt idx="14">
                  <c:v>726.85261040978412</c:v>
                </c:pt>
                <c:pt idx="15">
                  <c:v>1344.5645881022394</c:v>
                </c:pt>
              </c:numCache>
            </c:numRef>
          </c:val>
        </c:ser>
        <c:ser>
          <c:idx val="3"/>
          <c:order val="3"/>
          <c:tx>
            <c:strRef>
              <c:f>Htl!$AB$4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Htl!$AB$5:$AB$20</c:f>
              <c:numCache>
                <c:formatCode>#,##0\ </c:formatCode>
                <c:ptCount val="16"/>
                <c:pt idx="0">
                  <c:v>520.66942151688568</c:v>
                </c:pt>
                <c:pt idx="1">
                  <c:v>337.83509146480588</c:v>
                </c:pt>
                <c:pt idx="2">
                  <c:v>150.91483011798584</c:v>
                </c:pt>
                <c:pt idx="3">
                  <c:v>313.18907602906222</c:v>
                </c:pt>
                <c:pt idx="4">
                  <c:v>252.27127193804941</c:v>
                </c:pt>
                <c:pt idx="5">
                  <c:v>81.29681891313318</c:v>
                </c:pt>
                <c:pt idx="6">
                  <c:v>-21.635538202797687</c:v>
                </c:pt>
                <c:pt idx="7">
                  <c:v>34.478166378953588</c:v>
                </c:pt>
                <c:pt idx="8">
                  <c:v>104.8736299703189</c:v>
                </c:pt>
                <c:pt idx="9">
                  <c:v>140.42189784039451</c:v>
                </c:pt>
                <c:pt idx="10">
                  <c:v>284.05198307654422</c:v>
                </c:pt>
                <c:pt idx="11">
                  <c:v>265.47653255547038</c:v>
                </c:pt>
                <c:pt idx="12">
                  <c:v>246.4092899957607</c:v>
                </c:pt>
                <c:pt idx="13">
                  <c:v>462.74179792580696</c:v>
                </c:pt>
                <c:pt idx="14">
                  <c:v>289.35917237337088</c:v>
                </c:pt>
                <c:pt idx="15">
                  <c:v>983.8214230958896</c:v>
                </c:pt>
              </c:numCache>
            </c:numRef>
          </c:val>
        </c:ser>
        <c:ser>
          <c:idx val="4"/>
          <c:order val="4"/>
          <c:tx>
            <c:strRef>
              <c:f>Htl!$AC$4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Htl!$AC$5:$AC$20</c:f>
              <c:numCache>
                <c:formatCode>#,##0\ </c:formatCode>
                <c:ptCount val="16"/>
                <c:pt idx="0">
                  <c:v>1058.4752587415755</c:v>
                </c:pt>
                <c:pt idx="1">
                  <c:v>778.88607248861922</c:v>
                </c:pt>
                <c:pt idx="2">
                  <c:v>522.72006645999329</c:v>
                </c:pt>
                <c:pt idx="3">
                  <c:v>722.77475318042798</c:v>
                </c:pt>
                <c:pt idx="4">
                  <c:v>668.72056835990497</c:v>
                </c:pt>
                <c:pt idx="5">
                  <c:v>400.25697419330209</c:v>
                </c:pt>
                <c:pt idx="6">
                  <c:v>262.3082496583221</c:v>
                </c:pt>
                <c:pt idx="7">
                  <c:v>356.6984166510606</c:v>
                </c:pt>
                <c:pt idx="8">
                  <c:v>450.19144844111685</c:v>
                </c:pt>
                <c:pt idx="9">
                  <c:v>541.79829539376271</c:v>
                </c:pt>
                <c:pt idx="10">
                  <c:v>770.52205498278408</c:v>
                </c:pt>
                <c:pt idx="11">
                  <c:v>696.53293262284933</c:v>
                </c:pt>
                <c:pt idx="12">
                  <c:v>751.73815123642873</c:v>
                </c:pt>
                <c:pt idx="13">
                  <c:v>985.51246601201831</c:v>
                </c:pt>
                <c:pt idx="14">
                  <c:v>844.53930146226264</c:v>
                </c:pt>
                <c:pt idx="15">
                  <c:v>1577.3794893624229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299648"/>
        <c:axId val="505299256"/>
      </c:barChart>
      <c:catAx>
        <c:axId val="505299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9256"/>
        <c:crosses val="autoZero"/>
        <c:auto val="1"/>
        <c:lblAlgn val="ctr"/>
        <c:lblOffset val="100"/>
        <c:noMultiLvlLbl val="0"/>
      </c:catAx>
      <c:valAx>
        <c:axId val="505299256"/>
        <c:scaling>
          <c:orientation val="minMax"/>
          <c:max val="1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964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Htl!$BI$4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Htl!$BI$5:$BI$20</c:f>
              <c:numCache>
                <c:formatCode>#,##0.00\ </c:formatCode>
                <c:ptCount val="16"/>
                <c:pt idx="0">
                  <c:v>3.8012564130732861E-2</c:v>
                </c:pt>
                <c:pt idx="1">
                  <c:v>0.10829612823266108</c:v>
                </c:pt>
                <c:pt idx="2">
                  <c:v>6.9622570664374273E-2</c:v>
                </c:pt>
                <c:pt idx="3">
                  <c:v>9.9568163823433448E-2</c:v>
                </c:pt>
                <c:pt idx="4">
                  <c:v>6.058213043500689E-2</c:v>
                </c:pt>
                <c:pt idx="5">
                  <c:v>7.6524466543872821E-2</c:v>
                </c:pt>
                <c:pt idx="6">
                  <c:v>6.0610586925590251E-2</c:v>
                </c:pt>
                <c:pt idx="7">
                  <c:v>9.0926310424235282E-2</c:v>
                </c:pt>
                <c:pt idx="8">
                  <c:v>0.1250992458358427</c:v>
                </c:pt>
                <c:pt idx="9">
                  <c:v>0.14498537540748366</c:v>
                </c:pt>
                <c:pt idx="10">
                  <c:v>0.12485106209983876</c:v>
                </c:pt>
                <c:pt idx="11">
                  <c:v>0.11343792662777605</c:v>
                </c:pt>
                <c:pt idx="12">
                  <c:v>0.11227936282604799</c:v>
                </c:pt>
                <c:pt idx="13">
                  <c:v>0.11918029620226085</c:v>
                </c:pt>
                <c:pt idx="14">
                  <c:v>0.15050774127443192</c:v>
                </c:pt>
                <c:pt idx="15">
                  <c:v>7.6495571375255353E-2</c:v>
                </c:pt>
              </c:numCache>
            </c:numRef>
          </c:val>
        </c:ser>
        <c:ser>
          <c:idx val="1"/>
          <c:order val="1"/>
          <c:tx>
            <c:strRef>
              <c:f>Htl!$BJ$4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Htl!$BJ$5:$BJ$20</c:f>
              <c:numCache>
                <c:formatCode>#,##0.00\ </c:formatCode>
                <c:ptCount val="16"/>
                <c:pt idx="0">
                  <c:v>-8.0583212184837851E-3</c:v>
                </c:pt>
                <c:pt idx="1">
                  <c:v>-3.0297151375603395E-3</c:v>
                </c:pt>
                <c:pt idx="2">
                  <c:v>2.6942077028341619E-2</c:v>
                </c:pt>
                <c:pt idx="3">
                  <c:v>3.0371602160253433E-2</c:v>
                </c:pt>
                <c:pt idx="4">
                  <c:v>1.0921777108544717E-2</c:v>
                </c:pt>
                <c:pt idx="5">
                  <c:v>2.7072974833626556E-2</c:v>
                </c:pt>
                <c:pt idx="6">
                  <c:v>1.0334605908069092E-2</c:v>
                </c:pt>
                <c:pt idx="7">
                  <c:v>-1.7347994072914579E-2</c:v>
                </c:pt>
                <c:pt idx="8">
                  <c:v>-3.276241363094233E-2</c:v>
                </c:pt>
                <c:pt idx="9">
                  <c:v>-0.11589381428534534</c:v>
                </c:pt>
                <c:pt idx="10">
                  <c:v>-2.889711645921848E-2</c:v>
                </c:pt>
                <c:pt idx="11">
                  <c:v>-7.4731831442398557E-3</c:v>
                </c:pt>
                <c:pt idx="12">
                  <c:v>-1.8700765518869285E-2</c:v>
                </c:pt>
                <c:pt idx="13">
                  <c:v>1.3569481579374218E-2</c:v>
                </c:pt>
                <c:pt idx="14">
                  <c:v>-7.34086623761066E-3</c:v>
                </c:pt>
                <c:pt idx="15">
                  <c:v>6.1670199618604878E-2</c:v>
                </c:pt>
              </c:numCache>
            </c:numRef>
          </c:val>
        </c:ser>
        <c:ser>
          <c:idx val="2"/>
          <c:order val="2"/>
          <c:tx>
            <c:strRef>
              <c:f>Htl!$BK$4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Htl!$BK$5:$BK$20</c:f>
              <c:numCache>
                <c:formatCode>#,##0.00\ </c:formatCode>
                <c:ptCount val="16"/>
                <c:pt idx="0">
                  <c:v>5.3897058830357669E-2</c:v>
                </c:pt>
                <c:pt idx="1">
                  <c:v>0.19941627193883085</c:v>
                </c:pt>
                <c:pt idx="2">
                  <c:v>0.15045417723904206</c:v>
                </c:pt>
                <c:pt idx="3">
                  <c:v>0.21548165499859517</c:v>
                </c:pt>
                <c:pt idx="4">
                  <c:v>0.11546157700218318</c:v>
                </c:pt>
                <c:pt idx="5">
                  <c:v>0.17038880099343512</c:v>
                </c:pt>
                <c:pt idx="6">
                  <c:v>0.12617138320477456</c:v>
                </c:pt>
                <c:pt idx="7">
                  <c:v>0.15676933579355562</c:v>
                </c:pt>
                <c:pt idx="8">
                  <c:v>0.18577205445652875</c:v>
                </c:pt>
                <c:pt idx="9">
                  <c:v>0.16500854864577064</c:v>
                </c:pt>
                <c:pt idx="10">
                  <c:v>0.20331215752970161</c:v>
                </c:pt>
                <c:pt idx="11">
                  <c:v>0.19875217923911537</c:v>
                </c:pt>
                <c:pt idx="12">
                  <c:v>0.19318225224861924</c:v>
                </c:pt>
                <c:pt idx="13">
                  <c:v>0.23606315840090822</c:v>
                </c:pt>
                <c:pt idx="14">
                  <c:v>0.23531885962562055</c:v>
                </c:pt>
                <c:pt idx="15">
                  <c:v>0.1871344331241869</c:v>
                </c:pt>
              </c:numCache>
            </c:numRef>
          </c:val>
        </c:ser>
        <c:ser>
          <c:idx val="3"/>
          <c:order val="3"/>
          <c:tx>
            <c:strRef>
              <c:f>Htl!$BL$4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Htl!$BL$5:$BL$20</c:f>
              <c:numCache>
                <c:formatCode>#,##0.00\ </c:formatCode>
                <c:ptCount val="16"/>
                <c:pt idx="0">
                  <c:v>3.3126362141279097E-3</c:v>
                </c:pt>
                <c:pt idx="1">
                  <c:v>2.766615572685201E-2</c:v>
                </c:pt>
                <c:pt idx="2">
                  <c:v>6.4757986291718458E-2</c:v>
                </c:pt>
                <c:pt idx="3">
                  <c:v>8.0331586274402331E-2</c:v>
                </c:pt>
                <c:pt idx="4">
                  <c:v>4.3411650807951625E-2</c:v>
                </c:pt>
                <c:pt idx="5">
                  <c:v>5.7232283791190969E-2</c:v>
                </c:pt>
                <c:pt idx="6">
                  <c:v>3.5017872791338327E-2</c:v>
                </c:pt>
                <c:pt idx="7">
                  <c:v>1.4127941064659156E-2</c:v>
                </c:pt>
                <c:pt idx="8">
                  <c:v>1.6949035099661124E-2</c:v>
                </c:pt>
                <c:pt idx="9">
                  <c:v>-6.46944230590005E-2</c:v>
                </c:pt>
                <c:pt idx="10">
                  <c:v>2.7938135307721619E-3</c:v>
                </c:pt>
                <c:pt idx="11">
                  <c:v>4.0862516231157282E-2</c:v>
                </c:pt>
                <c:pt idx="12">
                  <c:v>1.9924586756532924E-2</c:v>
                </c:pt>
                <c:pt idx="13">
                  <c:v>3.8126927709004298E-2</c:v>
                </c:pt>
                <c:pt idx="14">
                  <c:v>5.1464328840732897E-2</c:v>
                </c:pt>
                <c:pt idx="15">
                  <c:v>9.3153789220041999E-2</c:v>
                </c:pt>
              </c:numCache>
            </c:numRef>
          </c:val>
        </c:ser>
        <c:ser>
          <c:idx val="4"/>
          <c:order val="4"/>
          <c:tx>
            <c:strRef>
              <c:f>Htl!$BM$4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Htl!$BM$5:$BM$20</c:f>
              <c:numCache>
                <c:formatCode>#,##0.00\ </c:formatCode>
                <c:ptCount val="16"/>
                <c:pt idx="0">
                  <c:v>6.1626286504877482E-2</c:v>
                </c:pt>
                <c:pt idx="1">
                  <c:v>0.22807621298426461</c:v>
                </c:pt>
                <c:pt idx="2">
                  <c:v>0.17539498650497051</c:v>
                </c:pt>
                <c:pt idx="3">
                  <c:v>0.25100271376004968</c:v>
                </c:pt>
                <c:pt idx="4">
                  <c:v>0.14081601666014368</c:v>
                </c:pt>
                <c:pt idx="5">
                  <c:v>0.19633886143719881</c:v>
                </c:pt>
                <c:pt idx="6">
                  <c:v>0.14550816182969828</c:v>
                </c:pt>
                <c:pt idx="7">
                  <c:v>0.18184507301346581</c:v>
                </c:pt>
                <c:pt idx="8">
                  <c:v>0.22460899674610854</c:v>
                </c:pt>
                <c:pt idx="9">
                  <c:v>0.20046638601066802</c:v>
                </c:pt>
                <c:pt idx="10">
                  <c:v>0.22500035127567714</c:v>
                </c:pt>
                <c:pt idx="11">
                  <c:v>0.23352906827348918</c:v>
                </c:pt>
                <c:pt idx="12">
                  <c:v>0.22188984815958945</c:v>
                </c:pt>
                <c:pt idx="13">
                  <c:v>0.2606463783041863</c:v>
                </c:pt>
                <c:pt idx="14">
                  <c:v>0.27691301439704502</c:v>
                </c:pt>
                <c:pt idx="15">
                  <c:v>0.20546079300649703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296512"/>
        <c:axId val="505296904"/>
      </c:barChart>
      <c:catAx>
        <c:axId val="505296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6904"/>
        <c:crosses val="autoZero"/>
        <c:auto val="1"/>
        <c:lblAlgn val="ctr"/>
        <c:lblOffset val="100"/>
        <c:noMultiLvlLbl val="0"/>
      </c:catAx>
      <c:valAx>
        <c:axId val="505296904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Htl!$AK$4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Htl!$AK$5:$AK$20</c:f>
              <c:numCache>
                <c:formatCode>#,##0\ </c:formatCode>
                <c:ptCount val="16"/>
                <c:pt idx="0">
                  <c:v>285.97777819669773</c:v>
                </c:pt>
                <c:pt idx="1">
                  <c:v>228.69317290165637</c:v>
                </c:pt>
                <c:pt idx="2">
                  <c:v>193.2657321621391</c:v>
                </c:pt>
                <c:pt idx="3">
                  <c:v>219.14618465048909</c:v>
                </c:pt>
                <c:pt idx="4">
                  <c:v>220.68364937398741</c:v>
                </c:pt>
                <c:pt idx="5">
                  <c:v>176.74000524774829</c:v>
                </c:pt>
                <c:pt idx="6">
                  <c:v>148.92654394456525</c:v>
                </c:pt>
                <c:pt idx="7">
                  <c:v>171.5289750868055</c:v>
                </c:pt>
                <c:pt idx="8">
                  <c:v>183.35741907339988</c:v>
                </c:pt>
                <c:pt idx="9">
                  <c:v>214.49477807503678</c:v>
                </c:pt>
                <c:pt idx="10">
                  <c:v>262.90014365458745</c:v>
                </c:pt>
                <c:pt idx="11">
                  <c:v>227.5723270024921</c:v>
                </c:pt>
                <c:pt idx="12">
                  <c:v>267.07041231490581</c:v>
                </c:pt>
                <c:pt idx="13">
                  <c:v>287.96973518284994</c:v>
                </c:pt>
                <c:pt idx="14">
                  <c:v>314.35359374125727</c:v>
                </c:pt>
                <c:pt idx="15">
                  <c:v>329.66486826253208</c:v>
                </c:pt>
              </c:numCache>
            </c:numRef>
          </c:val>
        </c:ser>
        <c:ser>
          <c:idx val="1"/>
          <c:order val="1"/>
          <c:tx>
            <c:strRef>
              <c:f>Htl!$AL$4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Htl!$AL$5:$AL$20</c:f>
              <c:numCache>
                <c:formatCode>#,##0\ </c:formatCode>
                <c:ptCount val="16"/>
                <c:pt idx="0">
                  <c:v>189.41565394882184</c:v>
                </c:pt>
                <c:pt idx="1">
                  <c:v>175.32932074063484</c:v>
                </c:pt>
                <c:pt idx="2">
                  <c:v>-4.8981080290954973</c:v>
                </c:pt>
                <c:pt idx="3">
                  <c:v>246.03180530121602</c:v>
                </c:pt>
                <c:pt idx="4">
                  <c:v>58.46541594868085</c:v>
                </c:pt>
                <c:pt idx="5">
                  <c:v>21.780740659489744</c:v>
                </c:pt>
                <c:pt idx="6">
                  <c:v>-46.694352352701678</c:v>
                </c:pt>
                <c:pt idx="7">
                  <c:v>7.4567091767654885</c:v>
                </c:pt>
                <c:pt idx="8">
                  <c:v>112.56014176091114</c:v>
                </c:pt>
                <c:pt idx="9">
                  <c:v>130.46495394996217</c:v>
                </c:pt>
                <c:pt idx="10">
                  <c:v>239.62410364274749</c:v>
                </c:pt>
                <c:pt idx="11">
                  <c:v>181.82427425592462</c:v>
                </c:pt>
                <c:pt idx="12">
                  <c:v>195.30243222416746</c:v>
                </c:pt>
                <c:pt idx="13">
                  <c:v>340.00564509574389</c:v>
                </c:pt>
                <c:pt idx="14">
                  <c:v>366.50788219443228</c:v>
                </c:pt>
                <c:pt idx="15">
                  <c:v>747.45303683818531</c:v>
                </c:pt>
              </c:numCache>
            </c:numRef>
          </c:val>
        </c:ser>
        <c:ser>
          <c:idx val="2"/>
          <c:order val="2"/>
          <c:tx>
            <c:strRef>
              <c:f>Htl!$AM$4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Htl!$AM$5:$AM$20</c:f>
              <c:numCache>
                <c:formatCode>#,##0\ </c:formatCode>
                <c:ptCount val="16"/>
                <c:pt idx="0">
                  <c:v>777.55606434863182</c:v>
                </c:pt>
                <c:pt idx="1">
                  <c:v>643.22242465013403</c:v>
                </c:pt>
                <c:pt idx="2">
                  <c:v>386.97483597615775</c:v>
                </c:pt>
                <c:pt idx="3">
                  <c:v>680.21419819484322</c:v>
                </c:pt>
                <c:pt idx="4">
                  <c:v>510.19542661555448</c:v>
                </c:pt>
                <c:pt idx="5">
                  <c:v>376.21268794689212</c:v>
                </c:pt>
                <c:pt idx="6">
                  <c:v>258.52320949549414</c:v>
                </c:pt>
                <c:pt idx="7">
                  <c:v>353.76026608360115</c:v>
                </c:pt>
                <c:pt idx="8">
                  <c:v>473.90142448598817</c:v>
                </c:pt>
                <c:pt idx="9">
                  <c:v>553.21473809286306</c:v>
                </c:pt>
                <c:pt idx="10">
                  <c:v>751.14634319249092</c:v>
                </c:pt>
                <c:pt idx="11">
                  <c:v>634.47959298228409</c:v>
                </c:pt>
                <c:pt idx="12">
                  <c:v>723.01851130686771</c:v>
                </c:pt>
                <c:pt idx="13">
                  <c:v>892.65531892934132</c:v>
                </c:pt>
                <c:pt idx="14">
                  <c:v>965.81382395598564</c:v>
                </c:pt>
                <c:pt idx="15">
                  <c:v>1377.3106456511737</c:v>
                </c:pt>
              </c:numCache>
            </c:numRef>
          </c:val>
        </c:ser>
        <c:ser>
          <c:idx val="3"/>
          <c:order val="3"/>
          <c:tx>
            <c:strRef>
              <c:f>Htl!$AN$4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Htl!$AN$5:$AN$20</c:f>
              <c:numCache>
                <c:formatCode>#,##0\ </c:formatCode>
                <c:ptCount val="16"/>
                <c:pt idx="0">
                  <c:v>508.09652132870582</c:v>
                </c:pt>
                <c:pt idx="1">
                  <c:v>381.69917727938093</c:v>
                </c:pt>
                <c:pt idx="2">
                  <c:v>188.63066290843</c:v>
                </c:pt>
                <c:pt idx="3">
                  <c:v>413.04787017608635</c:v>
                </c:pt>
                <c:pt idx="4">
                  <c:v>285.78785280265885</c:v>
                </c:pt>
                <c:pt idx="5">
                  <c:v>175.35359555523834</c:v>
                </c:pt>
                <c:pt idx="6">
                  <c:v>75.99293549736673</c:v>
                </c:pt>
                <c:pt idx="7">
                  <c:v>131.18734994568067</c:v>
                </c:pt>
                <c:pt idx="8">
                  <c:v>225.00467628257718</c:v>
                </c:pt>
                <c:pt idx="9">
                  <c:v>263.81900988073994</c:v>
                </c:pt>
                <c:pt idx="10">
                  <c:v>392.56167727154707</c:v>
                </c:pt>
                <c:pt idx="11">
                  <c:v>342.48373613151608</c:v>
                </c:pt>
                <c:pt idx="12">
                  <c:v>365.29339436511384</c:v>
                </c:pt>
                <c:pt idx="13">
                  <c:v>557.7012017615707</c:v>
                </c:pt>
                <c:pt idx="14">
                  <c:v>524.80883531895097</c:v>
                </c:pt>
                <c:pt idx="15">
                  <c:v>1016.8744729406434</c:v>
                </c:pt>
              </c:numCache>
            </c:numRef>
          </c:val>
        </c:ser>
        <c:ser>
          <c:idx val="4"/>
          <c:order val="4"/>
          <c:tx>
            <c:strRef>
              <c:f>Htl!$AO$4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Htl!$AO$5:$AO$20</c:f>
              <c:numCache>
                <c:formatCode>#,##0\ </c:formatCode>
                <c:ptCount val="16"/>
                <c:pt idx="0">
                  <c:v>1045.9021885653274</c:v>
                </c:pt>
                <c:pt idx="1">
                  <c:v>822.87662627122108</c:v>
                </c:pt>
                <c:pt idx="2">
                  <c:v>560.43596364817176</c:v>
                </c:pt>
                <c:pt idx="3">
                  <c:v>822.63467388534684</c:v>
                </c:pt>
                <c:pt idx="4">
                  <c:v>702.23752772541627</c:v>
                </c:pt>
                <c:pt idx="5">
                  <c:v>494.31373720538988</c:v>
                </c:pt>
                <c:pt idx="6">
                  <c:v>359.93672335848646</c:v>
                </c:pt>
                <c:pt idx="7">
                  <c:v>453.40760021778766</c:v>
                </c:pt>
                <c:pt idx="8">
                  <c:v>570.32249475337517</c:v>
                </c:pt>
                <c:pt idx="9">
                  <c:v>665.19540743410812</c:v>
                </c:pt>
                <c:pt idx="10">
                  <c:v>878.92451386791765</c:v>
                </c:pt>
                <c:pt idx="11">
                  <c:v>773.5079229291008</c:v>
                </c:pt>
                <c:pt idx="12">
                  <c:v>870.54877993407456</c:v>
                </c:pt>
                <c:pt idx="13">
                  <c:v>1080.5995288010968</c:v>
                </c:pt>
                <c:pt idx="14">
                  <c:v>1079.9889644078428</c:v>
                </c:pt>
                <c:pt idx="15">
                  <c:v>1610.4334221235251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298080"/>
        <c:axId val="505298472"/>
      </c:barChart>
      <c:catAx>
        <c:axId val="505298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8472"/>
        <c:crosses val="autoZero"/>
        <c:auto val="1"/>
        <c:lblAlgn val="ctr"/>
        <c:lblOffset val="100"/>
        <c:noMultiLvlLbl val="0"/>
      </c:catAx>
      <c:valAx>
        <c:axId val="505298472"/>
        <c:scaling>
          <c:orientation val="minMax"/>
          <c:max val="1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808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Htl!$BU$4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Htl!$BU$5:$BU$20</c:f>
              <c:numCache>
                <c:formatCode>#,##0.00\ </c:formatCode>
                <c:ptCount val="16"/>
                <c:pt idx="0">
                  <c:v>3.0955339555903818E-2</c:v>
                </c:pt>
                <c:pt idx="1">
                  <c:v>0.10614408065952881</c:v>
                </c:pt>
                <c:pt idx="2">
                  <c:v>6.6606270357679367E-2</c:v>
                </c:pt>
                <c:pt idx="3">
                  <c:v>9.9429656214347018E-2</c:v>
                </c:pt>
                <c:pt idx="4">
                  <c:v>5.562865201995295E-2</c:v>
                </c:pt>
                <c:pt idx="5">
                  <c:v>7.8571174967374771E-2</c:v>
                </c:pt>
                <c:pt idx="6">
                  <c:v>6.2361593635632637E-2</c:v>
                </c:pt>
                <c:pt idx="7">
                  <c:v>8.7863341335943562E-2</c:v>
                </c:pt>
                <c:pt idx="8">
                  <c:v>0.1107298728055643</c:v>
                </c:pt>
                <c:pt idx="9">
                  <c:v>0.1265261880649094</c:v>
                </c:pt>
                <c:pt idx="10">
                  <c:v>0.11503317203597199</c:v>
                </c:pt>
                <c:pt idx="11">
                  <c:v>0.10514133750376327</c:v>
                </c:pt>
                <c:pt idx="12">
                  <c:v>0.10642488544180179</c:v>
                </c:pt>
                <c:pt idx="13">
                  <c:v>0.11780218372815709</c:v>
                </c:pt>
                <c:pt idx="14">
                  <c:v>0.12523702536826453</c:v>
                </c:pt>
                <c:pt idx="15">
                  <c:v>6.9758205764496359E-2</c:v>
                </c:pt>
              </c:numCache>
            </c:numRef>
          </c:val>
        </c:ser>
        <c:ser>
          <c:idx val="1"/>
          <c:order val="1"/>
          <c:tx>
            <c:strRef>
              <c:f>Htl!$BV$4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Htl!$BV$5:$BV$20</c:f>
              <c:numCache>
                <c:formatCode>#,##0.00\ </c:formatCode>
                <c:ptCount val="16"/>
                <c:pt idx="0">
                  <c:v>1.7836177208172193E-2</c:v>
                </c:pt>
                <c:pt idx="1">
                  <c:v>6.3277835359504778E-2</c:v>
                </c:pt>
                <c:pt idx="2">
                  <c:v>7.1477719228050879E-2</c:v>
                </c:pt>
                <c:pt idx="3">
                  <c:v>0.10127123117321844</c:v>
                </c:pt>
                <c:pt idx="4">
                  <c:v>4.6145229851670168E-2</c:v>
                </c:pt>
                <c:pt idx="5">
                  <c:v>8.1377828997977963E-2</c:v>
                </c:pt>
                <c:pt idx="6">
                  <c:v>5.4385539676472257E-2</c:v>
                </c:pt>
                <c:pt idx="7">
                  <c:v>4.017686485140641E-2</c:v>
                </c:pt>
                <c:pt idx="8">
                  <c:v>4.3376074164685224E-2</c:v>
                </c:pt>
                <c:pt idx="9">
                  <c:v>-3.1408334535821723E-2</c:v>
                </c:pt>
                <c:pt idx="10">
                  <c:v>4.8306444902300433E-2</c:v>
                </c:pt>
                <c:pt idx="11">
                  <c:v>5.6774947845058404E-2</c:v>
                </c:pt>
                <c:pt idx="12">
                  <c:v>5.1077736376361114E-2</c:v>
                </c:pt>
                <c:pt idx="13">
                  <c:v>8.4599820626414218E-2</c:v>
                </c:pt>
                <c:pt idx="14">
                  <c:v>7.6867863519571741E-2</c:v>
                </c:pt>
                <c:pt idx="15">
                  <c:v>0.10870957907401194</c:v>
                </c:pt>
              </c:numCache>
            </c:numRef>
          </c:val>
        </c:ser>
        <c:ser>
          <c:idx val="2"/>
          <c:order val="2"/>
          <c:tx>
            <c:strRef>
              <c:f>Htl!$BW$4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Htl!$BW$5:$BW$20</c:f>
              <c:numCache>
                <c:formatCode>#,##0.00\ </c:formatCode>
                <c:ptCount val="16"/>
                <c:pt idx="0">
                  <c:v>7.9791706346799995E-2</c:v>
                </c:pt>
                <c:pt idx="1">
                  <c:v>0.26572385740423288</c:v>
                </c:pt>
                <c:pt idx="2">
                  <c:v>0.19498989485662982</c:v>
                </c:pt>
                <c:pt idx="3">
                  <c:v>0.28638181443360672</c:v>
                </c:pt>
                <c:pt idx="4">
                  <c:v>0.15068532969411558</c:v>
                </c:pt>
                <c:pt idx="5">
                  <c:v>0.22469368650852412</c:v>
                </c:pt>
                <c:pt idx="6">
                  <c:v>0.17022231697317772</c:v>
                </c:pt>
                <c:pt idx="7">
                  <c:v>0.21429418738046788</c:v>
                </c:pt>
                <c:pt idx="8">
                  <c:v>0.26191054225215632</c:v>
                </c:pt>
                <c:pt idx="9">
                  <c:v>0.24949394701940589</c:v>
                </c:pt>
                <c:pt idx="10">
                  <c:v>0.28051570159856709</c:v>
                </c:pt>
                <c:pt idx="11">
                  <c:v>0.26300028749918636</c:v>
                </c:pt>
                <c:pt idx="12">
                  <c:v>0.26296072938789855</c:v>
                </c:pt>
                <c:pt idx="13">
                  <c:v>0.30709348911725309</c:v>
                </c:pt>
                <c:pt idx="14">
                  <c:v>0.31952758938280296</c:v>
                </c:pt>
                <c:pt idx="15">
                  <c:v>0.23417426815692297</c:v>
                </c:pt>
              </c:numCache>
            </c:numRef>
          </c:val>
        </c:ser>
        <c:ser>
          <c:idx val="3"/>
          <c:order val="3"/>
          <c:tx>
            <c:strRef>
              <c:f>Htl!$BX$4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Htl!$BX$5:$BX$20</c:f>
              <c:numCache>
                <c:formatCode>#,##0.00\ </c:formatCode>
                <c:ptCount val="16"/>
                <c:pt idx="0">
                  <c:v>2.9312459801272596E-2</c:v>
                </c:pt>
                <c:pt idx="1">
                  <c:v>9.4287371423617233E-2</c:v>
                </c:pt>
                <c:pt idx="2">
                  <c:v>0.10966229421628612</c:v>
                </c:pt>
                <c:pt idx="3">
                  <c:v>0.15160714774424938</c:v>
                </c:pt>
                <c:pt idx="4">
                  <c:v>7.88713859378046E-2</c:v>
                </c:pt>
                <c:pt idx="5">
                  <c:v>0.11175734517076691</c:v>
                </c:pt>
                <c:pt idx="6">
                  <c:v>7.9290846034390544E-2</c:v>
                </c:pt>
                <c:pt idx="7">
                  <c:v>7.1660967685475432E-2</c:v>
                </c:pt>
                <c:pt idx="8">
                  <c:v>9.3537005984314095E-2</c:v>
                </c:pt>
                <c:pt idx="9">
                  <c:v>2.0127379480683657E-2</c:v>
                </c:pt>
                <c:pt idx="10">
                  <c:v>7.9744032843166904E-2</c:v>
                </c:pt>
                <c:pt idx="11">
                  <c:v>0.10543461101400466</c:v>
                </c:pt>
                <c:pt idx="12">
                  <c:v>9.0286967425270953E-2</c:v>
                </c:pt>
                <c:pt idx="13">
                  <c:v>0.10978969113347928</c:v>
                </c:pt>
                <c:pt idx="14">
                  <c:v>0.13443560582820371</c:v>
                </c:pt>
                <c:pt idx="15">
                  <c:v>0.14063461984225001</c:v>
                </c:pt>
              </c:numCache>
            </c:numRef>
          </c:val>
        </c:ser>
        <c:ser>
          <c:idx val="4"/>
          <c:order val="4"/>
          <c:tx>
            <c:strRef>
              <c:f>Htl!$BY$4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Htl!$BY$5:$BY$20</c:f>
              <c:numCache>
                <c:formatCode>#,##0.00\ </c:formatCode>
                <c:ptCount val="16"/>
                <c:pt idx="0">
                  <c:v>8.762646161471975E-2</c:v>
                </c:pt>
                <c:pt idx="1">
                  <c:v>0.29488950950569964</c:v>
                </c:pt>
                <c:pt idx="2">
                  <c:v>0.22029937110120307</c:v>
                </c:pt>
                <c:pt idx="3">
                  <c:v>0.32227907932579192</c:v>
                </c:pt>
                <c:pt idx="4">
                  <c:v>0.17627615223483259</c:v>
                </c:pt>
                <c:pt idx="5">
                  <c:v>0.25086391491540327</c:v>
                </c:pt>
                <c:pt idx="6">
                  <c:v>0.18978113507275052</c:v>
                </c:pt>
                <c:pt idx="7">
                  <c:v>0.23937809963428208</c:v>
                </c:pt>
                <c:pt idx="8">
                  <c:v>0.30119696763076148</c:v>
                </c:pt>
                <c:pt idx="9">
                  <c:v>0.28528818855035215</c:v>
                </c:pt>
                <c:pt idx="10">
                  <c:v>0.30187452410509452</c:v>
                </c:pt>
                <c:pt idx="11">
                  <c:v>0.298074151579308</c:v>
                </c:pt>
                <c:pt idx="12">
                  <c:v>0.29220874174306916</c:v>
                </c:pt>
                <c:pt idx="13">
                  <c:v>0.33240548177504825</c:v>
                </c:pt>
                <c:pt idx="14">
                  <c:v>0.35988429138451583</c:v>
                </c:pt>
                <c:pt idx="15">
                  <c:v>0.25294289194136582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293376"/>
        <c:axId val="505293768"/>
      </c:barChart>
      <c:catAx>
        <c:axId val="50529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3768"/>
        <c:crosses val="autoZero"/>
        <c:auto val="1"/>
        <c:lblAlgn val="ctr"/>
        <c:lblOffset val="100"/>
        <c:noMultiLvlLbl val="0"/>
      </c:catAx>
      <c:valAx>
        <c:axId val="505293768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29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Htl!$AQ$4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Htl!$AQ$5:$AQ$20</c:f>
              <c:numCache>
                <c:formatCode>#,##0\ </c:formatCode>
                <c:ptCount val="16"/>
                <c:pt idx="0">
                  <c:v>323.44793861836723</c:v>
                </c:pt>
                <c:pt idx="1">
                  <c:v>260.44527938153715</c:v>
                </c:pt>
                <c:pt idx="2">
                  <c:v>217.77616166741535</c:v>
                </c:pt>
                <c:pt idx="3">
                  <c:v>241.21491351846734</c:v>
                </c:pt>
                <c:pt idx="4">
                  <c:v>250.58934229803768</c:v>
                </c:pt>
                <c:pt idx="5">
                  <c:v>199.16852805856695</c:v>
                </c:pt>
                <c:pt idx="6">
                  <c:v>172.67047194349524</c:v>
                </c:pt>
                <c:pt idx="7">
                  <c:v>195.59576537683569</c:v>
                </c:pt>
                <c:pt idx="8">
                  <c:v>203.97673531734702</c:v>
                </c:pt>
                <c:pt idx="9">
                  <c:v>237.90991092082953</c:v>
                </c:pt>
                <c:pt idx="10">
                  <c:v>288.56041752225343</c:v>
                </c:pt>
                <c:pt idx="11">
                  <c:v>253.78062436401987</c:v>
                </c:pt>
                <c:pt idx="12">
                  <c:v>298.42049469463211</c:v>
                </c:pt>
                <c:pt idx="13">
                  <c:v>310.53792109529815</c:v>
                </c:pt>
                <c:pt idx="14">
                  <c:v>340.87971145741773</c:v>
                </c:pt>
                <c:pt idx="15">
                  <c:v>347.3393745744068</c:v>
                </c:pt>
              </c:numCache>
            </c:numRef>
          </c:val>
        </c:ser>
        <c:ser>
          <c:idx val="2"/>
          <c:order val="1"/>
          <c:tx>
            <c:strRef>
              <c:f>Htl!$AR$4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Htl!$AR$5:$AR$20</c:f>
              <c:numCache>
                <c:formatCode>#,##0\ </c:formatCode>
                <c:ptCount val="16"/>
                <c:pt idx="0">
                  <c:v>588.13931982300437</c:v>
                </c:pt>
                <c:pt idx="1">
                  <c:v>467.89301144680513</c:v>
                </c:pt>
                <c:pt idx="2">
                  <c:v>391.8729522998438</c:v>
                </c:pt>
                <c:pt idx="3">
                  <c:v>434.18055225361968</c:v>
                </c:pt>
                <c:pt idx="4">
                  <c:v>451.72951279882278</c:v>
                </c:pt>
                <c:pt idx="5">
                  <c:v>354.43193471316204</c:v>
                </c:pt>
                <c:pt idx="6">
                  <c:v>305.21756184819583</c:v>
                </c:pt>
                <c:pt idx="7">
                  <c:v>346.30355785795354</c:v>
                </c:pt>
                <c:pt idx="8">
                  <c:v>361.34128272507706</c:v>
                </c:pt>
                <c:pt idx="9">
                  <c:v>422.74990980593276</c:v>
                </c:pt>
                <c:pt idx="10">
                  <c:v>511.52229322261172</c:v>
                </c:pt>
                <c:pt idx="11">
                  <c:v>452.6553830508027</c:v>
                </c:pt>
                <c:pt idx="12">
                  <c:v>527.71614837191305</c:v>
                </c:pt>
                <c:pt idx="13">
                  <c:v>552.64971371068941</c:v>
                </c:pt>
                <c:pt idx="14">
                  <c:v>599.3059417615533</c:v>
                </c:pt>
                <c:pt idx="15">
                  <c:v>629.85036971540637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741072"/>
        <c:axId val="711743424"/>
      </c:barChart>
      <c:catAx>
        <c:axId val="71174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3424"/>
        <c:crosses val="autoZero"/>
        <c:auto val="1"/>
        <c:lblAlgn val="ctr"/>
        <c:lblOffset val="100"/>
        <c:noMultiLvlLbl val="0"/>
      </c:catAx>
      <c:valAx>
        <c:axId val="711743424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1072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Htl!$CA$5:$CA$20</c:f>
              <c:numCache>
                <c:formatCode>#,##0.00\ </c:formatCode>
                <c:ptCount val="16"/>
                <c:pt idx="0">
                  <c:v>3.5459964323499994E-2</c:v>
                </c:pt>
                <c:pt idx="1">
                  <c:v>0.11434863843076007</c:v>
                </c:pt>
                <c:pt idx="2">
                  <c:v>6.9348235588248597E-2</c:v>
                </c:pt>
                <c:pt idx="3">
                  <c:v>0.10862903443675304</c:v>
                </c:pt>
                <c:pt idx="4">
                  <c:v>6.0535888471671795E-2</c:v>
                </c:pt>
                <c:pt idx="5">
                  <c:v>8.2792538152255707E-2</c:v>
                </c:pt>
                <c:pt idx="6">
                  <c:v>6.6369875895107983E-2</c:v>
                </c:pt>
                <c:pt idx="7">
                  <c:v>9.9379753064499712E-2</c:v>
                </c:pt>
                <c:pt idx="8">
                  <c:v>0.12449864789487687</c:v>
                </c:pt>
                <c:pt idx="9">
                  <c:v>0.16028534736048486</c:v>
                </c:pt>
                <c:pt idx="10">
                  <c:v>0.13283230804775911</c:v>
                </c:pt>
                <c:pt idx="11">
                  <c:v>0.11697671503407835</c:v>
                </c:pt>
                <c:pt idx="12">
                  <c:v>0.12043688927720128</c:v>
                </c:pt>
                <c:pt idx="13">
                  <c:v>0.12691318990947578</c:v>
                </c:pt>
                <c:pt idx="14">
                  <c:v>0.13799146960317105</c:v>
                </c:pt>
                <c:pt idx="15">
                  <c:v>7.407132696689539E-2</c:v>
                </c:pt>
              </c:numCache>
            </c:numRef>
          </c:val>
        </c:ser>
        <c:ser>
          <c:idx val="2"/>
          <c:order val="1"/>
          <c:tx>
            <c:strRef>
              <c:f>Htl!$CB$4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Htl!$CB$5:$CB$20</c:f>
              <c:numCache>
                <c:formatCode>#,##0.00\ </c:formatCode>
                <c:ptCount val="16"/>
                <c:pt idx="0">
                  <c:v>6.1955426445314134E-2</c:v>
                </c:pt>
                <c:pt idx="1">
                  <c:v>0.20244598867415944</c:v>
                </c:pt>
                <c:pt idx="2">
                  <c:v>0.12351205458624795</c:v>
                </c:pt>
                <c:pt idx="3">
                  <c:v>0.18510982561899522</c:v>
                </c:pt>
                <c:pt idx="4">
                  <c:v>0.10453970688816176</c:v>
                </c:pt>
                <c:pt idx="5">
                  <c:v>0.14331581053030834</c:v>
                </c:pt>
                <c:pt idx="6">
                  <c:v>0.11583677729670545</c:v>
                </c:pt>
                <c:pt idx="7">
                  <c:v>0.17411732765369947</c:v>
                </c:pt>
                <c:pt idx="8">
                  <c:v>0.2185344680874711</c:v>
                </c:pt>
                <c:pt idx="9">
                  <c:v>0.28090225130291524</c:v>
                </c:pt>
                <c:pt idx="10">
                  <c:v>0.23220926751631946</c:v>
                </c:pt>
                <c:pt idx="11">
                  <c:v>0.20622535973954792</c:v>
                </c:pt>
                <c:pt idx="12">
                  <c:v>0.21188301113284858</c:v>
                </c:pt>
                <c:pt idx="13">
                  <c:v>0.2224936784130119</c:v>
                </c:pt>
                <c:pt idx="14">
                  <c:v>0.24265972586323123</c:v>
                </c:pt>
                <c:pt idx="15">
                  <c:v>0.12546363622846771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739112"/>
        <c:axId val="711737544"/>
      </c:barChart>
      <c:catAx>
        <c:axId val="71173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37544"/>
        <c:crosses val="autoZero"/>
        <c:auto val="1"/>
        <c:lblAlgn val="ctr"/>
        <c:lblOffset val="100"/>
        <c:noMultiLvlLbl val="0"/>
      </c:catAx>
      <c:valAx>
        <c:axId val="711737544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39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Htl!$AE$4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Htl!$AE$5:$AE$20</c:f>
              <c:numCache>
                <c:formatCode>#,##0\ </c:formatCode>
                <c:ptCount val="16"/>
                <c:pt idx="0">
                  <c:v>443.62483566550492</c:v>
                </c:pt>
                <c:pt idx="1">
                  <c:v>373.54137628867574</c:v>
                </c:pt>
                <c:pt idx="2">
                  <c:v>343.62272430433273</c:v>
                </c:pt>
                <c:pt idx="3">
                  <c:v>365.93283222603446</c:v>
                </c:pt>
                <c:pt idx="4">
                  <c:v>357.12768161423634</c:v>
                </c:pt>
                <c:pt idx="5">
                  <c:v>300.15407596765101</c:v>
                </c:pt>
                <c:pt idx="6">
                  <c:v>271.61092119428753</c:v>
                </c:pt>
                <c:pt idx="7">
                  <c:v>283.36705960324707</c:v>
                </c:pt>
                <c:pt idx="8">
                  <c:v>334.96572884127403</c:v>
                </c:pt>
                <c:pt idx="9">
                  <c:v>360.65858615313834</c:v>
                </c:pt>
                <c:pt idx="10">
                  <c:v>398.33770038650215</c:v>
                </c:pt>
                <c:pt idx="11">
                  <c:v>372.45154557989895</c:v>
                </c:pt>
                <c:pt idx="12">
                  <c:v>394.23925645851853</c:v>
                </c:pt>
                <c:pt idx="13">
                  <c:v>426.45793550711585</c:v>
                </c:pt>
                <c:pt idx="14">
                  <c:v>515.99998697378146</c:v>
                </c:pt>
                <c:pt idx="15">
                  <c:v>463.62872557749728</c:v>
                </c:pt>
              </c:numCache>
            </c:numRef>
          </c:val>
        </c:ser>
        <c:ser>
          <c:idx val="1"/>
          <c:order val="1"/>
          <c:tx>
            <c:strRef>
              <c:f>Htl!$AF$4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Htl!$AF$5:$AF$20</c:f>
              <c:numCache>
                <c:formatCode>#,##0\ </c:formatCode>
                <c:ptCount val="16"/>
                <c:pt idx="0">
                  <c:v>232.03439004537785</c:v>
                </c:pt>
                <c:pt idx="1">
                  <c:v>164.16138889103132</c:v>
                </c:pt>
                <c:pt idx="2">
                  <c:v>0.15275551736968676</c:v>
                </c:pt>
                <c:pt idx="3">
                  <c:v>184.4508635444349</c:v>
                </c:pt>
                <c:pt idx="4">
                  <c:v>61.020011078372733</c:v>
                </c:pt>
                <c:pt idx="5">
                  <c:v>-31.468902779601915</c:v>
                </c:pt>
                <c:pt idx="6">
                  <c:v>-89.367884540830914</c:v>
                </c:pt>
                <c:pt idx="7">
                  <c:v>-45.027081708905719</c:v>
                </c:pt>
                <c:pt idx="8">
                  <c:v>36.107276499766954</c:v>
                </c:pt>
                <c:pt idx="9">
                  <c:v>46.904654018354996</c:v>
                </c:pt>
                <c:pt idx="10">
                  <c:v>158.57666671855716</c:v>
                </c:pt>
                <c:pt idx="11">
                  <c:v>139.81984997442814</c:v>
                </c:pt>
                <c:pt idx="12">
                  <c:v>109.32094223674558</c:v>
                </c:pt>
                <c:pt idx="13">
                  <c:v>271.8910951112781</c:v>
                </c:pt>
                <c:pt idx="14">
                  <c:v>163.78104229287499</c:v>
                </c:pt>
                <c:pt idx="15">
                  <c:v>739.17860258792143</c:v>
                </c:pt>
              </c:numCache>
            </c:numRef>
          </c:val>
        </c:ser>
        <c:ser>
          <c:idx val="2"/>
          <c:order val="2"/>
          <c:tx>
            <c:strRef>
              <c:f>Htl!$AG$4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Htl!$AG$5:$AG$20</c:f>
              <c:numCache>
                <c:formatCode>#,##0\ </c:formatCode>
                <c:ptCount val="16"/>
                <c:pt idx="0">
                  <c:v>820.17504582620097</c:v>
                </c:pt>
                <c:pt idx="1">
                  <c:v>632.05448691094477</c:v>
                </c:pt>
                <c:pt idx="2">
                  <c:v>392.02570807589387</c:v>
                </c:pt>
                <c:pt idx="3">
                  <c:v>618.63279573199623</c:v>
                </c:pt>
                <c:pt idx="4">
                  <c:v>512.75004349915469</c:v>
                </c:pt>
                <c:pt idx="5">
                  <c:v>322.9630137662466</c:v>
                </c:pt>
                <c:pt idx="6">
                  <c:v>215.84967730736494</c:v>
                </c:pt>
                <c:pt idx="7">
                  <c:v>301.27648189234054</c:v>
                </c:pt>
                <c:pt idx="8">
                  <c:v>397.44855922484402</c:v>
                </c:pt>
                <c:pt idx="9">
                  <c:v>469.65451864601687</c:v>
                </c:pt>
                <c:pt idx="10">
                  <c:v>670.09892442193518</c:v>
                </c:pt>
                <c:pt idx="11">
                  <c:v>592.47518356080127</c:v>
                </c:pt>
                <c:pt idx="12">
                  <c:v>637.03705182387773</c:v>
                </c:pt>
                <c:pt idx="13">
                  <c:v>824.54077693359636</c:v>
                </c:pt>
                <c:pt idx="14">
                  <c:v>763.08698405442829</c:v>
                </c:pt>
                <c:pt idx="15">
                  <c:v>1369.0361312628488</c:v>
                </c:pt>
              </c:numCache>
            </c:numRef>
          </c:val>
        </c:ser>
        <c:ser>
          <c:idx val="3"/>
          <c:order val="3"/>
          <c:tx>
            <c:strRef>
              <c:f>Htl!$AH$4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Htl!$AH$5:$AH$20</c:f>
              <c:numCache>
                <c:formatCode>#,##0\ </c:formatCode>
                <c:ptCount val="16"/>
                <c:pt idx="0">
                  <c:v>550.88860796270933</c:v>
                </c:pt>
                <c:pt idx="1">
                  <c:v>370.47841597751164</c:v>
                </c:pt>
                <c:pt idx="2">
                  <c:v>193.72333746689696</c:v>
                </c:pt>
                <c:pt idx="3">
                  <c:v>351.1404066158201</c:v>
                </c:pt>
                <c:pt idx="4">
                  <c:v>288.35958440783389</c:v>
                </c:pt>
                <c:pt idx="5">
                  <c:v>121.88802380045813</c:v>
                </c:pt>
                <c:pt idx="6">
                  <c:v>33.104306650485896</c:v>
                </c:pt>
                <c:pt idx="7">
                  <c:v>78.696107122136127</c:v>
                </c:pt>
                <c:pt idx="8">
                  <c:v>148.10047200699572</c:v>
                </c:pt>
                <c:pt idx="9">
                  <c:v>179.92607014756015</c:v>
                </c:pt>
                <c:pt idx="10">
                  <c:v>311.7801960025692</c:v>
                </c:pt>
                <c:pt idx="11">
                  <c:v>300.26750938313779</c:v>
                </c:pt>
                <c:pt idx="12">
                  <c:v>278.59244543898342</c:v>
                </c:pt>
                <c:pt idx="13">
                  <c:v>488.98018836377867</c:v>
                </c:pt>
                <c:pt idx="14">
                  <c:v>325.06107953675325</c:v>
                </c:pt>
                <c:pt idx="15">
                  <c:v>1008.5223854837112</c:v>
                </c:pt>
              </c:numCache>
            </c:numRef>
          </c:val>
        </c:ser>
        <c:ser>
          <c:idx val="4"/>
          <c:order val="4"/>
          <c:tx>
            <c:strRef>
              <c:f>Htl!$AI$4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Htl!$AI$5:$AI$20</c:f>
              <c:numCache>
                <c:formatCode>#,##0\ </c:formatCode>
                <c:ptCount val="16"/>
                <c:pt idx="0">
                  <c:v>1088.6948537567075</c:v>
                </c:pt>
                <c:pt idx="1">
                  <c:v>811.6235135170142</c:v>
                </c:pt>
                <c:pt idx="2">
                  <c:v>565.52864690210367</c:v>
                </c:pt>
                <c:pt idx="3">
                  <c:v>760.7265119154672</c:v>
                </c:pt>
                <c:pt idx="4">
                  <c:v>704.80928837301474</c:v>
                </c:pt>
                <c:pt idx="5">
                  <c:v>440.84817319844768</c:v>
                </c:pt>
                <c:pt idx="6">
                  <c:v>317.04809451160565</c:v>
                </c:pt>
                <c:pt idx="7">
                  <c:v>400.91635739424316</c:v>
                </c:pt>
                <c:pt idx="8">
                  <c:v>493.41829047779368</c:v>
                </c:pt>
                <c:pt idx="9">
                  <c:v>581.30246770092833</c:v>
                </c:pt>
                <c:pt idx="10">
                  <c:v>798.22286534789225</c:v>
                </c:pt>
                <c:pt idx="11">
                  <c:v>731.30935586239889</c:v>
                </c:pt>
                <c:pt idx="12">
                  <c:v>783.9014160561203</c:v>
                </c:pt>
                <c:pt idx="13">
                  <c:v>1011.7861301072022</c:v>
                </c:pt>
                <c:pt idx="14">
                  <c:v>880.24120862564496</c:v>
                </c:pt>
                <c:pt idx="15">
                  <c:v>1602.0811115648037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742248"/>
        <c:axId val="711741464"/>
      </c:barChart>
      <c:catAx>
        <c:axId val="711742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1464"/>
        <c:crosses val="autoZero"/>
        <c:auto val="1"/>
        <c:lblAlgn val="ctr"/>
        <c:lblOffset val="100"/>
        <c:noMultiLvlLbl val="0"/>
      </c:catAx>
      <c:valAx>
        <c:axId val="711741464"/>
        <c:scaling>
          <c:orientation val="minMax"/>
          <c:max val="1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2248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Htl!$BO$4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Htl!$BO$5:$BO$20</c:f>
              <c:numCache>
                <c:formatCode>#,##0.00\ </c:formatCode>
                <c:ptCount val="16"/>
                <c:pt idx="0">
                  <c:v>4.5647031466881025E-2</c:v>
                </c:pt>
                <c:pt idx="1">
                  <c:v>0.1082980069729611</c:v>
                </c:pt>
                <c:pt idx="2">
                  <c:v>6.9612987410452382E-2</c:v>
                </c:pt>
                <c:pt idx="3">
                  <c:v>9.9568787263534367E-2</c:v>
                </c:pt>
                <c:pt idx="4">
                  <c:v>6.133305570414576E-2</c:v>
                </c:pt>
                <c:pt idx="5">
                  <c:v>7.6524033561341936E-2</c:v>
                </c:pt>
                <c:pt idx="6">
                  <c:v>6.0610700083578488E-2</c:v>
                </c:pt>
                <c:pt idx="7">
                  <c:v>9.0926884408073422E-2</c:v>
                </c:pt>
                <c:pt idx="8">
                  <c:v>0.12509967998210622</c:v>
                </c:pt>
                <c:pt idx="9">
                  <c:v>0.14498564630573349</c:v>
                </c:pt>
                <c:pt idx="10">
                  <c:v>0.12485500988514241</c:v>
                </c:pt>
                <c:pt idx="11">
                  <c:v>0.11343819195730766</c:v>
                </c:pt>
                <c:pt idx="12">
                  <c:v>0.11228051585839297</c:v>
                </c:pt>
                <c:pt idx="13">
                  <c:v>0.11918346286142137</c:v>
                </c:pt>
                <c:pt idx="14">
                  <c:v>0.15050774127443192</c:v>
                </c:pt>
                <c:pt idx="15">
                  <c:v>7.6506722735844121E-2</c:v>
                </c:pt>
              </c:numCache>
            </c:numRef>
          </c:val>
        </c:ser>
        <c:ser>
          <c:idx val="1"/>
          <c:order val="1"/>
          <c:tx>
            <c:strRef>
              <c:f>Htl!$BP$4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Htl!$BP$5:$BP$20</c:f>
              <c:numCache>
                <c:formatCode>#,##0.00\ </c:formatCode>
                <c:ptCount val="16"/>
                <c:pt idx="0">
                  <c:v>-4.2387656922319013E-4</c:v>
                </c:pt>
                <c:pt idx="1">
                  <c:v>-3.0278363977557167E-3</c:v>
                </c:pt>
                <c:pt idx="2">
                  <c:v>2.6932493784746957E-2</c:v>
                </c:pt>
                <c:pt idx="3">
                  <c:v>3.0372225598022291E-2</c:v>
                </c:pt>
                <c:pt idx="4">
                  <c:v>1.1672699180421494E-2</c:v>
                </c:pt>
                <c:pt idx="5">
                  <c:v>2.7072541851345635E-2</c:v>
                </c:pt>
                <c:pt idx="6">
                  <c:v>1.0334719066057334E-2</c:v>
                </c:pt>
                <c:pt idx="7">
                  <c:v>-1.734742008900322E-2</c:v>
                </c:pt>
                <c:pt idx="8">
                  <c:v>-3.2761979484678808E-2</c:v>
                </c:pt>
                <c:pt idx="9">
                  <c:v>-0.11589354338683458</c:v>
                </c:pt>
                <c:pt idx="10">
                  <c:v>-2.8893168673914837E-2</c:v>
                </c:pt>
                <c:pt idx="11">
                  <c:v>-7.4729178147082426E-3</c:v>
                </c:pt>
                <c:pt idx="12">
                  <c:v>-1.8699612486524304E-2</c:v>
                </c:pt>
                <c:pt idx="13">
                  <c:v>1.3572648237420539E-2</c:v>
                </c:pt>
                <c:pt idx="14">
                  <c:v>-7.34086623761066E-3</c:v>
                </c:pt>
                <c:pt idx="15">
                  <c:v>6.1681350924433026E-2</c:v>
                </c:pt>
              </c:numCache>
            </c:numRef>
          </c:val>
        </c:ser>
        <c:ser>
          <c:idx val="2"/>
          <c:order val="2"/>
          <c:tx>
            <c:strRef>
              <c:f>Htl!$BQ$4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Htl!$BQ$5:$BQ$20</c:f>
              <c:numCache>
                <c:formatCode>#,##0.00\ </c:formatCode>
                <c:ptCount val="16"/>
                <c:pt idx="0">
                  <c:v>6.1531547435585393E-2</c:v>
                </c:pt>
                <c:pt idx="1">
                  <c:v>0.19941815067962626</c:v>
                </c:pt>
                <c:pt idx="2">
                  <c:v>0.15044459397921889</c:v>
                </c:pt>
                <c:pt idx="3">
                  <c:v>0.21548227844102816</c:v>
                </c:pt>
                <c:pt idx="4">
                  <c:v>0.11621250546861138</c:v>
                </c:pt>
                <c:pt idx="5">
                  <c:v>0.17038836801090423</c:v>
                </c:pt>
                <c:pt idx="6">
                  <c:v>0.12617149636276279</c:v>
                </c:pt>
                <c:pt idx="7">
                  <c:v>0.15676990977739377</c:v>
                </c:pt>
                <c:pt idx="8">
                  <c:v>0.1857724886027923</c:v>
                </c:pt>
                <c:pt idx="9">
                  <c:v>0.16500881954402047</c:v>
                </c:pt>
                <c:pt idx="10">
                  <c:v>0.203316105314121</c:v>
                </c:pt>
                <c:pt idx="11">
                  <c:v>0.19875244456855312</c:v>
                </c:pt>
                <c:pt idx="12">
                  <c:v>0.19318340528055514</c:v>
                </c:pt>
                <c:pt idx="13">
                  <c:v>0.23606632505858316</c:v>
                </c:pt>
                <c:pt idx="14">
                  <c:v>0.23531885962562055</c:v>
                </c:pt>
                <c:pt idx="15">
                  <c:v>0.18714558453801566</c:v>
                </c:pt>
              </c:numCache>
            </c:numRef>
          </c:val>
        </c:ser>
        <c:ser>
          <c:idx val="3"/>
          <c:order val="3"/>
          <c:tx>
            <c:strRef>
              <c:f>Htl!$BR$4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Htl!$BR$5:$BR$20</c:f>
              <c:numCache>
                <c:formatCode>#,##0.00\ </c:formatCode>
                <c:ptCount val="16"/>
                <c:pt idx="0">
                  <c:v>1.0978133757122015E-2</c:v>
                </c:pt>
                <c:pt idx="1">
                  <c:v>2.7668043353959688E-2</c:v>
                </c:pt>
                <c:pt idx="2">
                  <c:v>6.4748323718102449E-2</c:v>
                </c:pt>
                <c:pt idx="3">
                  <c:v>8.0332213017837176E-2</c:v>
                </c:pt>
                <c:pt idx="4">
                  <c:v>4.4167610138971719E-2</c:v>
                </c:pt>
                <c:pt idx="5">
                  <c:v>5.7231849053158673E-2</c:v>
                </c:pt>
                <c:pt idx="6">
                  <c:v>3.5017986519701311E-2</c:v>
                </c:pt>
                <c:pt idx="7">
                  <c:v>1.4128515130067914E-2</c:v>
                </c:pt>
                <c:pt idx="8">
                  <c:v>1.694947180890442E-2</c:v>
                </c:pt>
                <c:pt idx="9">
                  <c:v>-6.4694151082087342E-2</c:v>
                </c:pt>
                <c:pt idx="10">
                  <c:v>2.7977483614918374E-3</c:v>
                </c:pt>
                <c:pt idx="11">
                  <c:v>4.0862782898582466E-2</c:v>
                </c:pt>
                <c:pt idx="12">
                  <c:v>1.9925749436994347E-2</c:v>
                </c:pt>
                <c:pt idx="13">
                  <c:v>3.8130122561647044E-2</c:v>
                </c:pt>
                <c:pt idx="14">
                  <c:v>5.1464328840732897E-2</c:v>
                </c:pt>
                <c:pt idx="15">
                  <c:v>9.3165045177696471E-2</c:v>
                </c:pt>
              </c:numCache>
            </c:numRef>
          </c:val>
        </c:ser>
        <c:ser>
          <c:idx val="4"/>
          <c:order val="4"/>
          <c:tx>
            <c:strRef>
              <c:f>Htl!$BS$4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Htl!$BS$5:$BS$20</c:f>
              <c:numCache>
                <c:formatCode>#,##0.00\ </c:formatCode>
                <c:ptCount val="16"/>
                <c:pt idx="0">
                  <c:v>6.9291887686896883E-2</c:v>
                </c:pt>
                <c:pt idx="1">
                  <c:v>0.22807810605373727</c:v>
                </c:pt>
                <c:pt idx="2">
                  <c:v>0.1753853239148562</c:v>
                </c:pt>
                <c:pt idx="3">
                  <c:v>0.25100334051055512</c:v>
                </c:pt>
                <c:pt idx="4">
                  <c:v>0.14157198452817088</c:v>
                </c:pt>
                <c:pt idx="5">
                  <c:v>0.19633842669922952</c:v>
                </c:pt>
                <c:pt idx="6">
                  <c:v>0.14550827555806128</c:v>
                </c:pt>
                <c:pt idx="7">
                  <c:v>0.18184564707887454</c:v>
                </c:pt>
                <c:pt idx="8">
                  <c:v>0.22460943345535184</c:v>
                </c:pt>
                <c:pt idx="9">
                  <c:v>0.20046665798758118</c:v>
                </c:pt>
                <c:pt idx="10">
                  <c:v>0.22500428221777841</c:v>
                </c:pt>
                <c:pt idx="11">
                  <c:v>0.23352933482936336</c:v>
                </c:pt>
                <c:pt idx="12">
                  <c:v>0.22189101012146256</c:v>
                </c:pt>
                <c:pt idx="13">
                  <c:v>0.26064957745183859</c:v>
                </c:pt>
                <c:pt idx="14">
                  <c:v>0.27691301439704502</c:v>
                </c:pt>
                <c:pt idx="15">
                  <c:v>0.20547204926482177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743032"/>
        <c:axId val="711743816"/>
      </c:barChart>
      <c:catAx>
        <c:axId val="711743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3816"/>
        <c:crosses val="autoZero"/>
        <c:auto val="1"/>
        <c:lblAlgn val="ctr"/>
        <c:lblOffset val="100"/>
        <c:noMultiLvlLbl val="0"/>
      </c:catAx>
      <c:valAx>
        <c:axId val="711743816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3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Htl!$AT$4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Htl!$AT$5:$AT$20</c:f>
              <c:numCache>
                <c:formatCode>#,##0\ </c:formatCode>
                <c:ptCount val="16"/>
                <c:pt idx="0">
                  <c:v>295.28960551873945</c:v>
                </c:pt>
                <c:pt idx="1">
                  <c:v>244.53571425729669</c:v>
                </c:pt>
                <c:pt idx="2">
                  <c:v>208.57711728672879</c:v>
                </c:pt>
                <c:pt idx="3">
                  <c:v>228.55983626027631</c:v>
                </c:pt>
                <c:pt idx="4">
                  <c:v>232.01020283004559</c:v>
                </c:pt>
                <c:pt idx="5">
                  <c:v>179.2837960582641</c:v>
                </c:pt>
                <c:pt idx="6">
                  <c:v>161.31088345557109</c:v>
                </c:pt>
                <c:pt idx="7">
                  <c:v>182.78781470903559</c:v>
                </c:pt>
                <c:pt idx="8">
                  <c:v>195.71478717295281</c:v>
                </c:pt>
                <c:pt idx="9">
                  <c:v>227.19642934202983</c:v>
                </c:pt>
                <c:pt idx="10">
                  <c:v>274.66042057623486</c:v>
                </c:pt>
                <c:pt idx="11">
                  <c:v>241.82453870728932</c:v>
                </c:pt>
                <c:pt idx="12">
                  <c:v>286.75875811416807</c:v>
                </c:pt>
                <c:pt idx="13">
                  <c:v>294.02749041246989</c:v>
                </c:pt>
                <c:pt idx="14">
                  <c:v>315.9017200670404</c:v>
                </c:pt>
                <c:pt idx="15">
                  <c:v>327.31965305550898</c:v>
                </c:pt>
              </c:numCache>
            </c:numRef>
          </c:val>
        </c:ser>
        <c:ser>
          <c:idx val="2"/>
          <c:order val="1"/>
          <c:tx>
            <c:strRef>
              <c:f>Htl!$AU$4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Htl!$AU$5:$AU$20</c:f>
              <c:numCache>
                <c:formatCode>#,##0\ </c:formatCode>
                <c:ptCount val="16"/>
                <c:pt idx="0">
                  <c:v>537.7987976723258</c:v>
                </c:pt>
                <c:pt idx="1">
                  <c:v>440.07694231418776</c:v>
                </c:pt>
                <c:pt idx="2">
                  <c:v>371.80497866313834</c:v>
                </c:pt>
                <c:pt idx="3">
                  <c:v>409.58214390595509</c:v>
                </c:pt>
                <c:pt idx="4">
                  <c:v>416.44644753627512</c:v>
                </c:pt>
                <c:pt idx="5">
                  <c:v>318.96016706110686</c:v>
                </c:pt>
                <c:pt idx="6">
                  <c:v>283.94378786111974</c:v>
                </c:pt>
                <c:pt idx="7">
                  <c:v>322.22025027210702</c:v>
                </c:pt>
                <c:pt idx="8">
                  <c:v>345.31781847079793</c:v>
                </c:pt>
                <c:pt idx="9">
                  <c:v>401.37639755336824</c:v>
                </c:pt>
                <c:pt idx="10">
                  <c:v>486.75078786116154</c:v>
                </c:pt>
                <c:pt idx="11">
                  <c:v>431.16745288802628</c:v>
                </c:pt>
                <c:pt idx="12">
                  <c:v>505.48115315718155</c:v>
                </c:pt>
                <c:pt idx="13">
                  <c:v>522.14857979171882</c:v>
                </c:pt>
                <c:pt idx="14">
                  <c:v>555.1801290888917</c:v>
                </c:pt>
                <c:pt idx="15">
                  <c:v>593.53178633101948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744600"/>
        <c:axId val="711738328"/>
      </c:barChart>
      <c:catAx>
        <c:axId val="711744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38328"/>
        <c:crosses val="autoZero"/>
        <c:auto val="1"/>
        <c:lblAlgn val="ctr"/>
        <c:lblOffset val="100"/>
        <c:noMultiLvlLbl val="0"/>
      </c:catAx>
      <c:valAx>
        <c:axId val="711738328"/>
        <c:scaling>
          <c:orientation val="minMax"/>
          <c:max val="8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44600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OfS!$BU$4</c:f>
              <c:strCache>
                <c:ptCount val="1"/>
                <c:pt idx="0">
                  <c:v>Hi Eff HP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OfS!$BU$5:$BU$20</c:f>
              <c:numCache>
                <c:formatCode>#,##0.00\ </c:formatCode>
                <c:ptCount val="16"/>
                <c:pt idx="0">
                  <c:v>2.9590129014017853E-2</c:v>
                </c:pt>
                <c:pt idx="1">
                  <c:v>0.12016000414945467</c:v>
                </c:pt>
                <c:pt idx="2">
                  <c:v>8.1309272215974129E-2</c:v>
                </c:pt>
                <c:pt idx="3">
                  <c:v>0.11322375003377541</c:v>
                </c:pt>
                <c:pt idx="4">
                  <c:v>6.8660033209176047E-2</c:v>
                </c:pt>
                <c:pt idx="5">
                  <c:v>8.9495163028053493E-2</c:v>
                </c:pt>
                <c:pt idx="6">
                  <c:v>7.9922233447107971E-2</c:v>
                </c:pt>
                <c:pt idx="7">
                  <c:v>0.10047741274599262</c:v>
                </c:pt>
                <c:pt idx="8">
                  <c:v>0.11802473116518386</c:v>
                </c:pt>
                <c:pt idx="9">
                  <c:v>0.13658835912928344</c:v>
                </c:pt>
                <c:pt idx="10">
                  <c:v>0.13212581965782141</c:v>
                </c:pt>
                <c:pt idx="11">
                  <c:v>0.11843924079654097</c:v>
                </c:pt>
                <c:pt idx="12">
                  <c:v>0.11477882502513548</c:v>
                </c:pt>
                <c:pt idx="13">
                  <c:v>0.12456396732630506</c:v>
                </c:pt>
                <c:pt idx="14">
                  <c:v>0.13051373421418788</c:v>
                </c:pt>
                <c:pt idx="15">
                  <c:v>8.0513290586500724E-2</c:v>
                </c:pt>
              </c:numCache>
            </c:numRef>
          </c:val>
        </c:ser>
        <c:ser>
          <c:idx val="1"/>
          <c:order val="1"/>
          <c:tx>
            <c:strRef>
              <c:f>OfS!$BV$4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OfS!$BV$5:$BV$20</c:f>
              <c:numCache>
                <c:formatCode>#,##0.00\ </c:formatCode>
                <c:ptCount val="16"/>
                <c:pt idx="0">
                  <c:v>-1.3408129496305831E-2</c:v>
                </c:pt>
                <c:pt idx="1">
                  <c:v>0.13066349522766729</c:v>
                </c:pt>
                <c:pt idx="2">
                  <c:v>0.13304231906588146</c:v>
                </c:pt>
                <c:pt idx="3">
                  <c:v>0.12702619183445596</c:v>
                </c:pt>
                <c:pt idx="4">
                  <c:v>0.10111230909245565</c:v>
                </c:pt>
                <c:pt idx="5">
                  <c:v>0.11655541519753783</c:v>
                </c:pt>
                <c:pt idx="6">
                  <c:v>0.11741121891345879</c:v>
                </c:pt>
                <c:pt idx="7">
                  <c:v>0.12160790588760398</c:v>
                </c:pt>
                <c:pt idx="8">
                  <c:v>0.11648362803492615</c:v>
                </c:pt>
                <c:pt idx="9">
                  <c:v>9.0233134088265748E-2</c:v>
                </c:pt>
                <c:pt idx="10">
                  <c:v>0.12472482934663003</c:v>
                </c:pt>
                <c:pt idx="11">
                  <c:v>0.13505857478596661</c:v>
                </c:pt>
                <c:pt idx="12">
                  <c:v>0.10984618693650076</c:v>
                </c:pt>
                <c:pt idx="13">
                  <c:v>0.12462188709343286</c:v>
                </c:pt>
                <c:pt idx="14">
                  <c:v>0.16125912057182035</c:v>
                </c:pt>
                <c:pt idx="15">
                  <c:v>0.12823520794194671</c:v>
                </c:pt>
              </c:numCache>
            </c:numRef>
          </c:val>
        </c:ser>
        <c:ser>
          <c:idx val="2"/>
          <c:order val="2"/>
          <c:tx>
            <c:strRef>
              <c:f>OfS!$BW$4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OfS!$BW$5:$BW$20</c:f>
              <c:numCache>
                <c:formatCode>#,##0.00\ </c:formatCode>
                <c:ptCount val="16"/>
                <c:pt idx="0">
                  <c:v>4.6875130183236892E-2</c:v>
                </c:pt>
                <c:pt idx="1">
                  <c:v>0.3132492492448305</c:v>
                </c:pt>
                <c:pt idx="2">
                  <c:v>0.24152606794449821</c:v>
                </c:pt>
                <c:pt idx="3">
                  <c:v>0.29603208340833698</c:v>
                </c:pt>
                <c:pt idx="4">
                  <c:v>0.19567140276480666</c:v>
                </c:pt>
                <c:pt idx="5">
                  <c:v>0.24932075006668861</c:v>
                </c:pt>
                <c:pt idx="6">
                  <c:v>0.22964746190520044</c:v>
                </c:pt>
                <c:pt idx="7">
                  <c:v>0.26815331313352148</c:v>
                </c:pt>
                <c:pt idx="8">
                  <c:v>0.29440569136380412</c:v>
                </c:pt>
                <c:pt idx="9">
                  <c:v>0.30687329728580981</c:v>
                </c:pt>
                <c:pt idx="10">
                  <c:v>0.32684377666377235</c:v>
                </c:pt>
                <c:pt idx="11">
                  <c:v>0.30866117310707464</c:v>
                </c:pt>
                <c:pt idx="12">
                  <c:v>0.28389147554300892</c:v>
                </c:pt>
                <c:pt idx="13">
                  <c:v>0.31575773152277709</c:v>
                </c:pt>
                <c:pt idx="14">
                  <c:v>0.34928081630483954</c:v>
                </c:pt>
                <c:pt idx="15">
                  <c:v>0.23650116318342279</c:v>
                </c:pt>
              </c:numCache>
            </c:numRef>
          </c:val>
        </c:ser>
        <c:ser>
          <c:idx val="3"/>
          <c:order val="3"/>
          <c:tx>
            <c:strRef>
              <c:f>OfS!$BX$4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OfS!$BX$5:$BX$20</c:f>
              <c:numCache>
                <c:formatCode>#,##0.00\ </c:formatCode>
                <c:ptCount val="16"/>
                <c:pt idx="0">
                  <c:v>-7.2394398279568787E-3</c:v>
                </c:pt>
                <c:pt idx="1">
                  <c:v>0.14856747154903183</c:v>
                </c:pt>
                <c:pt idx="2">
                  <c:v>0.15860832823711993</c:v>
                </c:pt>
                <c:pt idx="3">
                  <c:v>0.15611165162087765</c:v>
                </c:pt>
                <c:pt idx="4">
                  <c:v>0.12886905796997181</c:v>
                </c:pt>
                <c:pt idx="5">
                  <c:v>0.11921551272948668</c:v>
                </c:pt>
                <c:pt idx="6">
                  <c:v>0.12888295916895057</c:v>
                </c:pt>
                <c:pt idx="7">
                  <c:v>0.14439232913491462</c:v>
                </c:pt>
                <c:pt idx="8">
                  <c:v>0.1411558929841488</c:v>
                </c:pt>
                <c:pt idx="9">
                  <c:v>0.11764189413405275</c:v>
                </c:pt>
                <c:pt idx="10">
                  <c:v>0.15591983561526812</c:v>
                </c:pt>
                <c:pt idx="11">
                  <c:v>0.17043702020696178</c:v>
                </c:pt>
                <c:pt idx="12">
                  <c:v>0.14275990602684172</c:v>
                </c:pt>
                <c:pt idx="13">
                  <c:v>0.14330452018121911</c:v>
                </c:pt>
                <c:pt idx="14">
                  <c:v>0.21738327493679285</c:v>
                </c:pt>
                <c:pt idx="15">
                  <c:v>0.1469660854625818</c:v>
                </c:pt>
              </c:numCache>
            </c:numRef>
          </c:val>
        </c:ser>
        <c:ser>
          <c:idx val="4"/>
          <c:order val="4"/>
          <c:tx>
            <c:strRef>
              <c:f>OfS!$BY$4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OfS!$BY$5:$BY$20</c:f>
              <c:numCache>
                <c:formatCode>#,##0.00\ </c:formatCode>
                <c:ptCount val="16"/>
                <c:pt idx="0">
                  <c:v>4.6928649163433457E-2</c:v>
                </c:pt>
                <c:pt idx="1">
                  <c:v>0.33651170345382708</c:v>
                </c:pt>
                <c:pt idx="2">
                  <c:v>0.25674102274043181</c:v>
                </c:pt>
                <c:pt idx="3">
                  <c:v>0.32427145835644222</c:v>
                </c:pt>
                <c:pt idx="4">
                  <c:v>0.22964187716641829</c:v>
                </c:pt>
                <c:pt idx="5">
                  <c:v>0.2479313689123637</c:v>
                </c:pt>
                <c:pt idx="6">
                  <c:v>0.23885261691728538</c:v>
                </c:pt>
                <c:pt idx="7">
                  <c:v>0.28667181862552754</c:v>
                </c:pt>
                <c:pt idx="8">
                  <c:v>0.31118587412633558</c:v>
                </c:pt>
                <c:pt idx="9">
                  <c:v>0.32775030916654335</c:v>
                </c:pt>
                <c:pt idx="10">
                  <c:v>0.35027178798906139</c:v>
                </c:pt>
                <c:pt idx="11">
                  <c:v>0.33587910944420418</c:v>
                </c:pt>
                <c:pt idx="12">
                  <c:v>0.30973326808629797</c:v>
                </c:pt>
                <c:pt idx="13">
                  <c:v>0.33450169892915976</c:v>
                </c:pt>
                <c:pt idx="14">
                  <c:v>0.39516536050621009</c:v>
                </c:pt>
                <c:pt idx="15">
                  <c:v>0.26134713796184617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722032"/>
        <c:axId val="514734968"/>
      </c:barChart>
      <c:catAx>
        <c:axId val="514722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34968"/>
        <c:crosses val="autoZero"/>
        <c:auto val="1"/>
        <c:lblAlgn val="ctr"/>
        <c:lblOffset val="100"/>
        <c:noMultiLvlLbl val="0"/>
      </c:catAx>
      <c:valAx>
        <c:axId val="514734968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2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Htl!$CA$4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Htl!$CA$5:$CA$20</c:f>
              <c:numCache>
                <c:formatCode>#,##0.00\ </c:formatCode>
                <c:ptCount val="16"/>
                <c:pt idx="0">
                  <c:v>3.5459964323499994E-2</c:v>
                </c:pt>
                <c:pt idx="1">
                  <c:v>0.11434863843076007</c:v>
                </c:pt>
                <c:pt idx="2">
                  <c:v>6.9348235588248597E-2</c:v>
                </c:pt>
                <c:pt idx="3">
                  <c:v>0.10862903443675304</c:v>
                </c:pt>
                <c:pt idx="4">
                  <c:v>6.0535888471671795E-2</c:v>
                </c:pt>
                <c:pt idx="5">
                  <c:v>8.2792538152255707E-2</c:v>
                </c:pt>
                <c:pt idx="6">
                  <c:v>6.6369875895107983E-2</c:v>
                </c:pt>
                <c:pt idx="7">
                  <c:v>9.9379753064499712E-2</c:v>
                </c:pt>
                <c:pt idx="8">
                  <c:v>0.12449864789487687</c:v>
                </c:pt>
                <c:pt idx="9">
                  <c:v>0.16028534736048486</c:v>
                </c:pt>
                <c:pt idx="10">
                  <c:v>0.13283230804775911</c:v>
                </c:pt>
                <c:pt idx="11">
                  <c:v>0.11697671503407835</c:v>
                </c:pt>
                <c:pt idx="12">
                  <c:v>0.12043688927720128</c:v>
                </c:pt>
                <c:pt idx="13">
                  <c:v>0.12691318990947578</c:v>
                </c:pt>
                <c:pt idx="14">
                  <c:v>0.13799146960317105</c:v>
                </c:pt>
                <c:pt idx="15">
                  <c:v>7.407132696689539E-2</c:v>
                </c:pt>
              </c:numCache>
            </c:numRef>
          </c:val>
        </c:ser>
        <c:ser>
          <c:idx val="2"/>
          <c:order val="1"/>
          <c:tx>
            <c:strRef>
              <c:f>Htl!$CB$4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Htl!$X$5:$X$20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Htl!$CB$5:$CB$20</c:f>
              <c:numCache>
                <c:formatCode>#,##0.00\ </c:formatCode>
                <c:ptCount val="16"/>
                <c:pt idx="0">
                  <c:v>6.1955426445314134E-2</c:v>
                </c:pt>
                <c:pt idx="1">
                  <c:v>0.20244598867415944</c:v>
                </c:pt>
                <c:pt idx="2">
                  <c:v>0.12351205458624795</c:v>
                </c:pt>
                <c:pt idx="3">
                  <c:v>0.18510982561899522</c:v>
                </c:pt>
                <c:pt idx="4">
                  <c:v>0.10453970688816176</c:v>
                </c:pt>
                <c:pt idx="5">
                  <c:v>0.14331581053030834</c:v>
                </c:pt>
                <c:pt idx="6">
                  <c:v>0.11583677729670545</c:v>
                </c:pt>
                <c:pt idx="7">
                  <c:v>0.17411732765369947</c:v>
                </c:pt>
                <c:pt idx="8">
                  <c:v>0.2185344680874711</c:v>
                </c:pt>
                <c:pt idx="9">
                  <c:v>0.28090225130291524</c:v>
                </c:pt>
                <c:pt idx="10">
                  <c:v>0.23220926751631946</c:v>
                </c:pt>
                <c:pt idx="11">
                  <c:v>0.20622535973954792</c:v>
                </c:pt>
                <c:pt idx="12">
                  <c:v>0.21188301113284858</c:v>
                </c:pt>
                <c:pt idx="13">
                  <c:v>0.2224936784130119</c:v>
                </c:pt>
                <c:pt idx="14">
                  <c:v>0.24265972586323123</c:v>
                </c:pt>
                <c:pt idx="15">
                  <c:v>0.12546363622846771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1739896"/>
        <c:axId val="514264048"/>
      </c:barChart>
      <c:catAx>
        <c:axId val="711739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264048"/>
        <c:crosses val="autoZero"/>
        <c:auto val="1"/>
        <c:lblAlgn val="ctr"/>
        <c:lblOffset val="100"/>
        <c:noMultiLvlLbl val="0"/>
      </c:catAx>
      <c:valAx>
        <c:axId val="514264048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739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OfS!$AQ$4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OfS!$AQ$5:$AQ$20</c:f>
              <c:numCache>
                <c:formatCode>#,##0\ </c:formatCode>
                <c:ptCount val="16"/>
                <c:pt idx="0">
                  <c:v>46.142297171442102</c:v>
                </c:pt>
                <c:pt idx="1">
                  <c:v>72.113920188108608</c:v>
                </c:pt>
                <c:pt idx="2">
                  <c:v>56.451130042197235</c:v>
                </c:pt>
                <c:pt idx="3">
                  <c:v>78.94771413707528</c:v>
                </c:pt>
                <c:pt idx="4">
                  <c:v>59.626359505638149</c:v>
                </c:pt>
                <c:pt idx="5">
                  <c:v>75.292426822916724</c:v>
                </c:pt>
                <c:pt idx="6">
                  <c:v>73.747791499147212</c:v>
                </c:pt>
                <c:pt idx="7">
                  <c:v>84.751862470875324</c:v>
                </c:pt>
                <c:pt idx="8">
                  <c:v>81.050822550166444</c:v>
                </c:pt>
                <c:pt idx="9">
                  <c:v>96.288079435710188</c:v>
                </c:pt>
                <c:pt idx="10">
                  <c:v>101.73435967535455</c:v>
                </c:pt>
                <c:pt idx="11">
                  <c:v>84.315988481998048</c:v>
                </c:pt>
                <c:pt idx="12">
                  <c:v>98.863440627770373</c:v>
                </c:pt>
                <c:pt idx="13">
                  <c:v>104.62350190062644</c:v>
                </c:pt>
                <c:pt idx="14">
                  <c:v>143.31859361113661</c:v>
                </c:pt>
                <c:pt idx="15">
                  <c:v>87.349827111007869</c:v>
                </c:pt>
              </c:numCache>
            </c:numRef>
          </c:val>
        </c:ser>
        <c:ser>
          <c:idx val="2"/>
          <c:order val="1"/>
          <c:tx>
            <c:strRef>
              <c:f>OfS!$AR$4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OfS!$AR$5:$AR$20</c:f>
              <c:numCache>
                <c:formatCode>#,##0\ </c:formatCode>
                <c:ptCount val="16"/>
                <c:pt idx="0">
                  <c:v>85.802461096983762</c:v>
                </c:pt>
                <c:pt idx="1">
                  <c:v>133.45418448409274</c:v>
                </c:pt>
                <c:pt idx="2">
                  <c:v>104.01570852794976</c:v>
                </c:pt>
                <c:pt idx="3">
                  <c:v>145.72426551319029</c:v>
                </c:pt>
                <c:pt idx="4">
                  <c:v>110.24960867462788</c:v>
                </c:pt>
                <c:pt idx="5">
                  <c:v>138.86083875276927</c:v>
                </c:pt>
                <c:pt idx="6">
                  <c:v>135.54883151137656</c:v>
                </c:pt>
                <c:pt idx="7">
                  <c:v>155.79687868467892</c:v>
                </c:pt>
                <c:pt idx="8">
                  <c:v>149.33563299738583</c:v>
                </c:pt>
                <c:pt idx="9">
                  <c:v>177.43891417662934</c:v>
                </c:pt>
                <c:pt idx="10">
                  <c:v>188.01700460030762</c:v>
                </c:pt>
                <c:pt idx="11">
                  <c:v>154.99639050027375</c:v>
                </c:pt>
                <c:pt idx="12">
                  <c:v>182.49691179931352</c:v>
                </c:pt>
                <c:pt idx="13">
                  <c:v>192.49840664457204</c:v>
                </c:pt>
                <c:pt idx="14">
                  <c:v>263.71622726190139</c:v>
                </c:pt>
                <c:pt idx="15">
                  <c:v>163.16101606363745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734184"/>
        <c:axId val="514735360"/>
      </c:barChart>
      <c:catAx>
        <c:axId val="514734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35360"/>
        <c:crosses val="autoZero"/>
        <c:auto val="1"/>
        <c:lblAlgn val="ctr"/>
        <c:lblOffset val="100"/>
        <c:noMultiLvlLbl val="0"/>
      </c:catAx>
      <c:valAx>
        <c:axId val="514735360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34184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OfS!$CA$4</c:f>
              <c:strCache>
                <c:ptCount val="1"/>
                <c:pt idx="0">
                  <c:v>VRF HP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OfS!$CA$5:$CA$20</c:f>
              <c:numCache>
                <c:formatCode>#,##0.00\ </c:formatCode>
                <c:ptCount val="16"/>
                <c:pt idx="0">
                  <c:v>3.1276589616176374E-2</c:v>
                </c:pt>
                <c:pt idx="1">
                  <c:v>9.937502517538159E-2</c:v>
                </c:pt>
                <c:pt idx="2">
                  <c:v>5.7975539497358522E-2</c:v>
                </c:pt>
                <c:pt idx="3">
                  <c:v>9.1649157365266548E-2</c:v>
                </c:pt>
                <c:pt idx="4">
                  <c:v>5.2461025997777098E-2</c:v>
                </c:pt>
                <c:pt idx="5">
                  <c:v>7.2482991228917576E-2</c:v>
                </c:pt>
                <c:pt idx="6">
                  <c:v>6.0944730771939501E-2</c:v>
                </c:pt>
                <c:pt idx="7">
                  <c:v>7.9658804612719264E-2</c:v>
                </c:pt>
                <c:pt idx="8">
                  <c:v>9.67448237561188E-2</c:v>
                </c:pt>
                <c:pt idx="9">
                  <c:v>0.11792011505468937</c:v>
                </c:pt>
                <c:pt idx="10">
                  <c:v>0.10888948870579837</c:v>
                </c:pt>
                <c:pt idx="11">
                  <c:v>9.4413837078157856E-2</c:v>
                </c:pt>
                <c:pt idx="12">
                  <c:v>9.4689053253649E-2</c:v>
                </c:pt>
                <c:pt idx="13">
                  <c:v>0.10469718074767372</c:v>
                </c:pt>
                <c:pt idx="14">
                  <c:v>0.10230983384801205</c:v>
                </c:pt>
                <c:pt idx="15">
                  <c:v>5.7208983369411388E-2</c:v>
                </c:pt>
              </c:numCache>
            </c:numRef>
          </c:val>
        </c:ser>
        <c:ser>
          <c:idx val="2"/>
          <c:order val="1"/>
          <c:tx>
            <c:strRef>
              <c:f>OfS!$CB$4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OfS!$CB$5:$CB$20</c:f>
              <c:numCache>
                <c:formatCode>#,##0.00\ </c:formatCode>
                <c:ptCount val="16"/>
                <c:pt idx="0">
                  <c:v>6.0283259679542726E-2</c:v>
                </c:pt>
                <c:pt idx="1">
                  <c:v>0.18258575401716323</c:v>
                </c:pt>
                <c:pt idx="2">
                  <c:v>0.10848374887861674</c:v>
                </c:pt>
                <c:pt idx="3">
                  <c:v>0.16900589157388102</c:v>
                </c:pt>
                <c:pt idx="4">
                  <c:v>9.4559093672351005E-2</c:v>
                </c:pt>
                <c:pt idx="5">
                  <c:v>0.13276533486915079</c:v>
                </c:pt>
                <c:pt idx="6">
                  <c:v>0.11223624299174166</c:v>
                </c:pt>
                <c:pt idx="7">
                  <c:v>0.14654540724591752</c:v>
                </c:pt>
                <c:pt idx="8">
                  <c:v>0.177922063328878</c:v>
                </c:pt>
                <c:pt idx="9">
                  <c:v>0.21664016319754403</c:v>
                </c:pt>
                <c:pt idx="10">
                  <c:v>0.20211894731714231</c:v>
                </c:pt>
                <c:pt idx="11">
                  <c:v>0.17360259832110803</c:v>
                </c:pt>
                <c:pt idx="12">
                  <c:v>0.17404528860650814</c:v>
                </c:pt>
                <c:pt idx="13">
                  <c:v>0.19113584442934423</c:v>
                </c:pt>
                <c:pt idx="14">
                  <c:v>0.18802169573301922</c:v>
                </c:pt>
                <c:pt idx="15">
                  <c:v>0.10826595524147609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736144"/>
        <c:axId val="514733792"/>
      </c:barChart>
      <c:catAx>
        <c:axId val="51473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33792"/>
        <c:crosses val="autoZero"/>
        <c:auto val="1"/>
        <c:lblAlgn val="ctr"/>
        <c:lblOffset val="100"/>
        <c:noMultiLvlLbl val="0"/>
      </c:catAx>
      <c:valAx>
        <c:axId val="514733792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73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OfS!$AE$4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OfS!$AE$5:$AE$20</c:f>
              <c:numCache>
                <c:formatCode>#,##0\ </c:formatCode>
                <c:ptCount val="16"/>
                <c:pt idx="0">
                  <c:v>417.88162075739524</c:v>
                </c:pt>
                <c:pt idx="1">
                  <c:v>447.5028070435522</c:v>
                </c:pt>
                <c:pt idx="2">
                  <c:v>456.29192473164835</c:v>
                </c:pt>
                <c:pt idx="3">
                  <c:v>456.63839528156518</c:v>
                </c:pt>
                <c:pt idx="4">
                  <c:v>456.97892207393261</c:v>
                </c:pt>
                <c:pt idx="5">
                  <c:v>420.91749077368263</c:v>
                </c:pt>
                <c:pt idx="6">
                  <c:v>462.42477412109258</c:v>
                </c:pt>
                <c:pt idx="7">
                  <c:v>454.86162328767347</c:v>
                </c:pt>
                <c:pt idx="8">
                  <c:v>467.55157312790755</c:v>
                </c:pt>
                <c:pt idx="9">
                  <c:v>480.39130040941416</c:v>
                </c:pt>
                <c:pt idx="10">
                  <c:v>463.47212060529284</c:v>
                </c:pt>
                <c:pt idx="11">
                  <c:v>458.68140667069218</c:v>
                </c:pt>
                <c:pt idx="12">
                  <c:v>432.29183133564544</c:v>
                </c:pt>
                <c:pt idx="13">
                  <c:v>445.40498522688409</c:v>
                </c:pt>
                <c:pt idx="14">
                  <c:v>565.39441296439418</c:v>
                </c:pt>
                <c:pt idx="15">
                  <c:v>416.08573148184053</c:v>
                </c:pt>
              </c:numCache>
            </c:numRef>
          </c:val>
        </c:ser>
        <c:ser>
          <c:idx val="1"/>
          <c:order val="1"/>
          <c:tx>
            <c:strRef>
              <c:f>OfS!$AF$4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OfS!$AF$5:$AF$20</c:f>
              <c:numCache>
                <c:formatCode>#,##0\ </c:formatCode>
                <c:ptCount val="16"/>
                <c:pt idx="0">
                  <c:v>141.50707486628173</c:v>
                </c:pt>
                <c:pt idx="1">
                  <c:v>208.55976143578488</c:v>
                </c:pt>
                <c:pt idx="2">
                  <c:v>178.73111872516219</c:v>
                </c:pt>
                <c:pt idx="3">
                  <c:v>191.16153248662019</c:v>
                </c:pt>
                <c:pt idx="4">
                  <c:v>168.84948953186017</c:v>
                </c:pt>
                <c:pt idx="5">
                  <c:v>196.4879168500556</c:v>
                </c:pt>
                <c:pt idx="6">
                  <c:v>195.5495918410129</c:v>
                </c:pt>
                <c:pt idx="7">
                  <c:v>224.38923768037998</c:v>
                </c:pt>
                <c:pt idx="8">
                  <c:v>255.46182985558664</c:v>
                </c:pt>
                <c:pt idx="9">
                  <c:v>243.90304054320626</c:v>
                </c:pt>
                <c:pt idx="10">
                  <c:v>240.37460131747389</c:v>
                </c:pt>
                <c:pt idx="11">
                  <c:v>248.98985770860807</c:v>
                </c:pt>
                <c:pt idx="12">
                  <c:v>216.33613101480199</c:v>
                </c:pt>
                <c:pt idx="13">
                  <c:v>213.95946882976739</c:v>
                </c:pt>
                <c:pt idx="14">
                  <c:v>327.52726515987678</c:v>
                </c:pt>
                <c:pt idx="15">
                  <c:v>196.64207027916839</c:v>
                </c:pt>
              </c:numCache>
            </c:numRef>
          </c:val>
        </c:ser>
        <c:ser>
          <c:idx val="2"/>
          <c:order val="2"/>
          <c:tx>
            <c:strRef>
              <c:f>OfS!$AG$4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OfS!$AG$5:$AG$20</c:f>
              <c:numCache>
                <c:formatCode>#,##0\ </c:formatCode>
                <c:ptCount val="16"/>
                <c:pt idx="0">
                  <c:v>227.30953596326549</c:v>
                </c:pt>
                <c:pt idx="1">
                  <c:v>342.01394591987764</c:v>
                </c:pt>
                <c:pt idx="2">
                  <c:v>282.74682725311192</c:v>
                </c:pt>
                <c:pt idx="3">
                  <c:v>336.88579799981045</c:v>
                </c:pt>
                <c:pt idx="4">
                  <c:v>279.09909820648807</c:v>
                </c:pt>
                <c:pt idx="5">
                  <c:v>335.34875560282484</c:v>
                </c:pt>
                <c:pt idx="6">
                  <c:v>331.09842335238943</c:v>
                </c:pt>
                <c:pt idx="7">
                  <c:v>380.18611636505887</c:v>
                </c:pt>
                <c:pt idx="8">
                  <c:v>404.7974628529725</c:v>
                </c:pt>
                <c:pt idx="9">
                  <c:v>421.3419547198356</c:v>
                </c:pt>
                <c:pt idx="10">
                  <c:v>428.39160591778153</c:v>
                </c:pt>
                <c:pt idx="11">
                  <c:v>403.98624820888182</c:v>
                </c:pt>
                <c:pt idx="12">
                  <c:v>398.83304281411552</c:v>
                </c:pt>
                <c:pt idx="13">
                  <c:v>406.4578754743394</c:v>
                </c:pt>
                <c:pt idx="14">
                  <c:v>591.24349242177823</c:v>
                </c:pt>
                <c:pt idx="15">
                  <c:v>359.80308634280584</c:v>
                </c:pt>
              </c:numCache>
            </c:numRef>
          </c:val>
        </c:ser>
        <c:ser>
          <c:idx val="3"/>
          <c:order val="3"/>
          <c:tx>
            <c:strRef>
              <c:f>OfS!$AH$4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OfS!$AH$5:$AH$20</c:f>
              <c:numCache>
                <c:formatCode>#,##0\ </c:formatCode>
                <c:ptCount val="16"/>
                <c:pt idx="0">
                  <c:v>197.7402571222328</c:v>
                </c:pt>
                <c:pt idx="1">
                  <c:v>267.24394621031047</c:v>
                </c:pt>
                <c:pt idx="2">
                  <c:v>224.66672593382424</c:v>
                </c:pt>
                <c:pt idx="3">
                  <c:v>242.53881008601644</c:v>
                </c:pt>
                <c:pt idx="4">
                  <c:v>218.95825661383253</c:v>
                </c:pt>
                <c:pt idx="5">
                  <c:v>257.15253257032941</c:v>
                </c:pt>
                <c:pt idx="6">
                  <c:v>246.04476359525373</c:v>
                </c:pt>
                <c:pt idx="7">
                  <c:v>285.53953233031814</c:v>
                </c:pt>
                <c:pt idx="8">
                  <c:v>308.07237064063304</c:v>
                </c:pt>
                <c:pt idx="9">
                  <c:v>305.04850437462505</c:v>
                </c:pt>
                <c:pt idx="10">
                  <c:v>303.4389810267607</c:v>
                </c:pt>
                <c:pt idx="11">
                  <c:v>307.70020534273561</c:v>
                </c:pt>
                <c:pt idx="12">
                  <c:v>282.5856821836976</c:v>
                </c:pt>
                <c:pt idx="13">
                  <c:v>288.65064909390446</c:v>
                </c:pt>
                <c:pt idx="14">
                  <c:v>422.82891316611057</c:v>
                </c:pt>
                <c:pt idx="15">
                  <c:v>290.69579016875804</c:v>
                </c:pt>
              </c:numCache>
            </c:numRef>
          </c:val>
        </c:ser>
        <c:ser>
          <c:idx val="4"/>
          <c:order val="4"/>
          <c:tx>
            <c:strRef>
              <c:f>OfS!$AI$4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OfS!$AI$5:$AI$20</c:f>
              <c:numCache>
                <c:formatCode>#,##0\ </c:formatCode>
                <c:ptCount val="16"/>
                <c:pt idx="0">
                  <c:v>275.78554926600054</c:v>
                </c:pt>
                <c:pt idx="1">
                  <c:v>387.75576045091697</c:v>
                </c:pt>
                <c:pt idx="2">
                  <c:v>317.34121326506585</c:v>
                </c:pt>
                <c:pt idx="3">
                  <c:v>378.7057893539357</c:v>
                </c:pt>
                <c:pt idx="4">
                  <c:v>316.99247072138007</c:v>
                </c:pt>
                <c:pt idx="5">
                  <c:v>384.65118208480595</c:v>
                </c:pt>
                <c:pt idx="6">
                  <c:v>371.72822786573687</c:v>
                </c:pt>
                <c:pt idx="7">
                  <c:v>429.4759305064116</c:v>
                </c:pt>
                <c:pt idx="8">
                  <c:v>443.90996325059496</c:v>
                </c:pt>
                <c:pt idx="9">
                  <c:v>469.59399515139319</c:v>
                </c:pt>
                <c:pt idx="10">
                  <c:v>480.9242746384831</c:v>
                </c:pt>
                <c:pt idx="11">
                  <c:v>451.0643370055783</c:v>
                </c:pt>
                <c:pt idx="12">
                  <c:v>452.64958559484876</c:v>
                </c:pt>
                <c:pt idx="13">
                  <c:v>469.27362108731467</c:v>
                </c:pt>
                <c:pt idx="14">
                  <c:v>669.8380567281306</c:v>
                </c:pt>
                <c:pt idx="15">
                  <c:v>438.97833946691583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1616"/>
        <c:axId val="704982984"/>
      </c:barChart>
      <c:catAx>
        <c:axId val="704971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82984"/>
        <c:crosses val="autoZero"/>
        <c:auto val="1"/>
        <c:lblAlgn val="ctr"/>
        <c:lblOffset val="100"/>
        <c:noMultiLvlLbl val="0"/>
      </c:catAx>
      <c:valAx>
        <c:axId val="704982984"/>
        <c:scaling>
          <c:orientation val="minMax"/>
          <c:max val="800"/>
          <c:min val="-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1616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OfS!$BO$4</c:f>
              <c:strCache>
                <c:ptCount val="1"/>
                <c:pt idx="0">
                  <c:v>Hi Eff HP, w/econo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OfS!$BO$5:$BO$20</c:f>
              <c:numCache>
                <c:formatCode>#,##0.00\ </c:formatCode>
                <c:ptCount val="16"/>
                <c:pt idx="0">
                  <c:v>0.20323760602023624</c:v>
                </c:pt>
                <c:pt idx="1">
                  <c:v>0.15353074265858282</c:v>
                </c:pt>
                <c:pt idx="2">
                  <c:v>0.12624394251671125</c:v>
                </c:pt>
                <c:pt idx="3">
                  <c:v>0.12661822289185284</c:v>
                </c:pt>
                <c:pt idx="4">
                  <c:v>0.12925733639279835</c:v>
                </c:pt>
                <c:pt idx="5">
                  <c:v>0.10232462619206648</c:v>
                </c:pt>
                <c:pt idx="6">
                  <c:v>9.2892001393466581E-2</c:v>
                </c:pt>
                <c:pt idx="7">
                  <c:v>0.13289901899757595</c:v>
                </c:pt>
                <c:pt idx="8">
                  <c:v>0.15528945903932906</c:v>
                </c:pt>
                <c:pt idx="9">
                  <c:v>0.14978072171147006</c:v>
                </c:pt>
                <c:pt idx="10">
                  <c:v>0.1641047840648672</c:v>
                </c:pt>
                <c:pt idx="11">
                  <c:v>0.17718956458223964</c:v>
                </c:pt>
                <c:pt idx="12">
                  <c:v>0.15369465687904443</c:v>
                </c:pt>
                <c:pt idx="13">
                  <c:v>0.1481834338433678</c:v>
                </c:pt>
                <c:pt idx="14">
                  <c:v>0.19703640785436308</c:v>
                </c:pt>
                <c:pt idx="15">
                  <c:v>0.14454081093186424</c:v>
                </c:pt>
              </c:numCache>
            </c:numRef>
          </c:val>
        </c:ser>
        <c:ser>
          <c:idx val="1"/>
          <c:order val="1"/>
          <c:tx>
            <c:strRef>
              <c:f>OfS!$BP$4</c:f>
              <c:strCache>
                <c:ptCount val="1"/>
                <c:pt idx="0">
                  <c:v>VRF HP T-24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OfS!$BP$5:$BP$20</c:f>
              <c:numCache>
                <c:formatCode>#,##0.00\ </c:formatCode>
                <c:ptCount val="16"/>
                <c:pt idx="0">
                  <c:v>8.6696382102212199E-2</c:v>
                </c:pt>
                <c:pt idx="1">
                  <c:v>4.0732893753544094E-2</c:v>
                </c:pt>
                <c:pt idx="2">
                  <c:v>7.720624289538891E-2</c:v>
                </c:pt>
                <c:pt idx="3">
                  <c:v>2.1550426597748331E-2</c:v>
                </c:pt>
                <c:pt idx="4">
                  <c:v>6.9109814953891929E-2</c:v>
                </c:pt>
                <c:pt idx="5">
                  <c:v>2.4358065727669222E-2</c:v>
                </c:pt>
                <c:pt idx="6">
                  <c:v>2.999468617205826E-2</c:v>
                </c:pt>
                <c:pt idx="7">
                  <c:v>4.234110650897363E-2</c:v>
                </c:pt>
                <c:pt idx="8">
                  <c:v>2.6887528753736224E-2</c:v>
                </c:pt>
                <c:pt idx="9">
                  <c:v>-2.4981312555595474E-2</c:v>
                </c:pt>
                <c:pt idx="10">
                  <c:v>3.2753278788092928E-2</c:v>
                </c:pt>
                <c:pt idx="11">
                  <c:v>6.737973746174758E-2</c:v>
                </c:pt>
                <c:pt idx="12">
                  <c:v>2.858645900311501E-2</c:v>
                </c:pt>
                <c:pt idx="13">
                  <c:v>3.8749703250575827E-2</c:v>
                </c:pt>
                <c:pt idx="14">
                  <c:v>9.9487517981522278E-2</c:v>
                </c:pt>
                <c:pt idx="15">
                  <c:v>9.0534137088794708E-2</c:v>
                </c:pt>
              </c:numCache>
            </c:numRef>
          </c:val>
        </c:ser>
        <c:ser>
          <c:idx val="2"/>
          <c:order val="2"/>
          <c:tx>
            <c:strRef>
              <c:f>OfS!$BQ$4</c:f>
              <c:strCache>
                <c:ptCount val="1"/>
                <c:pt idx="0">
                  <c:v>VRF HP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OfS!$BQ$5:$BQ$20</c:f>
              <c:numCache>
                <c:formatCode>#,##0.00\ </c:formatCode>
                <c:ptCount val="16"/>
                <c:pt idx="0">
                  <c:v>0.14697964178175493</c:v>
                </c:pt>
                <c:pt idx="1">
                  <c:v>0.22331864777070731</c:v>
                </c:pt>
                <c:pt idx="2">
                  <c:v>0.18568999177400566</c:v>
                </c:pt>
                <c:pt idx="3">
                  <c:v>0.19055631817162932</c:v>
                </c:pt>
                <c:pt idx="4">
                  <c:v>0.16366890862624292</c:v>
                </c:pt>
                <c:pt idx="5">
                  <c:v>0.15712340059682001</c:v>
                </c:pt>
                <c:pt idx="6">
                  <c:v>0.14223092916379992</c:v>
                </c:pt>
                <c:pt idx="7">
                  <c:v>0.18888651375489116</c:v>
                </c:pt>
                <c:pt idx="8">
                  <c:v>0.20480959208261423</c:v>
                </c:pt>
                <c:pt idx="9">
                  <c:v>0.19165885064194857</c:v>
                </c:pt>
                <c:pt idx="10">
                  <c:v>0.23487222610523523</c:v>
                </c:pt>
                <c:pt idx="11">
                  <c:v>0.24098233578285561</c:v>
                </c:pt>
                <c:pt idx="12">
                  <c:v>0.20263174760962313</c:v>
                </c:pt>
                <c:pt idx="13">
                  <c:v>0.22988554767992006</c:v>
                </c:pt>
                <c:pt idx="14">
                  <c:v>0.28750921371454147</c:v>
                </c:pt>
                <c:pt idx="15">
                  <c:v>0.19880009233027079</c:v>
                </c:pt>
              </c:numCache>
            </c:numRef>
          </c:val>
        </c:ser>
        <c:ser>
          <c:idx val="3"/>
          <c:order val="3"/>
          <c:tx>
            <c:strRef>
              <c:f>OfS!$BR$4</c:f>
              <c:strCache>
                <c:ptCount val="1"/>
                <c:pt idx="0">
                  <c:v>VRF HR T-24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OfS!$BR$5:$BR$20</c:f>
              <c:numCache>
                <c:formatCode>#,##0.00\ </c:formatCode>
                <c:ptCount val="16"/>
                <c:pt idx="0">
                  <c:v>9.351945460682258E-2</c:v>
                </c:pt>
                <c:pt idx="1">
                  <c:v>5.8287325019975467E-2</c:v>
                </c:pt>
                <c:pt idx="2">
                  <c:v>0.10266945643722701</c:v>
                </c:pt>
                <c:pt idx="3">
                  <c:v>5.0041693278436286E-2</c:v>
                </c:pt>
                <c:pt idx="4">
                  <c:v>9.7013422059338064E-2</c:v>
                </c:pt>
                <c:pt idx="5">
                  <c:v>2.6852765896903004E-2</c:v>
                </c:pt>
                <c:pt idx="6">
                  <c:v>4.1171021607554405E-2</c:v>
                </c:pt>
                <c:pt idx="7">
                  <c:v>6.466525825190686E-2</c:v>
                </c:pt>
                <c:pt idx="8">
                  <c:v>5.2464265127373899E-2</c:v>
                </c:pt>
                <c:pt idx="9">
                  <c:v>2.4218834991866032E-3</c:v>
                </c:pt>
                <c:pt idx="10">
                  <c:v>6.3359368350552489E-2</c:v>
                </c:pt>
                <c:pt idx="11">
                  <c:v>0.1027927950610658</c:v>
                </c:pt>
                <c:pt idx="12">
                  <c:v>6.1282373576772631E-2</c:v>
                </c:pt>
                <c:pt idx="13">
                  <c:v>5.6747940691927512E-2</c:v>
                </c:pt>
                <c:pt idx="14">
                  <c:v>0.15483559393658944</c:v>
                </c:pt>
                <c:pt idx="15">
                  <c:v>0.1091499286307402</c:v>
                </c:pt>
              </c:numCache>
            </c:numRef>
          </c:val>
        </c:ser>
        <c:ser>
          <c:idx val="4"/>
          <c:order val="4"/>
          <c:tx>
            <c:strRef>
              <c:f>OfS!$BS$4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OfS!$BS$5:$BS$20</c:f>
              <c:numCache>
                <c:formatCode>#,##0.00\ </c:formatCode>
                <c:ptCount val="16"/>
                <c:pt idx="0">
                  <c:v>0.14768754359821293</c:v>
                </c:pt>
                <c:pt idx="1">
                  <c:v>0.24623155692477072</c:v>
                </c:pt>
                <c:pt idx="2">
                  <c:v>0.20080215094053888</c:v>
                </c:pt>
                <c:pt idx="3">
                  <c:v>0.2182015000140009</c:v>
                </c:pt>
                <c:pt idx="4">
                  <c:v>0.19778624125578453</c:v>
                </c:pt>
                <c:pt idx="5">
                  <c:v>0.15556862207978003</c:v>
                </c:pt>
                <c:pt idx="6">
                  <c:v>0.15114067935588921</c:v>
                </c:pt>
                <c:pt idx="7">
                  <c:v>0.20694474774251978</c:v>
                </c:pt>
                <c:pt idx="8">
                  <c:v>0.22249424626956069</c:v>
                </c:pt>
                <c:pt idx="9">
                  <c:v>0.21253029853167724</c:v>
                </c:pt>
                <c:pt idx="10">
                  <c:v>0.25771132072434577</c:v>
                </c:pt>
                <c:pt idx="11">
                  <c:v>0.26823488429830822</c:v>
                </c:pt>
                <c:pt idx="12">
                  <c:v>0.22825573563622889</c:v>
                </c:pt>
                <c:pt idx="13">
                  <c:v>0.24794511943986819</c:v>
                </c:pt>
                <c:pt idx="14">
                  <c:v>0.33261767950600674</c:v>
                </c:pt>
                <c:pt idx="15">
                  <c:v>0.22353087726188989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7888"/>
        <c:axId val="704976712"/>
      </c:barChart>
      <c:catAx>
        <c:axId val="704977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6712"/>
        <c:crosses val="autoZero"/>
        <c:auto val="1"/>
        <c:lblAlgn val="ctr"/>
        <c:lblOffset val="100"/>
        <c:noMultiLvlLbl val="0"/>
      </c:catAx>
      <c:valAx>
        <c:axId val="704976712"/>
        <c:scaling>
          <c:orientation val="minMax"/>
          <c:max val="0.4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Peak Period Savings,</a:t>
                </a:r>
                <a:r>
                  <a:rPr lang="en-US" sz="1050" baseline="0"/>
                  <a:t> kW/ton</a:t>
                </a:r>
                <a:endParaRPr lang="en-US" sz="105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OfS!$AT$4</c:f>
              <c:strCache>
                <c:ptCount val="1"/>
                <c:pt idx="0">
                  <c:v>VRF HR Tier1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OfS!$AT$5:$AT$20</c:f>
              <c:numCache>
                <c:formatCode>#,##0\ </c:formatCode>
                <c:ptCount val="16"/>
                <c:pt idx="0">
                  <c:v>41.254649664049161</c:v>
                </c:pt>
                <c:pt idx="1">
                  <c:v>64.926086876776665</c:v>
                </c:pt>
                <c:pt idx="2">
                  <c:v>50.213778430583254</c:v>
                </c:pt>
                <c:pt idx="3">
                  <c:v>74.038365215259219</c:v>
                </c:pt>
                <c:pt idx="4">
                  <c:v>52.290097072748992</c:v>
                </c:pt>
                <c:pt idx="5">
                  <c:v>69.202331695135342</c:v>
                </c:pt>
                <c:pt idx="6">
                  <c:v>68.303839416850209</c:v>
                </c:pt>
                <c:pt idx="7">
                  <c:v>78.107549932530077</c:v>
                </c:pt>
                <c:pt idx="8">
                  <c:v>73.77490096230936</c:v>
                </c:pt>
                <c:pt idx="9">
                  <c:v>89.402810811538757</c:v>
                </c:pt>
                <c:pt idx="10">
                  <c:v>96.145489451415088</c:v>
                </c:pt>
                <c:pt idx="11">
                  <c:v>77.639688674533829</c:v>
                </c:pt>
                <c:pt idx="12">
                  <c:v>92.225819962939099</c:v>
                </c:pt>
                <c:pt idx="13">
                  <c:v>97.659677100494235</c:v>
                </c:pt>
                <c:pt idx="14">
                  <c:v>134.12932897405298</c:v>
                </c:pt>
                <c:pt idx="15">
                  <c:v>79.298800674328078</c:v>
                </c:pt>
              </c:numCache>
            </c:numRef>
          </c:val>
        </c:ser>
        <c:ser>
          <c:idx val="2"/>
          <c:order val="1"/>
          <c:tx>
            <c:strRef>
              <c:f>OfS!$AU$4</c:f>
              <c:strCache>
                <c:ptCount val="1"/>
                <c:pt idx="0">
                  <c:v>VRF HR Tier2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OfS!$X$5:$X$20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OfS!$AU$5:$AU$20</c:f>
              <c:numCache>
                <c:formatCode>#,##0\ </c:formatCode>
                <c:ptCount val="16"/>
                <c:pt idx="0">
                  <c:v>78.045292143767753</c:v>
                </c:pt>
                <c:pt idx="1">
                  <c:v>120.51181424060647</c:v>
                </c:pt>
                <c:pt idx="2">
                  <c:v>92.674487331241593</c:v>
                </c:pt>
                <c:pt idx="3">
                  <c:v>136.16697926791923</c:v>
                </c:pt>
                <c:pt idx="4">
                  <c:v>98.034214107547541</c:v>
                </c:pt>
                <c:pt idx="5">
                  <c:v>127.49864951447654</c:v>
                </c:pt>
                <c:pt idx="6">
                  <c:v>125.68346427048314</c:v>
                </c:pt>
                <c:pt idx="7">
                  <c:v>143.93639817609346</c:v>
                </c:pt>
                <c:pt idx="8">
                  <c:v>135.83759260996189</c:v>
                </c:pt>
                <c:pt idx="9">
                  <c:v>164.54549077676816</c:v>
                </c:pt>
                <c:pt idx="10">
                  <c:v>177.4852936117224</c:v>
                </c:pt>
                <c:pt idx="11">
                  <c:v>143.36413166284271</c:v>
                </c:pt>
                <c:pt idx="12">
                  <c:v>170.06390341115119</c:v>
                </c:pt>
                <c:pt idx="13">
                  <c:v>180.6229719934102</c:v>
                </c:pt>
                <c:pt idx="14">
                  <c:v>247.00914356202</c:v>
                </c:pt>
                <c:pt idx="15">
                  <c:v>148.28175085574057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4973184"/>
        <c:axId val="704971224"/>
      </c:barChart>
      <c:catAx>
        <c:axId val="70497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1224"/>
        <c:crosses val="autoZero"/>
        <c:auto val="1"/>
        <c:lblAlgn val="ctr"/>
        <c:lblOffset val="100"/>
        <c:noMultiLvlLbl val="0"/>
      </c:catAx>
      <c:valAx>
        <c:axId val="704971224"/>
        <c:scaling>
          <c:orientation val="minMax"/>
          <c:max val="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Annual Energy Savings, kWh/ton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73184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8.xml"/><Relationship Id="rId3" Type="http://schemas.openxmlformats.org/officeDocument/2006/relationships/chart" Target="../charts/chart23.xml"/><Relationship Id="rId7" Type="http://schemas.openxmlformats.org/officeDocument/2006/relationships/chart" Target="../charts/chart27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10" Type="http://schemas.openxmlformats.org/officeDocument/2006/relationships/chart" Target="../charts/chart30.xml"/><Relationship Id="rId4" Type="http://schemas.openxmlformats.org/officeDocument/2006/relationships/chart" Target="../charts/chart24.xml"/><Relationship Id="rId9" Type="http://schemas.openxmlformats.org/officeDocument/2006/relationships/chart" Target="../charts/chart29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22</xdr:row>
      <xdr:rowOff>38100</xdr:rowOff>
    </xdr:from>
    <xdr:to>
      <xdr:col>14</xdr:col>
      <xdr:colOff>542925</xdr:colOff>
      <xdr:row>36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37</xdr:row>
      <xdr:rowOff>66675</xdr:rowOff>
    </xdr:from>
    <xdr:to>
      <xdr:col>14</xdr:col>
      <xdr:colOff>542925</xdr:colOff>
      <xdr:row>51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59530</xdr:colOff>
      <xdr:row>22</xdr:row>
      <xdr:rowOff>62744</xdr:rowOff>
    </xdr:from>
    <xdr:to>
      <xdr:col>37</xdr:col>
      <xdr:colOff>366712</xdr:colOff>
      <xdr:row>36</xdr:row>
      <xdr:rowOff>138944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78581</xdr:colOff>
      <xdr:row>37</xdr:row>
      <xdr:rowOff>102394</xdr:rowOff>
    </xdr:from>
    <xdr:to>
      <xdr:col>37</xdr:col>
      <xdr:colOff>365190</xdr:colOff>
      <xdr:row>51</xdr:row>
      <xdr:rowOff>178594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34056</xdr:colOff>
      <xdr:row>22</xdr:row>
      <xdr:rowOff>40758</xdr:rowOff>
    </xdr:from>
    <xdr:to>
      <xdr:col>52</xdr:col>
      <xdr:colOff>422257</xdr:colOff>
      <xdr:row>36</xdr:row>
      <xdr:rowOff>119174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53106</xdr:colOff>
      <xdr:row>37</xdr:row>
      <xdr:rowOff>71549</xdr:rowOff>
    </xdr:from>
    <xdr:to>
      <xdr:col>52</xdr:col>
      <xdr:colOff>420550</xdr:colOff>
      <xdr:row>51</xdr:row>
      <xdr:rowOff>147749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72989</xdr:colOff>
      <xdr:row>22</xdr:row>
      <xdr:rowOff>48346</xdr:rowOff>
    </xdr:from>
    <xdr:to>
      <xdr:col>24</xdr:col>
      <xdr:colOff>106326</xdr:colOff>
      <xdr:row>36</xdr:row>
      <xdr:rowOff>124546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80963</xdr:colOff>
      <xdr:row>37</xdr:row>
      <xdr:rowOff>54769</xdr:rowOff>
    </xdr:from>
    <xdr:to>
      <xdr:col>24</xdr:col>
      <xdr:colOff>95250</xdr:colOff>
      <xdr:row>51</xdr:row>
      <xdr:rowOff>130969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30734</xdr:colOff>
      <xdr:row>22</xdr:row>
      <xdr:rowOff>40758</xdr:rowOff>
    </xdr:from>
    <xdr:to>
      <xdr:col>66</xdr:col>
      <xdr:colOff>292950</xdr:colOff>
      <xdr:row>36</xdr:row>
      <xdr:rowOff>119174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54</xdr:col>
      <xdr:colOff>49784</xdr:colOff>
      <xdr:row>37</xdr:row>
      <xdr:rowOff>71549</xdr:rowOff>
    </xdr:from>
    <xdr:to>
      <xdr:col>66</xdr:col>
      <xdr:colOff>291243</xdr:colOff>
      <xdr:row>51</xdr:row>
      <xdr:rowOff>147749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22</xdr:row>
      <xdr:rowOff>38100</xdr:rowOff>
    </xdr:from>
    <xdr:to>
      <xdr:col>14</xdr:col>
      <xdr:colOff>542925</xdr:colOff>
      <xdr:row>36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37</xdr:row>
      <xdr:rowOff>66675</xdr:rowOff>
    </xdr:from>
    <xdr:to>
      <xdr:col>14</xdr:col>
      <xdr:colOff>542925</xdr:colOff>
      <xdr:row>51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59530</xdr:colOff>
      <xdr:row>22</xdr:row>
      <xdr:rowOff>62744</xdr:rowOff>
    </xdr:from>
    <xdr:to>
      <xdr:col>37</xdr:col>
      <xdr:colOff>366712</xdr:colOff>
      <xdr:row>36</xdr:row>
      <xdr:rowOff>138944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78581</xdr:colOff>
      <xdr:row>37</xdr:row>
      <xdr:rowOff>102394</xdr:rowOff>
    </xdr:from>
    <xdr:to>
      <xdr:col>37</xdr:col>
      <xdr:colOff>365190</xdr:colOff>
      <xdr:row>51</xdr:row>
      <xdr:rowOff>178594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34056</xdr:colOff>
      <xdr:row>22</xdr:row>
      <xdr:rowOff>40758</xdr:rowOff>
    </xdr:from>
    <xdr:to>
      <xdr:col>52</xdr:col>
      <xdr:colOff>422257</xdr:colOff>
      <xdr:row>36</xdr:row>
      <xdr:rowOff>119174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53106</xdr:colOff>
      <xdr:row>37</xdr:row>
      <xdr:rowOff>71549</xdr:rowOff>
    </xdr:from>
    <xdr:to>
      <xdr:col>52</xdr:col>
      <xdr:colOff>420550</xdr:colOff>
      <xdr:row>51</xdr:row>
      <xdr:rowOff>147749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72989</xdr:colOff>
      <xdr:row>22</xdr:row>
      <xdr:rowOff>48346</xdr:rowOff>
    </xdr:from>
    <xdr:to>
      <xdr:col>24</xdr:col>
      <xdr:colOff>106326</xdr:colOff>
      <xdr:row>36</xdr:row>
      <xdr:rowOff>124546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80963</xdr:colOff>
      <xdr:row>37</xdr:row>
      <xdr:rowOff>54769</xdr:rowOff>
    </xdr:from>
    <xdr:to>
      <xdr:col>24</xdr:col>
      <xdr:colOff>95250</xdr:colOff>
      <xdr:row>51</xdr:row>
      <xdr:rowOff>130969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54545</xdr:colOff>
      <xdr:row>22</xdr:row>
      <xdr:rowOff>64570</xdr:rowOff>
    </xdr:from>
    <xdr:to>
      <xdr:col>66</xdr:col>
      <xdr:colOff>202406</xdr:colOff>
      <xdr:row>36</xdr:row>
      <xdr:rowOff>142986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54</xdr:col>
      <xdr:colOff>49785</xdr:colOff>
      <xdr:row>37</xdr:row>
      <xdr:rowOff>71549</xdr:rowOff>
    </xdr:from>
    <xdr:to>
      <xdr:col>66</xdr:col>
      <xdr:colOff>202407</xdr:colOff>
      <xdr:row>51</xdr:row>
      <xdr:rowOff>147749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22</xdr:row>
      <xdr:rowOff>38100</xdr:rowOff>
    </xdr:from>
    <xdr:to>
      <xdr:col>14</xdr:col>
      <xdr:colOff>542925</xdr:colOff>
      <xdr:row>36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37</xdr:row>
      <xdr:rowOff>66675</xdr:rowOff>
    </xdr:from>
    <xdr:to>
      <xdr:col>14</xdr:col>
      <xdr:colOff>542925</xdr:colOff>
      <xdr:row>51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59530</xdr:colOff>
      <xdr:row>22</xdr:row>
      <xdr:rowOff>62744</xdr:rowOff>
    </xdr:from>
    <xdr:to>
      <xdr:col>37</xdr:col>
      <xdr:colOff>366712</xdr:colOff>
      <xdr:row>36</xdr:row>
      <xdr:rowOff>138944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78581</xdr:colOff>
      <xdr:row>37</xdr:row>
      <xdr:rowOff>102394</xdr:rowOff>
    </xdr:from>
    <xdr:to>
      <xdr:col>37</xdr:col>
      <xdr:colOff>365190</xdr:colOff>
      <xdr:row>51</xdr:row>
      <xdr:rowOff>178594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34056</xdr:colOff>
      <xdr:row>22</xdr:row>
      <xdr:rowOff>40758</xdr:rowOff>
    </xdr:from>
    <xdr:to>
      <xdr:col>52</xdr:col>
      <xdr:colOff>422257</xdr:colOff>
      <xdr:row>36</xdr:row>
      <xdr:rowOff>119174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53106</xdr:colOff>
      <xdr:row>37</xdr:row>
      <xdr:rowOff>71549</xdr:rowOff>
    </xdr:from>
    <xdr:to>
      <xdr:col>52</xdr:col>
      <xdr:colOff>420550</xdr:colOff>
      <xdr:row>51</xdr:row>
      <xdr:rowOff>147749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72989</xdr:colOff>
      <xdr:row>22</xdr:row>
      <xdr:rowOff>48346</xdr:rowOff>
    </xdr:from>
    <xdr:to>
      <xdr:col>24</xdr:col>
      <xdr:colOff>106326</xdr:colOff>
      <xdr:row>36</xdr:row>
      <xdr:rowOff>124546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80963</xdr:colOff>
      <xdr:row>37</xdr:row>
      <xdr:rowOff>54769</xdr:rowOff>
    </xdr:from>
    <xdr:to>
      <xdr:col>24</xdr:col>
      <xdr:colOff>95250</xdr:colOff>
      <xdr:row>51</xdr:row>
      <xdr:rowOff>130969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30734</xdr:colOff>
      <xdr:row>22</xdr:row>
      <xdr:rowOff>40758</xdr:rowOff>
    </xdr:from>
    <xdr:to>
      <xdr:col>66</xdr:col>
      <xdr:colOff>190501</xdr:colOff>
      <xdr:row>36</xdr:row>
      <xdr:rowOff>119174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54</xdr:col>
      <xdr:colOff>49785</xdr:colOff>
      <xdr:row>37</xdr:row>
      <xdr:rowOff>71549</xdr:rowOff>
    </xdr:from>
    <xdr:to>
      <xdr:col>66</xdr:col>
      <xdr:colOff>190501</xdr:colOff>
      <xdr:row>51</xdr:row>
      <xdr:rowOff>147749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22</xdr:row>
      <xdr:rowOff>38100</xdr:rowOff>
    </xdr:from>
    <xdr:to>
      <xdr:col>14</xdr:col>
      <xdr:colOff>542925</xdr:colOff>
      <xdr:row>36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47625</xdr:colOff>
      <xdr:row>37</xdr:row>
      <xdr:rowOff>66675</xdr:rowOff>
    </xdr:from>
    <xdr:to>
      <xdr:col>14</xdr:col>
      <xdr:colOff>542925</xdr:colOff>
      <xdr:row>51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59530</xdr:colOff>
      <xdr:row>22</xdr:row>
      <xdr:rowOff>62744</xdr:rowOff>
    </xdr:from>
    <xdr:to>
      <xdr:col>37</xdr:col>
      <xdr:colOff>366712</xdr:colOff>
      <xdr:row>36</xdr:row>
      <xdr:rowOff>138944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78581</xdr:colOff>
      <xdr:row>37</xdr:row>
      <xdr:rowOff>102394</xdr:rowOff>
    </xdr:from>
    <xdr:to>
      <xdr:col>37</xdr:col>
      <xdr:colOff>365190</xdr:colOff>
      <xdr:row>51</xdr:row>
      <xdr:rowOff>178594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34056</xdr:colOff>
      <xdr:row>22</xdr:row>
      <xdr:rowOff>40758</xdr:rowOff>
    </xdr:from>
    <xdr:to>
      <xdr:col>52</xdr:col>
      <xdr:colOff>422257</xdr:colOff>
      <xdr:row>36</xdr:row>
      <xdr:rowOff>119174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53106</xdr:colOff>
      <xdr:row>37</xdr:row>
      <xdr:rowOff>71549</xdr:rowOff>
    </xdr:from>
    <xdr:to>
      <xdr:col>52</xdr:col>
      <xdr:colOff>420550</xdr:colOff>
      <xdr:row>51</xdr:row>
      <xdr:rowOff>147749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72989</xdr:colOff>
      <xdr:row>22</xdr:row>
      <xdr:rowOff>48346</xdr:rowOff>
    </xdr:from>
    <xdr:to>
      <xdr:col>24</xdr:col>
      <xdr:colOff>106326</xdr:colOff>
      <xdr:row>36</xdr:row>
      <xdr:rowOff>124546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80963</xdr:colOff>
      <xdr:row>37</xdr:row>
      <xdr:rowOff>54769</xdr:rowOff>
    </xdr:from>
    <xdr:to>
      <xdr:col>24</xdr:col>
      <xdr:colOff>95250</xdr:colOff>
      <xdr:row>51</xdr:row>
      <xdr:rowOff>130969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42640</xdr:colOff>
      <xdr:row>22</xdr:row>
      <xdr:rowOff>40758</xdr:rowOff>
    </xdr:from>
    <xdr:to>
      <xdr:col>66</xdr:col>
      <xdr:colOff>166687</xdr:colOff>
      <xdr:row>36</xdr:row>
      <xdr:rowOff>119174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54</xdr:col>
      <xdr:colOff>61691</xdr:colOff>
      <xdr:row>37</xdr:row>
      <xdr:rowOff>71549</xdr:rowOff>
    </xdr:from>
    <xdr:to>
      <xdr:col>66</xdr:col>
      <xdr:colOff>165485</xdr:colOff>
      <xdr:row>51</xdr:row>
      <xdr:rowOff>147749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AS1026"/>
  <sheetViews>
    <sheetView zoomScaleNormal="100" workbookViewId="0">
      <pane ySplit="1" topLeftCell="A690" activePane="bottomLeft" state="frozenSplit"/>
      <selection pane="bottomLeft" activeCell="A706" sqref="A706:XFD706"/>
    </sheetView>
  </sheetViews>
  <sheetFormatPr defaultRowHeight="15" x14ac:dyDescent="0.25"/>
  <cols>
    <col min="1" max="1" width="3" customWidth="1"/>
    <col min="2" max="2" width="19.42578125" bestFit="1" customWidth="1"/>
    <col min="4" max="4" width="6.42578125" customWidth="1"/>
    <col min="5" max="5" width="6.5703125" bestFit="1" customWidth="1"/>
    <col min="6" max="6" width="12.85546875" bestFit="1" customWidth="1"/>
    <col min="8" max="8" width="11.42578125" customWidth="1"/>
    <col min="9" max="11" width="3.28515625" hidden="1" customWidth="1"/>
    <col min="12" max="12" width="10.28515625" customWidth="1"/>
    <col min="13" max="13" width="9.85546875" customWidth="1"/>
    <col min="14" max="14" width="2.85546875" hidden="1" customWidth="1"/>
    <col min="15" max="15" width="7" customWidth="1"/>
    <col min="16" max="16" width="8.5703125" customWidth="1"/>
    <col min="17" max="17" width="3.28515625" hidden="1" customWidth="1"/>
    <col min="18" max="18" width="12" bestFit="1" customWidth="1"/>
    <col min="19" max="19" width="9.140625" bestFit="1" customWidth="1"/>
    <col min="20" max="20" width="8.85546875" bestFit="1" customWidth="1"/>
    <col min="21" max="21" width="11.85546875" customWidth="1"/>
    <col min="22" max="22" width="10" hidden="1" customWidth="1"/>
    <col min="23" max="23" width="9.140625" bestFit="1" customWidth="1"/>
    <col min="24" max="24" width="8.140625" customWidth="1"/>
    <col min="25" max="25" width="8.85546875" customWidth="1"/>
    <col min="26" max="26" width="8.5703125" customWidth="1"/>
    <col min="27" max="30" width="8.5703125" hidden="1" customWidth="1"/>
    <col min="31" max="31" width="4.28515625" customWidth="1"/>
    <col min="32" max="32" width="4.42578125" customWidth="1"/>
    <col min="33" max="33" width="9.5703125" bestFit="1" customWidth="1"/>
    <col min="34" max="34" width="10.5703125" bestFit="1" customWidth="1"/>
  </cols>
  <sheetData>
    <row r="1" spans="2:35" ht="36.75" customHeight="1" x14ac:dyDescent="0.25">
      <c r="B1" s="4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29</v>
      </c>
      <c r="Z1" s="5" t="s">
        <v>30</v>
      </c>
      <c r="AA1" s="5" t="s">
        <v>32</v>
      </c>
      <c r="AB1" s="5" t="s">
        <v>33</v>
      </c>
      <c r="AC1" s="5" t="s">
        <v>34</v>
      </c>
      <c r="AD1" s="5" t="s">
        <v>35</v>
      </c>
      <c r="AE1" s="6"/>
      <c r="AG1" s="1" t="s">
        <v>24</v>
      </c>
      <c r="AH1" s="10">
        <f>AVERAGE(AH2:AH321)</f>
        <v>20660.509564561857</v>
      </c>
    </row>
    <row r="2" spans="2:35" x14ac:dyDescent="0.25">
      <c r="B2" s="7" t="s">
        <v>60</v>
      </c>
      <c r="C2" s="2" t="s">
        <v>23</v>
      </c>
      <c r="D2" s="2" t="s">
        <v>36</v>
      </c>
      <c r="E2" s="2">
        <v>14</v>
      </c>
      <c r="F2" s="2" t="s">
        <v>52</v>
      </c>
      <c r="G2" s="3">
        <v>25.64710807800293</v>
      </c>
      <c r="H2" s="3">
        <v>93421.8125</v>
      </c>
      <c r="I2" s="3">
        <v>31593.98046875</v>
      </c>
      <c r="J2" s="3">
        <v>0</v>
      </c>
      <c r="K2" s="3">
        <v>50648.0078125</v>
      </c>
      <c r="L2" s="3">
        <v>3116.605712890625</v>
      </c>
      <c r="M2" s="3">
        <v>338.11654663085937</v>
      </c>
      <c r="N2" s="3">
        <v>0</v>
      </c>
      <c r="O2" s="3">
        <v>0</v>
      </c>
      <c r="P2" s="3">
        <v>7512.12939453125</v>
      </c>
      <c r="Q2" s="3">
        <v>0</v>
      </c>
      <c r="R2" s="3">
        <v>213.09382629394531</v>
      </c>
      <c r="S2" s="3">
        <v>0</v>
      </c>
      <c r="T2" s="3">
        <v>0</v>
      </c>
      <c r="U2" s="3">
        <v>198.45272000000003</v>
      </c>
      <c r="V2" s="3">
        <v>0</v>
      </c>
      <c r="W2" s="3">
        <v>0</v>
      </c>
      <c r="X2" s="3">
        <v>198.45272000000003</v>
      </c>
      <c r="Y2" s="3">
        <v>191.33760070800781</v>
      </c>
      <c r="Z2" s="3">
        <v>-170.29045104980469</v>
      </c>
      <c r="AA2" s="3">
        <v>0</v>
      </c>
      <c r="AB2" s="3">
        <v>0</v>
      </c>
      <c r="AC2" s="3">
        <v>0</v>
      </c>
      <c r="AD2" s="3">
        <v>0</v>
      </c>
      <c r="AE2" s="3"/>
      <c r="AF2" s="2"/>
      <c r="AG2" s="3">
        <f t="shared" ref="AG2:AG65" si="0">L2+M2+O2+P2+R2</f>
        <v>11179.94548034668</v>
      </c>
      <c r="AH2" s="11"/>
      <c r="AI2" s="8"/>
    </row>
    <row r="3" spans="2:35" x14ac:dyDescent="0.25">
      <c r="B3" s="7" t="s">
        <v>647</v>
      </c>
      <c r="C3" s="2" t="s">
        <v>23</v>
      </c>
      <c r="D3" s="2" t="s">
        <v>36</v>
      </c>
      <c r="E3" s="2">
        <v>14</v>
      </c>
      <c r="F3" s="2" t="s">
        <v>648</v>
      </c>
      <c r="G3" s="3">
        <v>27.553245544433594</v>
      </c>
      <c r="H3" s="3">
        <v>96209.390625</v>
      </c>
      <c r="I3" s="3">
        <v>31593.98046875</v>
      </c>
      <c r="J3" s="3">
        <v>0</v>
      </c>
      <c r="K3" s="3">
        <v>50648.0078125</v>
      </c>
      <c r="L3" s="3">
        <v>3116.56298828125</v>
      </c>
      <c r="M3" s="3">
        <v>3128.8720703125</v>
      </c>
      <c r="N3" s="3">
        <v>0</v>
      </c>
      <c r="O3" s="3">
        <v>0</v>
      </c>
      <c r="P3" s="3">
        <v>7512.34716796875</v>
      </c>
      <c r="Q3" s="3">
        <v>0</v>
      </c>
      <c r="R3" s="3">
        <v>209.69854736328125</v>
      </c>
      <c r="S3" s="3">
        <v>0</v>
      </c>
      <c r="T3" s="3">
        <v>0</v>
      </c>
      <c r="U3" s="3">
        <v>198.45132000000001</v>
      </c>
      <c r="V3" s="3">
        <v>0</v>
      </c>
      <c r="W3" s="3">
        <v>0</v>
      </c>
      <c r="X3" s="3">
        <v>198.45132000000001</v>
      </c>
      <c r="Y3" s="3">
        <v>193.40925598144531</v>
      </c>
      <c r="Z3" s="3">
        <v>-172.13423156738281</v>
      </c>
      <c r="AA3" s="3">
        <v>0</v>
      </c>
      <c r="AB3" s="3">
        <v>0</v>
      </c>
      <c r="AC3" s="3">
        <v>0</v>
      </c>
      <c r="AD3" s="3">
        <v>0</v>
      </c>
      <c r="AE3" s="3"/>
      <c r="AF3" s="2"/>
      <c r="AG3" s="3">
        <f t="shared" si="0"/>
        <v>13967.480773925781</v>
      </c>
      <c r="AH3" s="11"/>
      <c r="AI3" s="8"/>
    </row>
    <row r="4" spans="2:35" x14ac:dyDescent="0.25">
      <c r="B4" s="7" t="s">
        <v>61</v>
      </c>
      <c r="C4" s="2" t="s">
        <v>23</v>
      </c>
      <c r="D4" s="2" t="s">
        <v>36</v>
      </c>
      <c r="E4" s="2">
        <v>14</v>
      </c>
      <c r="F4" s="2" t="s">
        <v>62</v>
      </c>
      <c r="G4" s="3">
        <v>25.029106140136719</v>
      </c>
      <c r="H4" s="3">
        <v>90483.296875</v>
      </c>
      <c r="I4" s="3">
        <v>31593.98046875</v>
      </c>
      <c r="J4" s="3">
        <v>0</v>
      </c>
      <c r="K4" s="3">
        <v>50648.0078125</v>
      </c>
      <c r="L4" s="3">
        <v>3597.297607421875</v>
      </c>
      <c r="M4" s="3">
        <v>335.737548828125</v>
      </c>
      <c r="N4" s="3">
        <v>0</v>
      </c>
      <c r="O4" s="3">
        <v>0</v>
      </c>
      <c r="P4" s="3">
        <v>4087.6015625</v>
      </c>
      <c r="Q4" s="3">
        <v>0</v>
      </c>
      <c r="R4" s="3">
        <v>220.75230407714844</v>
      </c>
      <c r="S4" s="3">
        <v>0</v>
      </c>
      <c r="T4" s="3">
        <v>0</v>
      </c>
      <c r="U4" s="3">
        <v>198.51732000000001</v>
      </c>
      <c r="V4" s="3">
        <v>0</v>
      </c>
      <c r="W4" s="3">
        <v>0</v>
      </c>
      <c r="X4" s="3">
        <v>198.51732000000001</v>
      </c>
      <c r="Y4" s="3">
        <v>188.50946044921875</v>
      </c>
      <c r="Z4" s="3">
        <v>-167.77340698242187</v>
      </c>
      <c r="AA4" s="3">
        <v>0</v>
      </c>
      <c r="AB4" s="3">
        <v>0</v>
      </c>
      <c r="AC4" s="3">
        <v>0</v>
      </c>
      <c r="AD4" s="3">
        <v>0</v>
      </c>
      <c r="AE4" s="3"/>
      <c r="AF4" s="2"/>
      <c r="AG4" s="3">
        <f t="shared" si="0"/>
        <v>8241.3890228271484</v>
      </c>
      <c r="AH4" s="11"/>
      <c r="AI4" s="8"/>
    </row>
    <row r="5" spans="2:35" x14ac:dyDescent="0.25">
      <c r="B5" s="7" t="s">
        <v>649</v>
      </c>
      <c r="C5" s="2" t="s">
        <v>23</v>
      </c>
      <c r="D5" s="2" t="s">
        <v>36</v>
      </c>
      <c r="E5" s="2">
        <v>14</v>
      </c>
      <c r="F5" s="2" t="s">
        <v>650</v>
      </c>
      <c r="G5" s="3">
        <v>24.29640007019043</v>
      </c>
      <c r="H5" s="3">
        <v>89512.9140625</v>
      </c>
      <c r="I5" s="3">
        <v>31593.98046875</v>
      </c>
      <c r="J5" s="3">
        <v>0</v>
      </c>
      <c r="K5" s="3">
        <v>50648.0078125</v>
      </c>
      <c r="L5" s="3">
        <v>3005.80615234375</v>
      </c>
      <c r="M5" s="3">
        <v>260.50262451171875</v>
      </c>
      <c r="N5" s="3">
        <v>0</v>
      </c>
      <c r="O5" s="3">
        <v>0</v>
      </c>
      <c r="P5" s="3">
        <v>3781.09130859375</v>
      </c>
      <c r="Q5" s="3">
        <v>0</v>
      </c>
      <c r="R5" s="3">
        <v>223.59085083007813</v>
      </c>
      <c r="S5" s="3">
        <v>0</v>
      </c>
      <c r="T5" s="3">
        <v>0</v>
      </c>
      <c r="U5" s="3">
        <v>198.52022000000002</v>
      </c>
      <c r="V5" s="3">
        <v>0</v>
      </c>
      <c r="W5" s="3">
        <v>0</v>
      </c>
      <c r="X5" s="3">
        <v>198.52022000000002</v>
      </c>
      <c r="Y5" s="3">
        <v>189.85969543457031</v>
      </c>
      <c r="Z5" s="3">
        <v>-168.97512817382812</v>
      </c>
      <c r="AA5" s="3">
        <v>0</v>
      </c>
      <c r="AB5" s="3">
        <v>0</v>
      </c>
      <c r="AC5" s="3">
        <v>0</v>
      </c>
      <c r="AD5" s="3">
        <v>0</v>
      </c>
      <c r="AE5" s="3"/>
      <c r="AF5" s="2"/>
      <c r="AG5" s="3">
        <f t="shared" si="0"/>
        <v>7270.9909362792969</v>
      </c>
      <c r="AH5" s="11"/>
      <c r="AI5" s="8"/>
    </row>
    <row r="6" spans="2:35" x14ac:dyDescent="0.25">
      <c r="B6" s="7" t="s">
        <v>63</v>
      </c>
      <c r="C6" s="2" t="s">
        <v>23</v>
      </c>
      <c r="D6" s="2" t="s">
        <v>36</v>
      </c>
      <c r="E6" s="2">
        <v>14</v>
      </c>
      <c r="F6" s="2" t="s">
        <v>53</v>
      </c>
      <c r="G6" s="3">
        <v>25.949089050292969</v>
      </c>
      <c r="H6" s="3">
        <v>91440.1328125</v>
      </c>
      <c r="I6" s="3">
        <v>31593.98046875</v>
      </c>
      <c r="J6" s="3">
        <v>0</v>
      </c>
      <c r="K6" s="3">
        <v>50648.0078125</v>
      </c>
      <c r="L6" s="3">
        <v>3020.224609375</v>
      </c>
      <c r="M6" s="3">
        <v>371.40487670898437</v>
      </c>
      <c r="N6" s="3">
        <v>0</v>
      </c>
      <c r="O6" s="3">
        <v>0</v>
      </c>
      <c r="P6" s="3">
        <v>5609.29345703125</v>
      </c>
      <c r="Q6" s="3">
        <v>0</v>
      </c>
      <c r="R6" s="3">
        <v>197.31678771972656</v>
      </c>
      <c r="S6" s="3">
        <v>0</v>
      </c>
      <c r="T6" s="3">
        <v>0</v>
      </c>
      <c r="U6" s="3">
        <v>198.50258000000002</v>
      </c>
      <c r="V6" s="3">
        <v>0</v>
      </c>
      <c r="W6" s="3">
        <v>0</v>
      </c>
      <c r="X6" s="3">
        <v>198.50258000000002</v>
      </c>
      <c r="Y6" s="3">
        <v>191.91864013671875</v>
      </c>
      <c r="Z6" s="3">
        <v>-170.80757141113281</v>
      </c>
      <c r="AA6" s="3">
        <v>0</v>
      </c>
      <c r="AB6" s="3">
        <v>0</v>
      </c>
      <c r="AC6" s="3">
        <v>0</v>
      </c>
      <c r="AD6" s="3">
        <v>0</v>
      </c>
      <c r="AE6" s="3"/>
      <c r="AF6" s="2"/>
      <c r="AG6" s="3">
        <f t="shared" si="0"/>
        <v>9198.2397308349609</v>
      </c>
      <c r="AH6" s="11">
        <f>AG6/AG2</f>
        <v>0.82274459629562813</v>
      </c>
      <c r="AI6" s="8"/>
    </row>
    <row r="7" spans="2:35" x14ac:dyDescent="0.25">
      <c r="B7" s="7" t="s">
        <v>781</v>
      </c>
      <c r="C7" t="s">
        <v>23</v>
      </c>
      <c r="D7" t="s">
        <v>36</v>
      </c>
      <c r="E7">
        <v>14</v>
      </c>
      <c r="F7" t="s">
        <v>777</v>
      </c>
      <c r="G7" s="9">
        <v>25.474912643432617</v>
      </c>
      <c r="H7" s="9">
        <v>91195.1953125</v>
      </c>
      <c r="I7" s="9">
        <v>31593.98046875</v>
      </c>
      <c r="J7" s="9">
        <v>0</v>
      </c>
      <c r="K7" s="9">
        <v>50648.0078125</v>
      </c>
      <c r="L7" s="9">
        <v>2824.09423828125</v>
      </c>
      <c r="M7" s="9">
        <v>320.26858520507812</v>
      </c>
      <c r="N7" s="9">
        <v>0</v>
      </c>
      <c r="O7" s="9">
        <v>0</v>
      </c>
      <c r="P7" s="9">
        <v>5609.29345703125</v>
      </c>
      <c r="Q7" s="9">
        <v>0</v>
      </c>
      <c r="R7" s="9">
        <v>199.62538146972656</v>
      </c>
      <c r="S7" s="9">
        <v>0</v>
      </c>
      <c r="T7" s="9">
        <v>0</v>
      </c>
      <c r="U7" s="9">
        <v>198.50258000000002</v>
      </c>
      <c r="V7" s="9">
        <v>0</v>
      </c>
      <c r="W7" s="9">
        <v>0</v>
      </c>
      <c r="X7" s="9">
        <v>198.50258000000002</v>
      </c>
      <c r="Y7" s="9">
        <v>191.91864013671875</v>
      </c>
      <c r="Z7" s="9">
        <v>-170.80757141113281</v>
      </c>
      <c r="AA7" s="9">
        <v>0</v>
      </c>
      <c r="AB7" s="9">
        <v>0</v>
      </c>
      <c r="AC7" s="9">
        <v>0</v>
      </c>
      <c r="AD7" s="9">
        <v>0</v>
      </c>
      <c r="AE7" s="9"/>
      <c r="AG7" s="3">
        <f t="shared" si="0"/>
        <v>8953.2816619873047</v>
      </c>
      <c r="AH7" s="11"/>
      <c r="AI7" s="8"/>
    </row>
    <row r="8" spans="2:35" x14ac:dyDescent="0.25">
      <c r="B8" s="7" t="s">
        <v>64</v>
      </c>
      <c r="C8" t="s">
        <v>23</v>
      </c>
      <c r="D8" t="s">
        <v>36</v>
      </c>
      <c r="E8">
        <v>14</v>
      </c>
      <c r="F8" t="s">
        <v>54</v>
      </c>
      <c r="G8" s="9">
        <v>26.163951873779297</v>
      </c>
      <c r="H8" s="9">
        <v>93941.765625</v>
      </c>
      <c r="I8" s="9">
        <v>31593.98046875</v>
      </c>
      <c r="J8" s="9">
        <v>0</v>
      </c>
      <c r="K8" s="9">
        <v>50648.0078125</v>
      </c>
      <c r="L8" s="9">
        <v>4275.47998046875</v>
      </c>
      <c r="M8" s="9">
        <v>3095.34814453125</v>
      </c>
      <c r="N8" s="9">
        <v>0</v>
      </c>
      <c r="O8" s="9">
        <v>0</v>
      </c>
      <c r="P8" s="9">
        <v>4329.03857421875</v>
      </c>
      <c r="Q8" s="9">
        <v>0</v>
      </c>
      <c r="R8" s="9">
        <v>0</v>
      </c>
      <c r="S8" s="9">
        <v>0</v>
      </c>
      <c r="T8" s="9">
        <v>0</v>
      </c>
      <c r="U8" s="9">
        <v>198.44226</v>
      </c>
      <c r="V8" s="9">
        <v>0</v>
      </c>
      <c r="W8" s="9">
        <v>0</v>
      </c>
      <c r="X8" s="9">
        <v>198.44226</v>
      </c>
      <c r="Y8" s="9">
        <v>192.29780578613281</v>
      </c>
      <c r="Z8" s="9">
        <v>-201.01309204101562</v>
      </c>
      <c r="AA8" s="9">
        <v>0</v>
      </c>
      <c r="AB8" s="9">
        <v>0</v>
      </c>
      <c r="AC8" s="9">
        <v>0</v>
      </c>
      <c r="AD8" s="9">
        <v>0</v>
      </c>
      <c r="AE8" s="9"/>
      <c r="AG8" s="3">
        <f t="shared" si="0"/>
        <v>11699.86669921875</v>
      </c>
      <c r="AH8" s="10">
        <f>(L4-L8)/L4</f>
        <v>-0.18852551194198172</v>
      </c>
      <c r="AI8" s="8"/>
    </row>
    <row r="9" spans="2:35" x14ac:dyDescent="0.25">
      <c r="B9" s="7" t="s">
        <v>65</v>
      </c>
      <c r="C9" t="s">
        <v>23</v>
      </c>
      <c r="D9" t="s">
        <v>36</v>
      </c>
      <c r="E9">
        <v>14</v>
      </c>
      <c r="F9" t="s">
        <v>66</v>
      </c>
      <c r="G9" s="9">
        <v>25.662750244140625</v>
      </c>
      <c r="H9" s="9">
        <v>93202.34375</v>
      </c>
      <c r="I9" s="9">
        <v>31593.98046875</v>
      </c>
      <c r="J9" s="9">
        <v>0</v>
      </c>
      <c r="K9" s="9">
        <v>50648.0078125</v>
      </c>
      <c r="L9" s="9">
        <v>3881.412841796875</v>
      </c>
      <c r="M9" s="9">
        <v>2750.0009765625</v>
      </c>
      <c r="N9" s="9">
        <v>0</v>
      </c>
      <c r="O9" s="9">
        <v>0</v>
      </c>
      <c r="P9" s="9">
        <v>4329.03857421875</v>
      </c>
      <c r="Q9" s="9">
        <v>0</v>
      </c>
      <c r="R9" s="9">
        <v>0</v>
      </c>
      <c r="S9" s="9">
        <v>0</v>
      </c>
      <c r="T9" s="9">
        <v>0</v>
      </c>
      <c r="U9" s="9">
        <v>198.44226</v>
      </c>
      <c r="V9" s="9">
        <v>0</v>
      </c>
      <c r="W9" s="9">
        <v>0</v>
      </c>
      <c r="X9" s="9">
        <v>198.44226</v>
      </c>
      <c r="Y9" s="9">
        <v>192.29780578613281</v>
      </c>
      <c r="Z9" s="9">
        <v>-201.01309204101562</v>
      </c>
      <c r="AA9" s="9">
        <v>0</v>
      </c>
      <c r="AB9" s="9">
        <v>0</v>
      </c>
      <c r="AC9" s="9">
        <v>0</v>
      </c>
      <c r="AD9" s="9">
        <v>0</v>
      </c>
      <c r="AE9" s="9"/>
      <c r="AG9" s="3">
        <f t="shared" si="0"/>
        <v>10960.452392578125</v>
      </c>
      <c r="AH9" s="11"/>
      <c r="AI9" s="8"/>
    </row>
    <row r="10" spans="2:35" x14ac:dyDescent="0.25">
      <c r="B10" s="7" t="s">
        <v>67</v>
      </c>
      <c r="C10" t="s">
        <v>23</v>
      </c>
      <c r="D10" t="s">
        <v>36</v>
      </c>
      <c r="E10">
        <v>14</v>
      </c>
      <c r="F10" t="s">
        <v>55</v>
      </c>
      <c r="G10" s="9">
        <v>25.19792366027832</v>
      </c>
      <c r="H10" s="9">
        <v>92566.796875</v>
      </c>
      <c r="I10" s="9">
        <v>31593.98046875</v>
      </c>
      <c r="J10" s="9">
        <v>0</v>
      </c>
      <c r="K10" s="9">
        <v>50648.0078125</v>
      </c>
      <c r="L10" s="9">
        <v>3534.7783203125</v>
      </c>
      <c r="M10" s="9">
        <v>2461.068603515625</v>
      </c>
      <c r="N10" s="9">
        <v>0</v>
      </c>
      <c r="O10" s="9">
        <v>0</v>
      </c>
      <c r="P10" s="9">
        <v>4329.03857421875</v>
      </c>
      <c r="Q10" s="9">
        <v>0</v>
      </c>
      <c r="R10" s="9">
        <v>0</v>
      </c>
      <c r="S10" s="9">
        <v>0</v>
      </c>
      <c r="T10" s="9">
        <v>0</v>
      </c>
      <c r="U10" s="9">
        <v>198.44226</v>
      </c>
      <c r="V10" s="9">
        <v>0</v>
      </c>
      <c r="W10" s="9">
        <v>0</v>
      </c>
      <c r="X10" s="9">
        <v>198.44226</v>
      </c>
      <c r="Y10" s="9">
        <v>192.29780578613281</v>
      </c>
      <c r="Z10" s="9">
        <v>-201.01309204101562</v>
      </c>
      <c r="AA10" s="9">
        <v>0</v>
      </c>
      <c r="AB10" s="9">
        <v>0</v>
      </c>
      <c r="AC10" s="9">
        <v>0</v>
      </c>
      <c r="AD10" s="9">
        <v>0</v>
      </c>
      <c r="AE10" s="9"/>
      <c r="AG10" s="3">
        <f t="shared" si="0"/>
        <v>10324.885498046875</v>
      </c>
      <c r="AH10" s="11"/>
      <c r="AI10" s="8"/>
    </row>
    <row r="11" spans="2:35" x14ac:dyDescent="0.25">
      <c r="B11" s="7" t="s">
        <v>68</v>
      </c>
      <c r="C11" t="s">
        <v>23</v>
      </c>
      <c r="D11" t="s">
        <v>36</v>
      </c>
      <c r="E11">
        <v>14</v>
      </c>
      <c r="F11" t="s">
        <v>56</v>
      </c>
      <c r="G11" s="9">
        <v>26.064346313476563</v>
      </c>
      <c r="H11" s="9">
        <v>93061.21875</v>
      </c>
      <c r="I11" s="9">
        <v>31593.98046875</v>
      </c>
      <c r="J11" s="9">
        <v>0</v>
      </c>
      <c r="K11" s="9">
        <v>50648.0078125</v>
      </c>
      <c r="L11" s="9">
        <v>3514.10498046875</v>
      </c>
      <c r="M11" s="9">
        <v>2968.882568359375</v>
      </c>
      <c r="N11" s="9">
        <v>0</v>
      </c>
      <c r="O11" s="9">
        <v>0</v>
      </c>
      <c r="P11" s="9">
        <v>4336.30810546875</v>
      </c>
      <c r="Q11" s="9">
        <v>0</v>
      </c>
      <c r="R11" s="9">
        <v>0</v>
      </c>
      <c r="S11" s="9">
        <v>0</v>
      </c>
      <c r="T11" s="9">
        <v>0</v>
      </c>
      <c r="U11" s="9">
        <v>198.44504000000001</v>
      </c>
      <c r="V11" s="9">
        <v>0</v>
      </c>
      <c r="W11" s="9">
        <v>0</v>
      </c>
      <c r="X11" s="9">
        <v>198.44504000000001</v>
      </c>
      <c r="Y11" s="9">
        <v>191.04891967773437</v>
      </c>
      <c r="Z11" s="9">
        <v>-199.73870849609375</v>
      </c>
      <c r="AA11" s="9">
        <v>0</v>
      </c>
      <c r="AB11" s="9">
        <v>0</v>
      </c>
      <c r="AC11" s="9">
        <v>0</v>
      </c>
      <c r="AD11" s="9">
        <v>0</v>
      </c>
      <c r="AE11" s="9"/>
      <c r="AG11" s="3">
        <f t="shared" si="0"/>
        <v>10819.295654296875</v>
      </c>
      <c r="AH11" s="17"/>
      <c r="AI11" s="8"/>
    </row>
    <row r="12" spans="2:35" x14ac:dyDescent="0.25">
      <c r="B12" s="7" t="s">
        <v>69</v>
      </c>
      <c r="C12" t="s">
        <v>23</v>
      </c>
      <c r="D12" t="s">
        <v>36</v>
      </c>
      <c r="E12">
        <v>14</v>
      </c>
      <c r="F12" t="s">
        <v>70</v>
      </c>
      <c r="G12" s="9">
        <v>25.600734710693359</v>
      </c>
      <c r="H12" s="9">
        <v>92404.4140625</v>
      </c>
      <c r="I12" s="9">
        <v>31593.98046875</v>
      </c>
      <c r="J12" s="9">
        <v>0</v>
      </c>
      <c r="K12" s="9">
        <v>50648.0078125</v>
      </c>
      <c r="L12" s="9">
        <v>3178.91064453125</v>
      </c>
      <c r="M12" s="9">
        <v>2647.27392578125</v>
      </c>
      <c r="N12" s="9">
        <v>0</v>
      </c>
      <c r="O12" s="9">
        <v>0</v>
      </c>
      <c r="P12" s="9">
        <v>4336.30810546875</v>
      </c>
      <c r="Q12" s="9">
        <v>0</v>
      </c>
      <c r="R12" s="9">
        <v>0</v>
      </c>
      <c r="S12" s="9">
        <v>0</v>
      </c>
      <c r="T12" s="9">
        <v>0</v>
      </c>
      <c r="U12" s="9">
        <v>198.44504000000001</v>
      </c>
      <c r="V12" s="9">
        <v>0</v>
      </c>
      <c r="W12" s="9">
        <v>0</v>
      </c>
      <c r="X12" s="9">
        <v>198.44504000000001</v>
      </c>
      <c r="Y12" s="9">
        <v>191.04891967773437</v>
      </c>
      <c r="Z12" s="9">
        <v>-199.73870849609375</v>
      </c>
      <c r="AA12" s="9">
        <v>0</v>
      </c>
      <c r="AB12" s="9">
        <v>0</v>
      </c>
      <c r="AC12" s="9">
        <v>0</v>
      </c>
      <c r="AD12" s="9">
        <v>0</v>
      </c>
      <c r="AE12" s="9"/>
      <c r="AG12" s="3">
        <f t="shared" si="0"/>
        <v>10162.49267578125</v>
      </c>
      <c r="AH12" s="10"/>
      <c r="AI12" s="8"/>
    </row>
    <row r="13" spans="2:35" x14ac:dyDescent="0.25">
      <c r="B13" s="7" t="s">
        <v>71</v>
      </c>
      <c r="C13" t="s">
        <v>23</v>
      </c>
      <c r="D13" t="s">
        <v>36</v>
      </c>
      <c r="E13">
        <v>14</v>
      </c>
      <c r="F13" t="s">
        <v>57</v>
      </c>
      <c r="G13" s="9">
        <v>25.201950073242187</v>
      </c>
      <c r="H13" s="9">
        <v>91818.6796875</v>
      </c>
      <c r="I13" s="9">
        <v>31593.98046875</v>
      </c>
      <c r="J13" s="9">
        <v>0</v>
      </c>
      <c r="K13" s="9">
        <v>50648.0078125</v>
      </c>
      <c r="L13" s="9">
        <v>2881.14599609375</v>
      </c>
      <c r="M13" s="9">
        <v>2359.307373046875</v>
      </c>
      <c r="N13" s="9">
        <v>0</v>
      </c>
      <c r="O13" s="9">
        <v>0</v>
      </c>
      <c r="P13" s="9">
        <v>4336.30810546875</v>
      </c>
      <c r="Q13" s="9">
        <v>0</v>
      </c>
      <c r="R13" s="9">
        <v>0</v>
      </c>
      <c r="S13" s="9">
        <v>0</v>
      </c>
      <c r="T13" s="9">
        <v>0</v>
      </c>
      <c r="U13" s="9">
        <v>198.44504000000001</v>
      </c>
      <c r="V13" s="9">
        <v>0</v>
      </c>
      <c r="W13" s="9">
        <v>0</v>
      </c>
      <c r="X13" s="9">
        <v>198.44504000000001</v>
      </c>
      <c r="Y13" s="9">
        <v>191.04891967773437</v>
      </c>
      <c r="Z13" s="9">
        <v>-199.73870849609375</v>
      </c>
      <c r="AA13" s="9">
        <v>0</v>
      </c>
      <c r="AB13" s="9">
        <v>0</v>
      </c>
      <c r="AC13" s="9">
        <v>0</v>
      </c>
      <c r="AD13" s="9">
        <v>0</v>
      </c>
      <c r="AE13" s="9"/>
      <c r="AG13" s="3">
        <f t="shared" si="0"/>
        <v>9576.761474609375</v>
      </c>
      <c r="AH13" s="10"/>
      <c r="AI13" s="8"/>
    </row>
    <row r="14" spans="2:35" x14ac:dyDescent="0.25">
      <c r="B14" s="7" t="s">
        <v>72</v>
      </c>
      <c r="C14" t="s">
        <v>25</v>
      </c>
      <c r="D14" t="s">
        <v>36</v>
      </c>
      <c r="E14">
        <v>14</v>
      </c>
      <c r="F14" t="s">
        <v>52</v>
      </c>
      <c r="G14" s="9">
        <v>424.30636596679687</v>
      </c>
      <c r="H14" s="9">
        <v>1541596.75</v>
      </c>
      <c r="I14" s="9">
        <v>500422.40625</v>
      </c>
      <c r="J14" s="9">
        <v>0</v>
      </c>
      <c r="K14" s="9">
        <v>883691.5</v>
      </c>
      <c r="L14" s="9">
        <v>15620.044921875</v>
      </c>
      <c r="M14" s="9">
        <v>27823.0546875</v>
      </c>
      <c r="N14" s="9">
        <v>0</v>
      </c>
      <c r="O14" s="9">
        <v>213.47686767578125</v>
      </c>
      <c r="P14" s="9">
        <v>112431.28125</v>
      </c>
      <c r="Q14" s="9">
        <v>0</v>
      </c>
      <c r="R14" s="9">
        <v>1396.0972900390625</v>
      </c>
      <c r="S14" s="9">
        <v>0</v>
      </c>
      <c r="T14" s="9">
        <v>0</v>
      </c>
      <c r="U14" s="9">
        <v>3338.8889600000002</v>
      </c>
      <c r="V14" s="9">
        <v>0</v>
      </c>
      <c r="W14" s="9">
        <v>0</v>
      </c>
      <c r="X14" s="9">
        <v>3338.8889600000002</v>
      </c>
      <c r="Y14" s="9">
        <v>2705.929931640625</v>
      </c>
      <c r="Z14" s="9">
        <v>-2408.278076171875</v>
      </c>
      <c r="AA14" s="9">
        <v>0</v>
      </c>
      <c r="AB14" s="9">
        <v>0</v>
      </c>
      <c r="AC14" s="9">
        <v>0</v>
      </c>
      <c r="AD14" s="9">
        <v>0</v>
      </c>
      <c r="AE14" s="9"/>
      <c r="AG14" s="3">
        <f t="shared" si="0"/>
        <v>157483.95501708984</v>
      </c>
      <c r="AH14" s="10"/>
      <c r="AI14" s="8"/>
    </row>
    <row r="15" spans="2:35" x14ac:dyDescent="0.25">
      <c r="B15" s="7" t="s">
        <v>651</v>
      </c>
      <c r="C15" t="s">
        <v>25</v>
      </c>
      <c r="D15" t="s">
        <v>36</v>
      </c>
      <c r="E15">
        <v>14</v>
      </c>
      <c r="F15" t="s">
        <v>648</v>
      </c>
      <c r="G15" s="9">
        <v>446.79135131835938</v>
      </c>
      <c r="H15" s="9">
        <v>1612050.625</v>
      </c>
      <c r="I15" s="9">
        <v>500422.40625</v>
      </c>
      <c r="J15" s="9">
        <v>0</v>
      </c>
      <c r="K15" s="9">
        <v>883691.5</v>
      </c>
      <c r="L15" s="9">
        <v>15617.705078125</v>
      </c>
      <c r="M15" s="9">
        <v>98281.4609375</v>
      </c>
      <c r="N15" s="9">
        <v>0</v>
      </c>
      <c r="O15" s="9">
        <v>213.47686767578125</v>
      </c>
      <c r="P15" s="9">
        <v>112450.75</v>
      </c>
      <c r="Q15" s="9">
        <v>0</v>
      </c>
      <c r="R15" s="9">
        <v>1374.8529052734375</v>
      </c>
      <c r="S15" s="9">
        <v>0</v>
      </c>
      <c r="T15" s="9">
        <v>0</v>
      </c>
      <c r="U15" s="9">
        <v>3338.8854400000005</v>
      </c>
      <c r="V15" s="9">
        <v>0</v>
      </c>
      <c r="W15" s="9">
        <v>0</v>
      </c>
      <c r="X15" s="9">
        <v>3338.8854400000005</v>
      </c>
      <c r="Y15" s="9">
        <v>2731.2021484375</v>
      </c>
      <c r="Z15" s="9">
        <v>-2430.76953125</v>
      </c>
      <c r="AA15" s="9">
        <v>0</v>
      </c>
      <c r="AB15" s="9">
        <v>0</v>
      </c>
      <c r="AC15" s="9">
        <v>0</v>
      </c>
      <c r="AD15" s="9">
        <v>0</v>
      </c>
      <c r="AE15" s="9"/>
      <c r="AG15" s="3">
        <f t="shared" si="0"/>
        <v>227938.24578857422</v>
      </c>
      <c r="AH15" s="10"/>
      <c r="AI15" s="8"/>
    </row>
    <row r="16" spans="2:35" x14ac:dyDescent="0.25">
      <c r="B16" s="7" t="s">
        <v>73</v>
      </c>
      <c r="C16" t="s">
        <v>25</v>
      </c>
      <c r="D16" t="s">
        <v>36</v>
      </c>
      <c r="E16">
        <v>14</v>
      </c>
      <c r="F16" t="s">
        <v>62</v>
      </c>
      <c r="G16" s="9">
        <v>424.17156982421875</v>
      </c>
      <c r="H16" s="9">
        <v>1500448</v>
      </c>
      <c r="I16" s="9">
        <v>500422.40625</v>
      </c>
      <c r="J16" s="9">
        <v>0</v>
      </c>
      <c r="K16" s="9">
        <v>883691.5</v>
      </c>
      <c r="L16" s="9">
        <v>18663.419921875</v>
      </c>
      <c r="M16" s="9">
        <v>29169.22265625</v>
      </c>
      <c r="N16" s="9">
        <v>0</v>
      </c>
      <c r="O16" s="9">
        <v>213.47686767578125</v>
      </c>
      <c r="P16" s="9">
        <v>66731.71875</v>
      </c>
      <c r="Q16" s="9">
        <v>0</v>
      </c>
      <c r="R16" s="9">
        <v>1558.5400390625</v>
      </c>
      <c r="S16" s="9">
        <v>0</v>
      </c>
      <c r="T16" s="9">
        <v>0</v>
      </c>
      <c r="U16" s="9">
        <v>3338.9632000000001</v>
      </c>
      <c r="V16" s="9">
        <v>0</v>
      </c>
      <c r="W16" s="9">
        <v>0</v>
      </c>
      <c r="X16" s="9">
        <v>3338.9632000000001</v>
      </c>
      <c r="Y16" s="9">
        <v>2655.3017578125</v>
      </c>
      <c r="Z16" s="9">
        <v>-2363.21826171875</v>
      </c>
      <c r="AA16" s="9">
        <v>0</v>
      </c>
      <c r="AB16" s="9">
        <v>0</v>
      </c>
      <c r="AC16" s="9">
        <v>0</v>
      </c>
      <c r="AD16" s="9">
        <v>0</v>
      </c>
      <c r="AE16" s="9"/>
      <c r="AG16" s="3">
        <f t="shared" si="0"/>
        <v>116336.37823486328</v>
      </c>
      <c r="AH16" s="10">
        <f>AG16/AG12</f>
        <v>11.447622344871194</v>
      </c>
      <c r="AI16" s="8"/>
    </row>
    <row r="17" spans="2:35" x14ac:dyDescent="0.25">
      <c r="B17" s="7" t="s">
        <v>652</v>
      </c>
      <c r="C17" t="s">
        <v>25</v>
      </c>
      <c r="D17" t="s">
        <v>36</v>
      </c>
      <c r="E17">
        <v>14</v>
      </c>
      <c r="F17" t="s">
        <v>650</v>
      </c>
      <c r="G17" s="9">
        <v>405.79296875</v>
      </c>
      <c r="H17" s="9">
        <v>1485794.5</v>
      </c>
      <c r="I17" s="9">
        <v>500422.40625</v>
      </c>
      <c r="J17" s="9">
        <v>0</v>
      </c>
      <c r="K17" s="9">
        <v>883691.5</v>
      </c>
      <c r="L17" s="9">
        <v>15660.4814453125</v>
      </c>
      <c r="M17" s="9">
        <v>22625.580078125</v>
      </c>
      <c r="N17" s="9">
        <v>0</v>
      </c>
      <c r="O17" s="9">
        <v>213.47686767578125</v>
      </c>
      <c r="P17" s="9">
        <v>61664.37890625</v>
      </c>
      <c r="Q17" s="9">
        <v>0</v>
      </c>
      <c r="R17" s="9">
        <v>1518.7001953125</v>
      </c>
      <c r="S17" s="9">
        <v>0</v>
      </c>
      <c r="T17" s="9">
        <v>0</v>
      </c>
      <c r="U17" s="9">
        <v>3338.9667200000004</v>
      </c>
      <c r="V17" s="9">
        <v>0</v>
      </c>
      <c r="W17" s="9">
        <v>0</v>
      </c>
      <c r="X17" s="9">
        <v>3338.9667200000004</v>
      </c>
      <c r="Y17" s="9">
        <v>2690.84228515625</v>
      </c>
      <c r="Z17" s="9">
        <v>-2394.849365234375</v>
      </c>
      <c r="AA17" s="9">
        <v>0</v>
      </c>
      <c r="AB17" s="9">
        <v>0</v>
      </c>
      <c r="AC17" s="9">
        <v>0</v>
      </c>
      <c r="AD17" s="9">
        <v>0</v>
      </c>
      <c r="AE17" s="9"/>
      <c r="AG17" s="3">
        <f t="shared" si="0"/>
        <v>101682.61749267578</v>
      </c>
      <c r="AH17" s="10">
        <f>(L13-L17)/L13</f>
        <v>-4.4355042981316943</v>
      </c>
      <c r="AI17" s="8"/>
    </row>
    <row r="18" spans="2:35" x14ac:dyDescent="0.25">
      <c r="B18" s="7" t="s">
        <v>74</v>
      </c>
      <c r="C18" t="s">
        <v>25</v>
      </c>
      <c r="D18" t="s">
        <v>36</v>
      </c>
      <c r="E18">
        <v>14</v>
      </c>
      <c r="F18" t="s">
        <v>53</v>
      </c>
      <c r="G18" s="9">
        <v>442.0145263671875</v>
      </c>
      <c r="H18" s="9">
        <v>1526228.5</v>
      </c>
      <c r="I18" s="9">
        <v>500422.40625</v>
      </c>
      <c r="J18" s="9">
        <v>0</v>
      </c>
      <c r="K18" s="9">
        <v>883691.5</v>
      </c>
      <c r="L18" s="9">
        <v>15627.052734375</v>
      </c>
      <c r="M18" s="9">
        <v>31528.609375</v>
      </c>
      <c r="N18" s="9">
        <v>0</v>
      </c>
      <c r="O18" s="9">
        <v>213.47686767578125</v>
      </c>
      <c r="P18" s="9">
        <v>93446.234375</v>
      </c>
      <c r="Q18" s="9">
        <v>0</v>
      </c>
      <c r="R18" s="9">
        <v>1301.4471435546875</v>
      </c>
      <c r="S18" s="9">
        <v>0</v>
      </c>
      <c r="T18" s="9">
        <v>0</v>
      </c>
      <c r="U18" s="9">
        <v>3338.9433600000002</v>
      </c>
      <c r="V18" s="9">
        <v>0</v>
      </c>
      <c r="W18" s="9">
        <v>0</v>
      </c>
      <c r="X18" s="9">
        <v>3338.9433600000002</v>
      </c>
      <c r="Y18" s="9">
        <v>2753.8095703125</v>
      </c>
      <c r="Z18" s="9">
        <v>-2450.89013671875</v>
      </c>
      <c r="AA18" s="9">
        <v>0</v>
      </c>
      <c r="AB18" s="9">
        <v>0</v>
      </c>
      <c r="AC18" s="9">
        <v>0</v>
      </c>
      <c r="AD18" s="9">
        <v>0</v>
      </c>
      <c r="AE18" s="9"/>
      <c r="AG18" s="3">
        <f t="shared" si="0"/>
        <v>142116.82049560547</v>
      </c>
      <c r="AH18" s="10"/>
      <c r="AI18" s="8"/>
    </row>
    <row r="19" spans="2:35" x14ac:dyDescent="0.25">
      <c r="B19" s="7" t="s">
        <v>782</v>
      </c>
      <c r="C19" t="s">
        <v>25</v>
      </c>
      <c r="D19" t="s">
        <v>36</v>
      </c>
      <c r="E19">
        <v>14</v>
      </c>
      <c r="F19" t="s">
        <v>777</v>
      </c>
      <c r="G19" s="9">
        <v>429.42706298828125</v>
      </c>
      <c r="H19" s="9">
        <v>1520887.875</v>
      </c>
      <c r="I19" s="9">
        <v>500422.40625</v>
      </c>
      <c r="J19" s="9">
        <v>0</v>
      </c>
      <c r="K19" s="9">
        <v>883691.5</v>
      </c>
      <c r="L19" s="9">
        <v>14610.2392578125</v>
      </c>
      <c r="M19" s="9">
        <v>27187.63671875</v>
      </c>
      <c r="N19" s="9">
        <v>0</v>
      </c>
      <c r="O19" s="9">
        <v>213.47686767578125</v>
      </c>
      <c r="P19" s="9">
        <v>93446.234375</v>
      </c>
      <c r="Q19" s="9">
        <v>0</v>
      </c>
      <c r="R19" s="9">
        <v>1318.407958984375</v>
      </c>
      <c r="S19" s="9">
        <v>0</v>
      </c>
      <c r="T19" s="9">
        <v>0</v>
      </c>
      <c r="U19" s="9">
        <v>3338.9433600000002</v>
      </c>
      <c r="V19" s="9">
        <v>0</v>
      </c>
      <c r="W19" s="9">
        <v>0</v>
      </c>
      <c r="X19" s="9">
        <v>3338.9433600000002</v>
      </c>
      <c r="Y19" s="9">
        <v>2753.8095703125</v>
      </c>
      <c r="Z19" s="9">
        <v>-2450.89013671875</v>
      </c>
      <c r="AA19" s="9">
        <v>0</v>
      </c>
      <c r="AB19" s="9">
        <v>0</v>
      </c>
      <c r="AC19" s="9">
        <v>0</v>
      </c>
      <c r="AD19" s="9">
        <v>0</v>
      </c>
      <c r="AE19" s="9"/>
      <c r="AG19" s="3">
        <f t="shared" si="0"/>
        <v>136775.99517822266</v>
      </c>
      <c r="AH19" s="10"/>
      <c r="AI19" s="8"/>
    </row>
    <row r="20" spans="2:35" x14ac:dyDescent="0.25">
      <c r="B20" s="7" t="s">
        <v>75</v>
      </c>
      <c r="C20" t="s">
        <v>25</v>
      </c>
      <c r="D20" t="s">
        <v>36</v>
      </c>
      <c r="E20">
        <v>14</v>
      </c>
      <c r="F20" t="s">
        <v>54</v>
      </c>
      <c r="G20" s="9">
        <v>438.35910034179687</v>
      </c>
      <c r="H20" s="9">
        <v>1572293.75</v>
      </c>
      <c r="I20" s="9">
        <v>500422.40625</v>
      </c>
      <c r="J20" s="9">
        <v>0</v>
      </c>
      <c r="K20" s="9">
        <v>883691.5</v>
      </c>
      <c r="L20" s="9">
        <v>25055.3125</v>
      </c>
      <c r="M20" s="9">
        <v>89263.1484375</v>
      </c>
      <c r="N20" s="9">
        <v>0</v>
      </c>
      <c r="O20" s="9">
        <v>213.47686767578125</v>
      </c>
      <c r="P20" s="9">
        <v>73650.046875</v>
      </c>
      <c r="Q20" s="9">
        <v>0</v>
      </c>
      <c r="R20" s="9">
        <v>0</v>
      </c>
      <c r="S20" s="9">
        <v>0</v>
      </c>
      <c r="T20" s="9">
        <v>0</v>
      </c>
      <c r="U20" s="9">
        <v>3338.9286400000001</v>
      </c>
      <c r="V20" s="9">
        <v>0</v>
      </c>
      <c r="W20" s="9">
        <v>0</v>
      </c>
      <c r="X20" s="9">
        <v>3338.9286400000001</v>
      </c>
      <c r="Y20" s="9">
        <v>3422.282470703125</v>
      </c>
      <c r="Z20" s="9">
        <v>-3577.98193359375</v>
      </c>
      <c r="AA20" s="9">
        <v>0</v>
      </c>
      <c r="AB20" s="9">
        <v>0</v>
      </c>
      <c r="AC20" s="9">
        <v>0</v>
      </c>
      <c r="AD20" s="9">
        <v>0</v>
      </c>
      <c r="AE20" s="9"/>
      <c r="AG20" s="3">
        <f t="shared" si="0"/>
        <v>188181.98468017578</v>
      </c>
      <c r="AH20" s="10"/>
      <c r="AI20" s="8"/>
    </row>
    <row r="21" spans="2:35" x14ac:dyDescent="0.25">
      <c r="B21" s="7" t="s">
        <v>76</v>
      </c>
      <c r="C21" t="s">
        <v>25</v>
      </c>
      <c r="D21" t="s">
        <v>36</v>
      </c>
      <c r="E21">
        <v>14</v>
      </c>
      <c r="F21" t="s">
        <v>66</v>
      </c>
      <c r="G21" s="9">
        <v>420.017822265625</v>
      </c>
      <c r="H21" s="9">
        <v>1553170.875</v>
      </c>
      <c r="I21" s="9">
        <v>500422.40625</v>
      </c>
      <c r="J21" s="9">
        <v>0</v>
      </c>
      <c r="K21" s="9">
        <v>883691.5</v>
      </c>
      <c r="L21" s="9">
        <v>21625.435546875</v>
      </c>
      <c r="M21" s="9">
        <v>73569.890625</v>
      </c>
      <c r="N21" s="9">
        <v>0</v>
      </c>
      <c r="O21" s="9">
        <v>213.47686767578125</v>
      </c>
      <c r="P21" s="9">
        <v>73650.046875</v>
      </c>
      <c r="Q21" s="9">
        <v>0</v>
      </c>
      <c r="R21" s="9">
        <v>0</v>
      </c>
      <c r="S21" s="9">
        <v>0</v>
      </c>
      <c r="T21" s="9">
        <v>0</v>
      </c>
      <c r="U21" s="9">
        <v>3338.9286400000001</v>
      </c>
      <c r="V21" s="9">
        <v>0</v>
      </c>
      <c r="W21" s="9">
        <v>0</v>
      </c>
      <c r="X21" s="9">
        <v>3338.9286400000001</v>
      </c>
      <c r="Y21" s="9">
        <v>3422.282470703125</v>
      </c>
      <c r="Z21" s="9">
        <v>-3577.98193359375</v>
      </c>
      <c r="AA21" s="9">
        <v>0</v>
      </c>
      <c r="AB21" s="9">
        <v>0</v>
      </c>
      <c r="AC21" s="9">
        <v>0</v>
      </c>
      <c r="AD21" s="9">
        <v>0</v>
      </c>
      <c r="AE21" s="9"/>
      <c r="AG21" s="3">
        <f t="shared" si="0"/>
        <v>169058.84991455078</v>
      </c>
      <c r="AH21" s="16"/>
      <c r="AI21" s="8"/>
    </row>
    <row r="22" spans="2:35" x14ac:dyDescent="0.25">
      <c r="B22" s="7" t="s">
        <v>77</v>
      </c>
      <c r="C22" t="s">
        <v>25</v>
      </c>
      <c r="D22" t="s">
        <v>36</v>
      </c>
      <c r="E22">
        <v>14</v>
      </c>
      <c r="F22" t="s">
        <v>55</v>
      </c>
      <c r="G22" s="9">
        <v>409.54730224609375</v>
      </c>
      <c r="H22" s="9">
        <v>1542469.25</v>
      </c>
      <c r="I22" s="9">
        <v>500422.40625</v>
      </c>
      <c r="J22" s="9">
        <v>0</v>
      </c>
      <c r="K22" s="9">
        <v>883691.5</v>
      </c>
      <c r="L22" s="9">
        <v>19585.650390625</v>
      </c>
      <c r="M22" s="9">
        <v>64908.18359375</v>
      </c>
      <c r="N22" s="9">
        <v>0</v>
      </c>
      <c r="O22" s="9">
        <v>213.47686767578125</v>
      </c>
      <c r="P22" s="9">
        <v>73650.046875</v>
      </c>
      <c r="Q22" s="9">
        <v>0</v>
      </c>
      <c r="R22" s="9">
        <v>0</v>
      </c>
      <c r="S22" s="9">
        <v>0</v>
      </c>
      <c r="T22" s="9">
        <v>0</v>
      </c>
      <c r="U22" s="9">
        <v>3338.9286400000001</v>
      </c>
      <c r="V22" s="9">
        <v>0</v>
      </c>
      <c r="W22" s="9">
        <v>0</v>
      </c>
      <c r="X22" s="9">
        <v>3338.9286400000001</v>
      </c>
      <c r="Y22" s="9">
        <v>3422.282470703125</v>
      </c>
      <c r="Z22" s="9">
        <v>-3577.98193359375</v>
      </c>
      <c r="AA22" s="9">
        <v>0</v>
      </c>
      <c r="AB22" s="9">
        <v>0</v>
      </c>
      <c r="AC22" s="9">
        <v>0</v>
      </c>
      <c r="AD22" s="9">
        <v>0</v>
      </c>
      <c r="AE22" s="9"/>
      <c r="AG22" s="3">
        <f t="shared" si="0"/>
        <v>158357.35772705078</v>
      </c>
      <c r="AH22" s="16"/>
      <c r="AI22" s="8"/>
    </row>
    <row r="23" spans="2:35" x14ac:dyDescent="0.25">
      <c r="B23" s="7" t="s">
        <v>78</v>
      </c>
      <c r="C23" t="s">
        <v>25</v>
      </c>
      <c r="D23" t="s">
        <v>36</v>
      </c>
      <c r="E23">
        <v>14</v>
      </c>
      <c r="F23" t="s">
        <v>56</v>
      </c>
      <c r="G23" s="9">
        <v>436.35443115234375</v>
      </c>
      <c r="H23" s="9">
        <v>1563456.25</v>
      </c>
      <c r="I23" s="9">
        <v>500422.40625</v>
      </c>
      <c r="J23" s="9">
        <v>0</v>
      </c>
      <c r="K23" s="9">
        <v>883691.5</v>
      </c>
      <c r="L23" s="9">
        <v>20754.833984375</v>
      </c>
      <c r="M23" s="9">
        <v>84333.5078125</v>
      </c>
      <c r="N23" s="9">
        <v>0</v>
      </c>
      <c r="O23" s="9">
        <v>213.47686767578125</v>
      </c>
      <c r="P23" s="9">
        <v>74042.46875</v>
      </c>
      <c r="Q23" s="9">
        <v>0</v>
      </c>
      <c r="R23" s="9">
        <v>0</v>
      </c>
      <c r="S23" s="9">
        <v>0</v>
      </c>
      <c r="T23" s="9">
        <v>0</v>
      </c>
      <c r="U23" s="9">
        <v>3338.9254400000004</v>
      </c>
      <c r="V23" s="9">
        <v>0</v>
      </c>
      <c r="W23" s="9">
        <v>0</v>
      </c>
      <c r="X23" s="9">
        <v>3338.9254400000004</v>
      </c>
      <c r="Y23" s="9">
        <v>3430.535888671875</v>
      </c>
      <c r="Z23" s="9">
        <v>-3586.77587890625</v>
      </c>
      <c r="AA23" s="9">
        <v>0</v>
      </c>
      <c r="AB23" s="9">
        <v>0</v>
      </c>
      <c r="AC23" s="9">
        <v>0</v>
      </c>
      <c r="AD23" s="9">
        <v>0</v>
      </c>
      <c r="AE23" s="9"/>
      <c r="AG23" s="3">
        <f t="shared" si="0"/>
        <v>179344.28741455078</v>
      </c>
      <c r="AH23" s="10"/>
      <c r="AI23" s="8"/>
    </row>
    <row r="24" spans="2:35" x14ac:dyDescent="0.25">
      <c r="B24" s="7" t="s">
        <v>79</v>
      </c>
      <c r="C24" t="s">
        <v>25</v>
      </c>
      <c r="D24" t="s">
        <v>36</v>
      </c>
      <c r="E24">
        <v>14</v>
      </c>
      <c r="F24" t="s">
        <v>70</v>
      </c>
      <c r="G24" s="9">
        <v>418.3131103515625</v>
      </c>
      <c r="H24" s="9">
        <v>1545688.875</v>
      </c>
      <c r="I24" s="9">
        <v>500422.40625</v>
      </c>
      <c r="J24" s="9">
        <v>0</v>
      </c>
      <c r="K24" s="9">
        <v>883691.5</v>
      </c>
      <c r="L24" s="9">
        <v>17793.546875</v>
      </c>
      <c r="M24" s="9">
        <v>69527.6171875</v>
      </c>
      <c r="N24" s="9">
        <v>0</v>
      </c>
      <c r="O24" s="9">
        <v>213.47686767578125</v>
      </c>
      <c r="P24" s="9">
        <v>74042.46875</v>
      </c>
      <c r="Q24" s="9">
        <v>0</v>
      </c>
      <c r="R24" s="9">
        <v>0</v>
      </c>
      <c r="S24" s="9">
        <v>0</v>
      </c>
      <c r="T24" s="9">
        <v>0</v>
      </c>
      <c r="U24" s="9">
        <v>3338.9254400000004</v>
      </c>
      <c r="V24" s="9">
        <v>0</v>
      </c>
      <c r="W24" s="9">
        <v>0</v>
      </c>
      <c r="X24" s="9">
        <v>3338.9254400000004</v>
      </c>
      <c r="Y24" s="9">
        <v>3430.535888671875</v>
      </c>
      <c r="Z24" s="9">
        <v>-3586.77587890625</v>
      </c>
      <c r="AA24" s="9">
        <v>0</v>
      </c>
      <c r="AB24" s="9">
        <v>0</v>
      </c>
      <c r="AC24" s="9">
        <v>0</v>
      </c>
      <c r="AD24" s="9">
        <v>0</v>
      </c>
      <c r="AE24" s="9"/>
      <c r="AG24" s="3">
        <f t="shared" si="0"/>
        <v>161577.10968017578</v>
      </c>
      <c r="AH24" s="10"/>
      <c r="AI24" s="8"/>
    </row>
    <row r="25" spans="2:35" x14ac:dyDescent="0.25">
      <c r="B25" s="7" t="s">
        <v>80</v>
      </c>
      <c r="C25" t="s">
        <v>25</v>
      </c>
      <c r="D25" t="s">
        <v>36</v>
      </c>
      <c r="E25">
        <v>14</v>
      </c>
      <c r="F25" t="s">
        <v>57</v>
      </c>
      <c r="G25" s="9">
        <v>407.14480590820312</v>
      </c>
      <c r="H25" s="9">
        <v>1536101.5</v>
      </c>
      <c r="I25" s="9">
        <v>500422.40625</v>
      </c>
      <c r="J25" s="9">
        <v>0</v>
      </c>
      <c r="K25" s="9">
        <v>883691.5</v>
      </c>
      <c r="L25" s="9">
        <v>16067.3896484375</v>
      </c>
      <c r="M25" s="9">
        <v>61666.46484375</v>
      </c>
      <c r="N25" s="9">
        <v>0</v>
      </c>
      <c r="O25" s="9">
        <v>213.47686767578125</v>
      </c>
      <c r="P25" s="9">
        <v>74042.46875</v>
      </c>
      <c r="Q25" s="9">
        <v>0</v>
      </c>
      <c r="R25" s="9">
        <v>0</v>
      </c>
      <c r="S25" s="9">
        <v>0</v>
      </c>
      <c r="T25" s="9">
        <v>0</v>
      </c>
      <c r="U25" s="9">
        <v>3338.9254400000004</v>
      </c>
      <c r="V25" s="9">
        <v>0</v>
      </c>
      <c r="W25" s="9">
        <v>0</v>
      </c>
      <c r="X25" s="9">
        <v>3338.9254400000004</v>
      </c>
      <c r="Y25" s="9">
        <v>3430.535888671875</v>
      </c>
      <c r="Z25" s="9">
        <v>-3586.77587890625</v>
      </c>
      <c r="AA25" s="9">
        <v>0</v>
      </c>
      <c r="AB25" s="9">
        <v>0</v>
      </c>
      <c r="AC25" s="9">
        <v>0</v>
      </c>
      <c r="AD25" s="9">
        <v>0</v>
      </c>
      <c r="AE25" s="9"/>
      <c r="AG25" s="3">
        <f t="shared" si="0"/>
        <v>151989.80010986328</v>
      </c>
      <c r="AH25" s="10"/>
      <c r="AI25" s="8"/>
    </row>
    <row r="26" spans="2:35" x14ac:dyDescent="0.25">
      <c r="B26" t="s">
        <v>81</v>
      </c>
      <c r="C26" t="s">
        <v>26</v>
      </c>
      <c r="D26" t="s">
        <v>36</v>
      </c>
      <c r="E26">
        <v>14</v>
      </c>
      <c r="F26" t="s">
        <v>52</v>
      </c>
      <c r="G26" s="9">
        <v>106.01722717285156</v>
      </c>
      <c r="H26" s="9">
        <v>370436.625</v>
      </c>
      <c r="I26" s="9">
        <v>133157.65625</v>
      </c>
      <c r="J26" s="9">
        <v>0</v>
      </c>
      <c r="K26" s="9">
        <v>99493.7734375</v>
      </c>
      <c r="L26" s="9">
        <v>76322.6953125</v>
      </c>
      <c r="M26" s="9">
        <v>1860.5543212890625</v>
      </c>
      <c r="N26" s="9">
        <v>0</v>
      </c>
      <c r="O26" s="9">
        <v>0</v>
      </c>
      <c r="P26" s="9">
        <v>46197.03515625</v>
      </c>
      <c r="Q26" s="9">
        <v>0</v>
      </c>
      <c r="R26" s="9">
        <v>13405.0615234375</v>
      </c>
      <c r="S26" s="9">
        <v>0</v>
      </c>
      <c r="T26" s="9">
        <v>0</v>
      </c>
      <c r="U26" s="9">
        <v>2560.4161600000002</v>
      </c>
      <c r="V26" s="9">
        <v>110.39444</v>
      </c>
      <c r="W26" s="9">
        <v>0</v>
      </c>
      <c r="X26" s="9">
        <v>2450.0212800000004</v>
      </c>
      <c r="Y26" s="9">
        <v>1188.7083740234375</v>
      </c>
      <c r="Z26" s="9">
        <v>-1057.950439453125</v>
      </c>
      <c r="AA26" s="9">
        <v>0</v>
      </c>
      <c r="AB26" s="9">
        <v>0</v>
      </c>
      <c r="AC26" s="9">
        <v>0</v>
      </c>
      <c r="AD26" s="9">
        <v>0</v>
      </c>
      <c r="AE26" s="9"/>
      <c r="AG26" s="3">
        <f t="shared" si="0"/>
        <v>137785.34631347656</v>
      </c>
      <c r="AH26" s="10">
        <f>(L22-L26)/L22</f>
        <v>-2.8968680534108349</v>
      </c>
    </row>
    <row r="27" spans="2:35" x14ac:dyDescent="0.25">
      <c r="B27" t="s">
        <v>653</v>
      </c>
      <c r="C27" t="s">
        <v>26</v>
      </c>
      <c r="D27" t="s">
        <v>36</v>
      </c>
      <c r="E27">
        <v>14</v>
      </c>
      <c r="F27" t="s">
        <v>648</v>
      </c>
      <c r="G27" s="9">
        <v>106.92230987548828</v>
      </c>
      <c r="H27" s="9">
        <v>370892.28125</v>
      </c>
      <c r="I27" s="9">
        <v>133157.65625</v>
      </c>
      <c r="J27" s="9">
        <v>0</v>
      </c>
      <c r="K27" s="9">
        <v>99493.7734375</v>
      </c>
      <c r="L27" s="9">
        <v>76322.4921875</v>
      </c>
      <c r="M27" s="9">
        <v>2316.380126953125</v>
      </c>
      <c r="N27" s="9">
        <v>0</v>
      </c>
      <c r="O27" s="9">
        <v>0</v>
      </c>
      <c r="P27" s="9">
        <v>46197.03515625</v>
      </c>
      <c r="Q27" s="9">
        <v>0</v>
      </c>
      <c r="R27" s="9">
        <v>13405.05078125</v>
      </c>
      <c r="S27" s="9">
        <v>0</v>
      </c>
      <c r="T27" s="9">
        <v>0</v>
      </c>
      <c r="U27" s="9">
        <v>2560.4161600000002</v>
      </c>
      <c r="V27" s="9">
        <v>110.39444</v>
      </c>
      <c r="W27" s="9">
        <v>0</v>
      </c>
      <c r="X27" s="9">
        <v>2450.0211200000003</v>
      </c>
      <c r="Y27" s="9">
        <v>1188.7083740234375</v>
      </c>
      <c r="Z27" s="9">
        <v>-1057.950439453125</v>
      </c>
      <c r="AA27" s="9">
        <v>0</v>
      </c>
      <c r="AB27" s="9">
        <v>0</v>
      </c>
      <c r="AC27" s="9">
        <v>0</v>
      </c>
      <c r="AD27" s="9">
        <v>0</v>
      </c>
      <c r="AE27" s="9"/>
      <c r="AG27" s="3">
        <f t="shared" si="0"/>
        <v>138240.95825195312</v>
      </c>
      <c r="AH27" s="10"/>
    </row>
    <row r="28" spans="2:35" x14ac:dyDescent="0.25">
      <c r="B28" t="s">
        <v>82</v>
      </c>
      <c r="C28" t="s">
        <v>26</v>
      </c>
      <c r="D28" t="s">
        <v>36</v>
      </c>
      <c r="E28">
        <v>14</v>
      </c>
      <c r="F28" t="s">
        <v>62</v>
      </c>
      <c r="G28" s="9">
        <v>104.36009216308594</v>
      </c>
      <c r="H28" s="9">
        <v>366826.21875</v>
      </c>
      <c r="I28" s="9">
        <v>133157.65625</v>
      </c>
      <c r="J28" s="9">
        <v>0</v>
      </c>
      <c r="K28" s="9">
        <v>99493.7734375</v>
      </c>
      <c r="L28" s="9">
        <v>82415.640625</v>
      </c>
      <c r="M28" s="9">
        <v>1921.3682861328125</v>
      </c>
      <c r="N28" s="9">
        <v>0</v>
      </c>
      <c r="O28" s="9">
        <v>0</v>
      </c>
      <c r="P28" s="9">
        <v>37147.15625</v>
      </c>
      <c r="Q28" s="9">
        <v>0</v>
      </c>
      <c r="R28" s="9">
        <v>12690.9560546875</v>
      </c>
      <c r="S28" s="9">
        <v>0</v>
      </c>
      <c r="T28" s="9">
        <v>0</v>
      </c>
      <c r="U28" s="9">
        <v>2560.5638400000003</v>
      </c>
      <c r="V28" s="9">
        <v>110.39444</v>
      </c>
      <c r="W28" s="9">
        <v>0</v>
      </c>
      <c r="X28" s="9">
        <v>2450.16912</v>
      </c>
      <c r="Y28" s="9">
        <v>1172.9644775390625</v>
      </c>
      <c r="Z28" s="9">
        <v>-1043.9383544921875</v>
      </c>
      <c r="AA28" s="9">
        <v>0</v>
      </c>
      <c r="AB28" s="9">
        <v>0</v>
      </c>
      <c r="AC28" s="9">
        <v>0</v>
      </c>
      <c r="AD28" s="9">
        <v>0</v>
      </c>
      <c r="AE28" s="9"/>
      <c r="AG28" s="3">
        <f t="shared" si="0"/>
        <v>134175.12121582031</v>
      </c>
      <c r="AH28" s="10"/>
    </row>
    <row r="29" spans="2:35" x14ac:dyDescent="0.25">
      <c r="B29" t="s">
        <v>654</v>
      </c>
      <c r="C29" t="s">
        <v>26</v>
      </c>
      <c r="D29" t="s">
        <v>36</v>
      </c>
      <c r="E29">
        <v>14</v>
      </c>
      <c r="F29" t="s">
        <v>650</v>
      </c>
      <c r="G29" s="9">
        <v>99.686210632324219</v>
      </c>
      <c r="H29" s="9">
        <v>351645.09375</v>
      </c>
      <c r="I29" s="9">
        <v>133157.65625</v>
      </c>
      <c r="J29" s="9">
        <v>0</v>
      </c>
      <c r="K29" s="9">
        <v>99493.7734375</v>
      </c>
      <c r="L29" s="9">
        <v>69327.5078125</v>
      </c>
      <c r="M29" s="9">
        <v>1472.505126953125</v>
      </c>
      <c r="N29" s="9">
        <v>0</v>
      </c>
      <c r="O29" s="9">
        <v>0</v>
      </c>
      <c r="P29" s="9">
        <v>35379.625</v>
      </c>
      <c r="Q29" s="9">
        <v>0</v>
      </c>
      <c r="R29" s="9">
        <v>12814.5830078125</v>
      </c>
      <c r="S29" s="9">
        <v>0</v>
      </c>
      <c r="T29" s="9">
        <v>0</v>
      </c>
      <c r="U29" s="9">
        <v>2560.5660800000001</v>
      </c>
      <c r="V29" s="9">
        <v>110.39444</v>
      </c>
      <c r="W29" s="9">
        <v>0</v>
      </c>
      <c r="X29" s="9">
        <v>2450.1716800000004</v>
      </c>
      <c r="Y29" s="9">
        <v>1174.37939453125</v>
      </c>
      <c r="Z29" s="9">
        <v>-1045.1976318359375</v>
      </c>
      <c r="AA29" s="9">
        <v>0</v>
      </c>
      <c r="AB29" s="9">
        <v>0</v>
      </c>
      <c r="AC29" s="9">
        <v>0</v>
      </c>
      <c r="AD29" s="9">
        <v>0</v>
      </c>
      <c r="AE29" s="9"/>
      <c r="AG29" s="3">
        <f t="shared" si="0"/>
        <v>118994.22094726563</v>
      </c>
      <c r="AH29" s="10"/>
    </row>
    <row r="30" spans="2:35" x14ac:dyDescent="0.25">
      <c r="B30" t="s">
        <v>83</v>
      </c>
      <c r="C30" t="s">
        <v>26</v>
      </c>
      <c r="D30" t="s">
        <v>36</v>
      </c>
      <c r="E30">
        <v>14</v>
      </c>
      <c r="F30" t="s">
        <v>53</v>
      </c>
      <c r="G30" s="9">
        <v>107.92938232421875</v>
      </c>
      <c r="H30" s="9">
        <v>363265.0625</v>
      </c>
      <c r="I30" s="9">
        <v>133157.65625</v>
      </c>
      <c r="J30" s="9">
        <v>0</v>
      </c>
      <c r="K30" s="9">
        <v>99493.7734375</v>
      </c>
      <c r="L30" s="9">
        <v>70212.828125</v>
      </c>
      <c r="M30" s="9">
        <v>2067.837890625</v>
      </c>
      <c r="N30" s="9">
        <v>0</v>
      </c>
      <c r="O30" s="9">
        <v>0</v>
      </c>
      <c r="P30" s="9">
        <v>46107.6640625</v>
      </c>
      <c r="Q30" s="9">
        <v>0</v>
      </c>
      <c r="R30" s="9">
        <v>12225.703125</v>
      </c>
      <c r="S30" s="9">
        <v>0</v>
      </c>
      <c r="T30" s="9">
        <v>0</v>
      </c>
      <c r="U30" s="9">
        <v>2560.55024</v>
      </c>
      <c r="V30" s="9">
        <v>110.39444</v>
      </c>
      <c r="W30" s="9">
        <v>0</v>
      </c>
      <c r="X30" s="9">
        <v>2450.1555200000003</v>
      </c>
      <c r="Y30" s="9">
        <v>1169.7371826171875</v>
      </c>
      <c r="Z30" s="9">
        <v>-1041.0660400390625</v>
      </c>
      <c r="AA30" s="9">
        <v>0</v>
      </c>
      <c r="AB30" s="9">
        <v>0</v>
      </c>
      <c r="AC30" s="9">
        <v>0</v>
      </c>
      <c r="AD30" s="9">
        <v>0</v>
      </c>
      <c r="AE30" s="9"/>
      <c r="AG30" s="3">
        <f t="shared" si="0"/>
        <v>130614.033203125</v>
      </c>
      <c r="AH30" s="10"/>
    </row>
    <row r="31" spans="2:35" x14ac:dyDescent="0.25">
      <c r="B31" t="s">
        <v>783</v>
      </c>
      <c r="C31" t="s">
        <v>26</v>
      </c>
      <c r="D31" t="s">
        <v>36</v>
      </c>
      <c r="E31">
        <v>14</v>
      </c>
      <c r="F31" t="s">
        <v>777</v>
      </c>
      <c r="G31" s="9">
        <v>105.53462982177734</v>
      </c>
      <c r="H31" s="9">
        <v>358457.71875</v>
      </c>
      <c r="I31" s="9">
        <v>133157.65625</v>
      </c>
      <c r="J31" s="9">
        <v>0</v>
      </c>
      <c r="K31" s="9">
        <v>99493.7734375</v>
      </c>
      <c r="L31" s="9">
        <v>65666.3359375</v>
      </c>
      <c r="M31" s="9">
        <v>1783.130615234375</v>
      </c>
      <c r="N31" s="9">
        <v>0</v>
      </c>
      <c r="O31" s="9">
        <v>0</v>
      </c>
      <c r="P31" s="9">
        <v>46107.6640625</v>
      </c>
      <c r="Q31" s="9">
        <v>0</v>
      </c>
      <c r="R31" s="9">
        <v>12249.693359375</v>
      </c>
      <c r="S31" s="9">
        <v>0</v>
      </c>
      <c r="T31" s="9">
        <v>0</v>
      </c>
      <c r="U31" s="9">
        <v>2560.55024</v>
      </c>
      <c r="V31" s="9">
        <v>110.39444</v>
      </c>
      <c r="W31" s="9">
        <v>0</v>
      </c>
      <c r="X31" s="9">
        <v>2450.1555200000003</v>
      </c>
      <c r="Y31" s="9">
        <v>1169.7371826171875</v>
      </c>
      <c r="Z31" s="9">
        <v>-1041.0660400390625</v>
      </c>
      <c r="AA31" s="9">
        <v>0</v>
      </c>
      <c r="AB31" s="9">
        <v>0</v>
      </c>
      <c r="AC31" s="9">
        <v>0</v>
      </c>
      <c r="AD31" s="9">
        <v>0</v>
      </c>
      <c r="AE31" s="9"/>
      <c r="AG31" s="3">
        <f t="shared" si="0"/>
        <v>125806.82397460938</v>
      </c>
      <c r="AH31" s="10"/>
    </row>
    <row r="32" spans="2:35" x14ac:dyDescent="0.25">
      <c r="B32" t="s">
        <v>84</v>
      </c>
      <c r="C32" t="s">
        <v>26</v>
      </c>
      <c r="D32" t="s">
        <v>36</v>
      </c>
      <c r="E32">
        <v>14</v>
      </c>
      <c r="F32" t="s">
        <v>54</v>
      </c>
      <c r="G32" s="9">
        <v>107.11334228515625</v>
      </c>
      <c r="H32" s="9">
        <v>365247.5625</v>
      </c>
      <c r="I32" s="9">
        <v>133157.65625</v>
      </c>
      <c r="J32" s="9">
        <v>0</v>
      </c>
      <c r="K32" s="9">
        <v>99493.7734375</v>
      </c>
      <c r="L32" s="9">
        <v>82057.8828125</v>
      </c>
      <c r="M32" s="9">
        <v>2238.53076171875</v>
      </c>
      <c r="N32" s="9">
        <v>0</v>
      </c>
      <c r="O32" s="9">
        <v>0</v>
      </c>
      <c r="P32" s="9">
        <v>48299.9296875</v>
      </c>
      <c r="Q32" s="9">
        <v>0</v>
      </c>
      <c r="R32" s="9">
        <v>0</v>
      </c>
      <c r="S32" s="9">
        <v>0</v>
      </c>
      <c r="T32" s="9">
        <v>0</v>
      </c>
      <c r="U32" s="9">
        <v>2560.1620800000001</v>
      </c>
      <c r="V32" s="9">
        <v>110.39444</v>
      </c>
      <c r="W32" s="9">
        <v>0</v>
      </c>
      <c r="X32" s="9">
        <v>2449.7670400000002</v>
      </c>
      <c r="Y32" s="9">
        <v>928.843994140625</v>
      </c>
      <c r="Z32" s="9">
        <v>-971.20477294921875</v>
      </c>
      <c r="AA32" s="9">
        <v>0.42032861709594727</v>
      </c>
      <c r="AB32" s="9">
        <v>0</v>
      </c>
      <c r="AC32" s="9">
        <v>0</v>
      </c>
      <c r="AD32" s="9">
        <v>11</v>
      </c>
      <c r="AE32" s="9"/>
      <c r="AG32" s="3">
        <f t="shared" si="0"/>
        <v>132596.34326171875</v>
      </c>
      <c r="AH32" s="10"/>
    </row>
    <row r="33" spans="2:34" x14ac:dyDescent="0.25">
      <c r="B33" t="s">
        <v>85</v>
      </c>
      <c r="C33" t="s">
        <v>26</v>
      </c>
      <c r="D33" t="s">
        <v>36</v>
      </c>
      <c r="E33">
        <v>14</v>
      </c>
      <c r="F33" t="s">
        <v>66</v>
      </c>
      <c r="G33" s="9">
        <v>104.93323516845703</v>
      </c>
      <c r="H33" s="9">
        <v>357245.125</v>
      </c>
      <c r="I33" s="9">
        <v>133157.65625</v>
      </c>
      <c r="J33" s="9">
        <v>0</v>
      </c>
      <c r="K33" s="9">
        <v>99493.7734375</v>
      </c>
      <c r="L33" s="9">
        <v>74316.890625</v>
      </c>
      <c r="M33" s="9">
        <v>1977.327392578125</v>
      </c>
      <c r="N33" s="9">
        <v>0</v>
      </c>
      <c r="O33" s="9">
        <v>0</v>
      </c>
      <c r="P33" s="9">
        <v>48299.9296875</v>
      </c>
      <c r="Q33" s="9">
        <v>0</v>
      </c>
      <c r="R33" s="9">
        <v>0</v>
      </c>
      <c r="S33" s="9">
        <v>0</v>
      </c>
      <c r="T33" s="9">
        <v>0</v>
      </c>
      <c r="U33" s="9">
        <v>2560.1620800000001</v>
      </c>
      <c r="V33" s="9">
        <v>110.39444</v>
      </c>
      <c r="W33" s="9">
        <v>0</v>
      </c>
      <c r="X33" s="9">
        <v>2449.7670400000002</v>
      </c>
      <c r="Y33" s="9">
        <v>928.843994140625</v>
      </c>
      <c r="Z33" s="9">
        <v>-971.20477294921875</v>
      </c>
      <c r="AA33" s="9">
        <v>0.42032861709594727</v>
      </c>
      <c r="AB33" s="9">
        <v>0</v>
      </c>
      <c r="AC33" s="9">
        <v>0</v>
      </c>
      <c r="AD33" s="9">
        <v>11</v>
      </c>
      <c r="AE33" s="9"/>
      <c r="AG33" s="3">
        <f t="shared" si="0"/>
        <v>124594.14770507813</v>
      </c>
      <c r="AH33" s="10"/>
    </row>
    <row r="34" spans="2:34" x14ac:dyDescent="0.25">
      <c r="B34" t="s">
        <v>86</v>
      </c>
      <c r="C34" t="s">
        <v>26</v>
      </c>
      <c r="D34" t="s">
        <v>36</v>
      </c>
      <c r="E34">
        <v>14</v>
      </c>
      <c r="F34" t="s">
        <v>55</v>
      </c>
      <c r="G34" s="9">
        <v>103.35970306396484</v>
      </c>
      <c r="H34" s="9">
        <v>350175.65625</v>
      </c>
      <c r="I34" s="9">
        <v>133157.65625</v>
      </c>
      <c r="J34" s="9">
        <v>0</v>
      </c>
      <c r="K34" s="9">
        <v>99493.7734375</v>
      </c>
      <c r="L34" s="9">
        <v>67464.2421875</v>
      </c>
      <c r="M34" s="9">
        <v>1760.4716796875</v>
      </c>
      <c r="N34" s="9">
        <v>0</v>
      </c>
      <c r="O34" s="9">
        <v>0</v>
      </c>
      <c r="P34" s="9">
        <v>48299.9296875</v>
      </c>
      <c r="Q34" s="9">
        <v>0</v>
      </c>
      <c r="R34" s="9">
        <v>0</v>
      </c>
      <c r="S34" s="9">
        <v>0</v>
      </c>
      <c r="T34" s="9">
        <v>0</v>
      </c>
      <c r="U34" s="9">
        <v>2560.1620800000001</v>
      </c>
      <c r="V34" s="9">
        <v>110.39444</v>
      </c>
      <c r="W34" s="9">
        <v>0</v>
      </c>
      <c r="X34" s="9">
        <v>2449.7670400000002</v>
      </c>
      <c r="Y34" s="9">
        <v>928.843994140625</v>
      </c>
      <c r="Z34" s="9">
        <v>-971.20477294921875</v>
      </c>
      <c r="AA34" s="9">
        <v>0.42032861709594727</v>
      </c>
      <c r="AB34" s="9">
        <v>0</v>
      </c>
      <c r="AC34" s="9">
        <v>0</v>
      </c>
      <c r="AD34" s="9">
        <v>11</v>
      </c>
      <c r="AE34" s="9"/>
      <c r="AG34" s="3">
        <f t="shared" si="0"/>
        <v>117524.6435546875</v>
      </c>
      <c r="AH34" s="10"/>
    </row>
    <row r="35" spans="2:34" x14ac:dyDescent="0.25">
      <c r="B35" t="s">
        <v>87</v>
      </c>
      <c r="C35" t="s">
        <v>26</v>
      </c>
      <c r="D35" t="s">
        <v>36</v>
      </c>
      <c r="E35">
        <v>14</v>
      </c>
      <c r="F35" t="s">
        <v>56</v>
      </c>
      <c r="G35" s="9">
        <v>105.17054748535156</v>
      </c>
      <c r="H35" s="9">
        <v>353799.15625</v>
      </c>
      <c r="I35" s="9">
        <v>133157.65625</v>
      </c>
      <c r="J35" s="9">
        <v>0</v>
      </c>
      <c r="K35" s="9">
        <v>99493.7734375</v>
      </c>
      <c r="L35" s="9">
        <v>70764.0078125</v>
      </c>
      <c r="M35" s="9">
        <v>2072.90966796875</v>
      </c>
      <c r="N35" s="9">
        <v>0</v>
      </c>
      <c r="O35" s="9">
        <v>0</v>
      </c>
      <c r="P35" s="9">
        <v>48311.015625</v>
      </c>
      <c r="Q35" s="9">
        <v>0</v>
      </c>
      <c r="R35" s="9">
        <v>0</v>
      </c>
      <c r="S35" s="9">
        <v>0</v>
      </c>
      <c r="T35" s="9">
        <v>0</v>
      </c>
      <c r="U35" s="9">
        <v>2560.1668800000002</v>
      </c>
      <c r="V35" s="9">
        <v>110.39444</v>
      </c>
      <c r="W35" s="9">
        <v>0</v>
      </c>
      <c r="X35" s="9">
        <v>2449.7724800000001</v>
      </c>
      <c r="Y35" s="9">
        <v>912.9493408203125</v>
      </c>
      <c r="Z35" s="9">
        <v>-954.401611328125</v>
      </c>
      <c r="AA35" s="9">
        <v>1.3374092578887939</v>
      </c>
      <c r="AB35" s="9">
        <v>0</v>
      </c>
      <c r="AC35" s="9">
        <v>0</v>
      </c>
      <c r="AD35" s="9">
        <v>35</v>
      </c>
      <c r="AE35" s="9"/>
      <c r="AG35" s="3">
        <f t="shared" si="0"/>
        <v>121147.93310546875</v>
      </c>
      <c r="AH35" s="10">
        <f>(L31-L35)/L31</f>
        <v>-7.7629911920955502E-2</v>
      </c>
    </row>
    <row r="36" spans="2:34" x14ac:dyDescent="0.25">
      <c r="B36" t="s">
        <v>88</v>
      </c>
      <c r="C36" t="s">
        <v>26</v>
      </c>
      <c r="D36" t="s">
        <v>36</v>
      </c>
      <c r="E36">
        <v>14</v>
      </c>
      <c r="F36" t="s">
        <v>70</v>
      </c>
      <c r="G36" s="9">
        <v>103.57746887207031</v>
      </c>
      <c r="H36" s="9">
        <v>346651.34375</v>
      </c>
      <c r="I36" s="9">
        <v>133157.65625</v>
      </c>
      <c r="J36" s="9">
        <v>0</v>
      </c>
      <c r="K36" s="9">
        <v>99493.7734375</v>
      </c>
      <c r="L36" s="9">
        <v>63853.41015625</v>
      </c>
      <c r="M36" s="9">
        <v>1835.8251953125</v>
      </c>
      <c r="N36" s="9">
        <v>0</v>
      </c>
      <c r="O36" s="9">
        <v>0</v>
      </c>
      <c r="P36" s="9">
        <v>48311.015625</v>
      </c>
      <c r="Q36" s="9">
        <v>0</v>
      </c>
      <c r="R36" s="9">
        <v>0</v>
      </c>
      <c r="S36" s="9">
        <v>0</v>
      </c>
      <c r="T36" s="9">
        <v>0</v>
      </c>
      <c r="U36" s="9">
        <v>2560.1668800000002</v>
      </c>
      <c r="V36" s="9">
        <v>110.39444</v>
      </c>
      <c r="W36" s="9">
        <v>0</v>
      </c>
      <c r="X36" s="9">
        <v>2449.7724800000001</v>
      </c>
      <c r="Y36" s="9">
        <v>912.943115234375</v>
      </c>
      <c r="Z36" s="9">
        <v>-954.3951416015625</v>
      </c>
      <c r="AA36" s="9">
        <v>1.3374092578887939</v>
      </c>
      <c r="AB36" s="9">
        <v>0</v>
      </c>
      <c r="AC36" s="9">
        <v>0</v>
      </c>
      <c r="AD36" s="9">
        <v>35</v>
      </c>
      <c r="AE36" s="9"/>
      <c r="AG36" s="3">
        <f t="shared" si="0"/>
        <v>114000.2509765625</v>
      </c>
      <c r="AH36" s="10">
        <f t="shared" ref="AH36" si="1">AG36/AG32</f>
        <v>0.85975410914272898</v>
      </c>
    </row>
    <row r="37" spans="2:34" x14ac:dyDescent="0.25">
      <c r="B37" t="s">
        <v>89</v>
      </c>
      <c r="C37" t="s">
        <v>26</v>
      </c>
      <c r="D37" t="s">
        <v>36</v>
      </c>
      <c r="E37">
        <v>14</v>
      </c>
      <c r="F37" t="s">
        <v>57</v>
      </c>
      <c r="G37" s="9">
        <v>102.18589019775391</v>
      </c>
      <c r="H37" s="9">
        <v>340454.96875</v>
      </c>
      <c r="I37" s="9">
        <v>133157.65625</v>
      </c>
      <c r="J37" s="9">
        <v>0</v>
      </c>
      <c r="K37" s="9">
        <v>99493.7734375</v>
      </c>
      <c r="L37" s="9">
        <v>57858.0390625</v>
      </c>
      <c r="M37" s="9">
        <v>1634.9232177734375</v>
      </c>
      <c r="N37" s="9">
        <v>0</v>
      </c>
      <c r="O37" s="9">
        <v>0</v>
      </c>
      <c r="P37" s="9">
        <v>48311.015625</v>
      </c>
      <c r="Q37" s="9">
        <v>0</v>
      </c>
      <c r="R37" s="9">
        <v>0</v>
      </c>
      <c r="S37" s="9">
        <v>0</v>
      </c>
      <c r="T37" s="9">
        <v>0</v>
      </c>
      <c r="U37" s="9">
        <v>2560.1668800000002</v>
      </c>
      <c r="V37" s="9">
        <v>110.39444</v>
      </c>
      <c r="W37" s="9">
        <v>0</v>
      </c>
      <c r="X37" s="9">
        <v>2449.7724800000001</v>
      </c>
      <c r="Y37" s="9">
        <v>912.93719482421875</v>
      </c>
      <c r="Z37" s="9">
        <v>-954.388916015625</v>
      </c>
      <c r="AA37" s="9">
        <v>1.3374092578887939</v>
      </c>
      <c r="AB37" s="9">
        <v>0</v>
      </c>
      <c r="AC37" s="9">
        <v>0</v>
      </c>
      <c r="AD37" s="9">
        <v>35</v>
      </c>
      <c r="AE37" s="9"/>
      <c r="AG37" s="3">
        <f t="shared" si="0"/>
        <v>107803.97790527344</v>
      </c>
      <c r="AH37" s="16">
        <f>AG31-AG37</f>
        <v>18002.846069335938</v>
      </c>
    </row>
    <row r="38" spans="2:34" x14ac:dyDescent="0.25">
      <c r="B38" t="s">
        <v>90</v>
      </c>
      <c r="C38" t="s">
        <v>27</v>
      </c>
      <c r="D38" t="s">
        <v>36</v>
      </c>
      <c r="E38">
        <v>14</v>
      </c>
      <c r="F38" t="s">
        <v>52</v>
      </c>
      <c r="G38" s="9">
        <v>436.80477905273437</v>
      </c>
      <c r="H38" s="9">
        <v>4069870.5</v>
      </c>
      <c r="I38" s="9">
        <v>566447.625</v>
      </c>
      <c r="J38" s="9">
        <v>0</v>
      </c>
      <c r="K38" s="9">
        <v>1692748</v>
      </c>
      <c r="L38" s="9">
        <v>1196871</v>
      </c>
      <c r="M38" s="9">
        <v>101175.328125</v>
      </c>
      <c r="N38" s="9">
        <v>0</v>
      </c>
      <c r="O38" s="9">
        <v>1121.62158203125</v>
      </c>
      <c r="P38" s="9">
        <v>298586.46875</v>
      </c>
      <c r="Q38" s="9">
        <v>0</v>
      </c>
      <c r="R38" s="9">
        <v>212919.6875</v>
      </c>
      <c r="S38" s="9">
        <v>0</v>
      </c>
      <c r="T38" s="9">
        <v>0</v>
      </c>
      <c r="U38" s="9">
        <v>44847.436800000003</v>
      </c>
      <c r="V38" s="9">
        <v>0</v>
      </c>
      <c r="W38" s="9">
        <v>0</v>
      </c>
      <c r="X38" s="9">
        <v>44847.436800000003</v>
      </c>
      <c r="Y38" s="9">
        <v>6636.822265625</v>
      </c>
      <c r="Z38" s="9">
        <v>-5906.7724609375</v>
      </c>
      <c r="AA38" s="9">
        <v>0</v>
      </c>
      <c r="AB38" s="9">
        <v>0</v>
      </c>
      <c r="AC38" s="9">
        <v>0</v>
      </c>
      <c r="AD38" s="9">
        <v>0</v>
      </c>
      <c r="AE38" s="9"/>
      <c r="AG38" s="3">
        <f t="shared" si="0"/>
        <v>1810674.1059570313</v>
      </c>
      <c r="AH38" s="10"/>
    </row>
    <row r="39" spans="2:34" x14ac:dyDescent="0.25">
      <c r="B39" t="s">
        <v>655</v>
      </c>
      <c r="C39" t="s">
        <v>27</v>
      </c>
      <c r="D39" t="s">
        <v>36</v>
      </c>
      <c r="E39">
        <v>14</v>
      </c>
      <c r="F39" t="s">
        <v>648</v>
      </c>
      <c r="G39" s="9">
        <v>440.14996337890625</v>
      </c>
      <c r="H39" s="9">
        <v>4083058</v>
      </c>
      <c r="I39" s="9">
        <v>566447.625</v>
      </c>
      <c r="J39" s="9">
        <v>0</v>
      </c>
      <c r="K39" s="9">
        <v>1692748</v>
      </c>
      <c r="L39" s="9">
        <v>1196863.5</v>
      </c>
      <c r="M39" s="9">
        <v>114371.6015625</v>
      </c>
      <c r="N39" s="9">
        <v>0</v>
      </c>
      <c r="O39" s="9">
        <v>1121.62158203125</v>
      </c>
      <c r="P39" s="9">
        <v>298586.4375</v>
      </c>
      <c r="Q39" s="9">
        <v>0</v>
      </c>
      <c r="R39" s="9">
        <v>212919.578125</v>
      </c>
      <c r="S39" s="9">
        <v>0</v>
      </c>
      <c r="T39" s="9">
        <v>0</v>
      </c>
      <c r="U39" s="9">
        <v>44847.421440000006</v>
      </c>
      <c r="V39" s="9">
        <v>0</v>
      </c>
      <c r="W39" s="9">
        <v>0</v>
      </c>
      <c r="X39" s="9">
        <v>44847.421440000006</v>
      </c>
      <c r="Y39" s="9">
        <v>6636.9541015625</v>
      </c>
      <c r="Z39" s="9">
        <v>-5906.89013671875</v>
      </c>
      <c r="AA39" s="9">
        <v>0</v>
      </c>
      <c r="AB39" s="9">
        <v>0</v>
      </c>
      <c r="AC39" s="9">
        <v>0</v>
      </c>
      <c r="AD39" s="9">
        <v>0</v>
      </c>
      <c r="AE39" s="9"/>
      <c r="AG39" s="3">
        <f t="shared" si="0"/>
        <v>1823862.7387695313</v>
      </c>
      <c r="AH39" s="10"/>
    </row>
    <row r="40" spans="2:34" x14ac:dyDescent="0.25">
      <c r="B40" t="s">
        <v>91</v>
      </c>
      <c r="C40" t="s">
        <v>27</v>
      </c>
      <c r="D40" t="s">
        <v>36</v>
      </c>
      <c r="E40">
        <v>14</v>
      </c>
      <c r="F40" t="s">
        <v>62</v>
      </c>
      <c r="G40" s="9">
        <v>428.67227172851562</v>
      </c>
      <c r="H40" s="9">
        <v>4107642.75</v>
      </c>
      <c r="I40" s="9">
        <v>566447.625</v>
      </c>
      <c r="J40" s="9">
        <v>0</v>
      </c>
      <c r="K40" s="9">
        <v>1692748</v>
      </c>
      <c r="L40" s="9">
        <v>1262438.5</v>
      </c>
      <c r="M40" s="9">
        <v>90846.453125</v>
      </c>
      <c r="N40" s="9">
        <v>0</v>
      </c>
      <c r="O40" s="9">
        <v>1121.62158203125</v>
      </c>
      <c r="P40" s="9">
        <v>280361.5</v>
      </c>
      <c r="Q40" s="9">
        <v>0</v>
      </c>
      <c r="R40" s="9">
        <v>213678.671875</v>
      </c>
      <c r="S40" s="9">
        <v>0</v>
      </c>
      <c r="T40" s="9">
        <v>0</v>
      </c>
      <c r="U40" s="9">
        <v>44847.733760000003</v>
      </c>
      <c r="V40" s="9">
        <v>0</v>
      </c>
      <c r="W40" s="9">
        <v>0</v>
      </c>
      <c r="X40" s="9">
        <v>44847.733760000003</v>
      </c>
      <c r="Y40" s="9">
        <v>6568.07080078125</v>
      </c>
      <c r="Z40" s="9">
        <v>-5845.58349609375</v>
      </c>
      <c r="AA40" s="9">
        <v>0</v>
      </c>
      <c r="AB40" s="9">
        <v>0</v>
      </c>
      <c r="AC40" s="9">
        <v>0</v>
      </c>
      <c r="AD40" s="9">
        <v>0</v>
      </c>
      <c r="AE40" s="9"/>
      <c r="AG40" s="3">
        <f t="shared" si="0"/>
        <v>1848446.7465820313</v>
      </c>
      <c r="AH40" s="10"/>
    </row>
    <row r="41" spans="2:34" x14ac:dyDescent="0.25">
      <c r="B41" t="s">
        <v>656</v>
      </c>
      <c r="C41" t="s">
        <v>27</v>
      </c>
      <c r="D41" t="s">
        <v>36</v>
      </c>
      <c r="E41">
        <v>14</v>
      </c>
      <c r="F41" t="s">
        <v>650</v>
      </c>
      <c r="G41" s="9">
        <v>420.14886474609375</v>
      </c>
      <c r="H41" s="9">
        <v>3888675.5</v>
      </c>
      <c r="I41" s="9">
        <v>566447.625</v>
      </c>
      <c r="J41" s="9">
        <v>0</v>
      </c>
      <c r="K41" s="9">
        <v>1692748</v>
      </c>
      <c r="L41" s="9">
        <v>1061047.375</v>
      </c>
      <c r="M41" s="9">
        <v>89658.8984375</v>
      </c>
      <c r="N41" s="9">
        <v>0</v>
      </c>
      <c r="O41" s="9">
        <v>1121.62158203125</v>
      </c>
      <c r="P41" s="9">
        <v>262943.09375</v>
      </c>
      <c r="Q41" s="9">
        <v>0</v>
      </c>
      <c r="R41" s="9">
        <v>214707.09375</v>
      </c>
      <c r="S41" s="9">
        <v>0</v>
      </c>
      <c r="T41" s="9">
        <v>0</v>
      </c>
      <c r="U41" s="9">
        <v>44847.74912</v>
      </c>
      <c r="V41" s="9">
        <v>0</v>
      </c>
      <c r="W41" s="9">
        <v>0</v>
      </c>
      <c r="X41" s="9">
        <v>44847.74912</v>
      </c>
      <c r="Y41" s="9">
        <v>6580.3720703125</v>
      </c>
      <c r="Z41" s="9">
        <v>-5856.53125</v>
      </c>
      <c r="AA41" s="9">
        <v>0</v>
      </c>
      <c r="AB41" s="9">
        <v>0</v>
      </c>
      <c r="AC41" s="9">
        <v>0</v>
      </c>
      <c r="AD41" s="9">
        <v>0</v>
      </c>
      <c r="AE41" s="9"/>
      <c r="AG41" s="3">
        <f t="shared" si="0"/>
        <v>1629478.0825195312</v>
      </c>
      <c r="AH41" s="10">
        <f t="shared" ref="AH41" si="2">AG41/AG37</f>
        <v>15.115194394323201</v>
      </c>
    </row>
    <row r="42" spans="2:34" x14ac:dyDescent="0.25">
      <c r="B42" t="s">
        <v>92</v>
      </c>
      <c r="C42" t="s">
        <v>27</v>
      </c>
      <c r="D42" t="s">
        <v>36</v>
      </c>
      <c r="E42">
        <v>14</v>
      </c>
      <c r="F42" t="s">
        <v>53</v>
      </c>
      <c r="G42" s="9">
        <v>448.15097045898437</v>
      </c>
      <c r="H42" s="9">
        <v>4064383.75</v>
      </c>
      <c r="I42" s="9">
        <v>566447.625</v>
      </c>
      <c r="J42" s="9">
        <v>0</v>
      </c>
      <c r="K42" s="9">
        <v>1692748</v>
      </c>
      <c r="L42" s="9">
        <v>1131490.875</v>
      </c>
      <c r="M42" s="9">
        <v>102156.75</v>
      </c>
      <c r="N42" s="9">
        <v>0</v>
      </c>
      <c r="O42" s="9">
        <v>1121.62158203125</v>
      </c>
      <c r="P42" s="9">
        <v>360591.96875</v>
      </c>
      <c r="Q42" s="9">
        <v>0</v>
      </c>
      <c r="R42" s="9">
        <v>209825.90625</v>
      </c>
      <c r="S42" s="9">
        <v>0</v>
      </c>
      <c r="T42" s="9">
        <v>0</v>
      </c>
      <c r="U42" s="9">
        <v>44847.605760000006</v>
      </c>
      <c r="V42" s="9">
        <v>0</v>
      </c>
      <c r="W42" s="9">
        <v>0</v>
      </c>
      <c r="X42" s="9">
        <v>44847.605760000006</v>
      </c>
      <c r="Y42" s="9">
        <v>6564.3740234375</v>
      </c>
      <c r="Z42" s="9">
        <v>-5842.2919921875</v>
      </c>
      <c r="AA42" s="9">
        <v>0</v>
      </c>
      <c r="AB42" s="9">
        <v>0</v>
      </c>
      <c r="AC42" s="9">
        <v>0</v>
      </c>
      <c r="AD42" s="9">
        <v>0</v>
      </c>
      <c r="AE42" s="9"/>
      <c r="AG42" s="3">
        <f t="shared" si="0"/>
        <v>1805187.1215820312</v>
      </c>
      <c r="AH42" s="10"/>
    </row>
    <row r="43" spans="2:34" x14ac:dyDescent="0.25">
      <c r="B43" t="s">
        <v>784</v>
      </c>
      <c r="C43" t="s">
        <v>27</v>
      </c>
      <c r="D43" t="s">
        <v>36</v>
      </c>
      <c r="E43">
        <v>14</v>
      </c>
      <c r="F43" t="s">
        <v>777</v>
      </c>
      <c r="G43" s="9">
        <v>434.58731079101562</v>
      </c>
      <c r="H43" s="9">
        <v>3939077.25</v>
      </c>
      <c r="I43" s="9">
        <v>566447.625</v>
      </c>
      <c r="J43" s="9">
        <v>0</v>
      </c>
      <c r="K43" s="9">
        <v>1692748</v>
      </c>
      <c r="L43" s="9">
        <v>1016978.25</v>
      </c>
      <c r="M43" s="9">
        <v>90831.578125</v>
      </c>
      <c r="N43" s="9">
        <v>0</v>
      </c>
      <c r="O43" s="9">
        <v>1121.62158203125</v>
      </c>
      <c r="P43" s="9">
        <v>360591.96875</v>
      </c>
      <c r="Q43" s="9">
        <v>0</v>
      </c>
      <c r="R43" s="9">
        <v>210356.96875</v>
      </c>
      <c r="S43" s="9">
        <v>0</v>
      </c>
      <c r="T43" s="9">
        <v>0</v>
      </c>
      <c r="U43" s="9">
        <v>44847.605760000006</v>
      </c>
      <c r="V43" s="9">
        <v>0</v>
      </c>
      <c r="W43" s="9">
        <v>0</v>
      </c>
      <c r="X43" s="9">
        <v>44847.605760000006</v>
      </c>
      <c r="Y43" s="9">
        <v>6564.3740234375</v>
      </c>
      <c r="Z43" s="9">
        <v>-5842.2919921875</v>
      </c>
      <c r="AA43" s="9">
        <v>0</v>
      </c>
      <c r="AB43" s="9">
        <v>0</v>
      </c>
      <c r="AC43" s="9">
        <v>0</v>
      </c>
      <c r="AD43" s="9">
        <v>0</v>
      </c>
      <c r="AE43" s="9"/>
      <c r="AG43" s="3">
        <f t="shared" si="0"/>
        <v>1679880.3872070312</v>
      </c>
      <c r="AH43" s="10"/>
    </row>
    <row r="44" spans="2:34" x14ac:dyDescent="0.25">
      <c r="B44" t="s">
        <v>93</v>
      </c>
      <c r="C44" t="s">
        <v>27</v>
      </c>
      <c r="D44" t="s">
        <v>36</v>
      </c>
      <c r="E44">
        <v>14</v>
      </c>
      <c r="F44" t="s">
        <v>54</v>
      </c>
      <c r="G44" s="9">
        <v>440.335693359375</v>
      </c>
      <c r="H44" s="9">
        <v>3981387.5</v>
      </c>
      <c r="I44" s="9">
        <v>566447.625</v>
      </c>
      <c r="J44" s="9">
        <v>0</v>
      </c>
      <c r="K44" s="9">
        <v>1692748</v>
      </c>
      <c r="L44" s="9">
        <v>1209171.375</v>
      </c>
      <c r="M44" s="9">
        <v>94976.8828125</v>
      </c>
      <c r="N44" s="9">
        <v>0</v>
      </c>
      <c r="O44" s="9">
        <v>1121.62158203125</v>
      </c>
      <c r="P44" s="9">
        <v>416920.9375</v>
      </c>
      <c r="Q44" s="9">
        <v>0</v>
      </c>
      <c r="R44" s="9">
        <v>0</v>
      </c>
      <c r="S44" s="9">
        <v>0</v>
      </c>
      <c r="T44" s="9">
        <v>0</v>
      </c>
      <c r="U44" s="9">
        <v>44847.5648</v>
      </c>
      <c r="V44" s="9">
        <v>0</v>
      </c>
      <c r="W44" s="9">
        <v>0</v>
      </c>
      <c r="X44" s="9">
        <v>44847.5648</v>
      </c>
      <c r="Y44" s="9">
        <v>5258.03955078125</v>
      </c>
      <c r="Z44" s="9">
        <v>-5467.2490234375</v>
      </c>
      <c r="AA44" s="9">
        <v>4.5656885951757431E-2</v>
      </c>
      <c r="AB44" s="9">
        <v>0</v>
      </c>
      <c r="AC44" s="9">
        <v>1</v>
      </c>
      <c r="AD44" s="9">
        <v>3</v>
      </c>
      <c r="AE44" s="9"/>
      <c r="AG44" s="3">
        <f t="shared" si="0"/>
        <v>1722190.8168945313</v>
      </c>
      <c r="AH44" s="10">
        <f>(L40-L44)/L40</f>
        <v>4.2193837561196053E-2</v>
      </c>
    </row>
    <row r="45" spans="2:34" x14ac:dyDescent="0.25">
      <c r="B45" t="s">
        <v>94</v>
      </c>
      <c r="C45" t="s">
        <v>27</v>
      </c>
      <c r="D45" t="s">
        <v>36</v>
      </c>
      <c r="E45">
        <v>14</v>
      </c>
      <c r="F45" t="s">
        <v>66</v>
      </c>
      <c r="G45" s="9">
        <v>424.79824829101562</v>
      </c>
      <c r="H45" s="9">
        <v>3839662.75</v>
      </c>
      <c r="I45" s="9">
        <v>566447.625</v>
      </c>
      <c r="J45" s="9">
        <v>0</v>
      </c>
      <c r="K45" s="9">
        <v>1692748</v>
      </c>
      <c r="L45" s="9">
        <v>1081819.375</v>
      </c>
      <c r="M45" s="9">
        <v>80604.8046875</v>
      </c>
      <c r="N45" s="9">
        <v>0</v>
      </c>
      <c r="O45" s="9">
        <v>1121.62158203125</v>
      </c>
      <c r="P45" s="9">
        <v>416920.875</v>
      </c>
      <c r="Q45" s="9">
        <v>0</v>
      </c>
      <c r="R45" s="9">
        <v>0</v>
      </c>
      <c r="S45" s="9">
        <v>0</v>
      </c>
      <c r="T45" s="9">
        <v>0</v>
      </c>
      <c r="U45" s="9">
        <v>44847.5648</v>
      </c>
      <c r="V45" s="9">
        <v>0</v>
      </c>
      <c r="W45" s="9">
        <v>0</v>
      </c>
      <c r="X45" s="9">
        <v>44847.5648</v>
      </c>
      <c r="Y45" s="9">
        <v>5258.02392578125</v>
      </c>
      <c r="Z45" s="9">
        <v>-5467.232421875</v>
      </c>
      <c r="AA45" s="9">
        <v>4.5656885951757431E-2</v>
      </c>
      <c r="AB45" s="9">
        <v>0</v>
      </c>
      <c r="AC45" s="9">
        <v>1</v>
      </c>
      <c r="AD45" s="9">
        <v>3</v>
      </c>
      <c r="AE45" s="9"/>
      <c r="AG45" s="3">
        <f t="shared" si="0"/>
        <v>1580466.6762695313</v>
      </c>
      <c r="AH45" s="10"/>
    </row>
    <row r="46" spans="2:34" x14ac:dyDescent="0.25">
      <c r="B46" t="s">
        <v>95</v>
      </c>
      <c r="C46" t="s">
        <v>27</v>
      </c>
      <c r="D46" t="s">
        <v>36</v>
      </c>
      <c r="E46">
        <v>14</v>
      </c>
      <c r="F46" t="s">
        <v>55</v>
      </c>
      <c r="G46" s="9">
        <v>413.1888427734375</v>
      </c>
      <c r="H46" s="9">
        <v>3723684</v>
      </c>
      <c r="I46" s="9">
        <v>566447.625</v>
      </c>
      <c r="J46" s="9">
        <v>0</v>
      </c>
      <c r="K46" s="9">
        <v>1692748</v>
      </c>
      <c r="L46" s="9">
        <v>976314</v>
      </c>
      <c r="M46" s="9">
        <v>70131.265625</v>
      </c>
      <c r="N46" s="9">
        <v>0</v>
      </c>
      <c r="O46" s="9">
        <v>1121.62158203125</v>
      </c>
      <c r="P46" s="9">
        <v>416920.875</v>
      </c>
      <c r="Q46" s="9">
        <v>0</v>
      </c>
      <c r="R46" s="9">
        <v>0</v>
      </c>
      <c r="S46" s="9">
        <v>0</v>
      </c>
      <c r="T46" s="9">
        <v>0</v>
      </c>
      <c r="U46" s="9">
        <v>44847.5648</v>
      </c>
      <c r="V46" s="9">
        <v>0</v>
      </c>
      <c r="W46" s="9">
        <v>0</v>
      </c>
      <c r="X46" s="9">
        <v>44847.5648</v>
      </c>
      <c r="Y46" s="9">
        <v>5258.00927734375</v>
      </c>
      <c r="Z46" s="9">
        <v>-5467.216796875</v>
      </c>
      <c r="AA46" s="9">
        <v>4.5656885951757431E-2</v>
      </c>
      <c r="AB46" s="9">
        <v>0</v>
      </c>
      <c r="AC46" s="9">
        <v>1</v>
      </c>
      <c r="AD46" s="9">
        <v>3</v>
      </c>
      <c r="AE46" s="9"/>
      <c r="AG46" s="3">
        <f t="shared" si="0"/>
        <v>1464487.7622070313</v>
      </c>
      <c r="AH46" s="10">
        <f t="shared" ref="AH46" si="3">AG46/AG42</f>
        <v>0.81126645802989239</v>
      </c>
    </row>
    <row r="47" spans="2:34" x14ac:dyDescent="0.25">
      <c r="B47" t="s">
        <v>96</v>
      </c>
      <c r="C47" t="s">
        <v>27</v>
      </c>
      <c r="D47" t="s">
        <v>36</v>
      </c>
      <c r="E47">
        <v>14</v>
      </c>
      <c r="F47" t="s">
        <v>56</v>
      </c>
      <c r="G47" s="9">
        <v>435.35916137695312</v>
      </c>
      <c r="H47" s="9">
        <v>3842653</v>
      </c>
      <c r="I47" s="9">
        <v>566447.625</v>
      </c>
      <c r="J47" s="9">
        <v>0</v>
      </c>
      <c r="K47" s="9">
        <v>1692748</v>
      </c>
      <c r="L47" s="9">
        <v>1075220</v>
      </c>
      <c r="M47" s="9">
        <v>89759.9453125</v>
      </c>
      <c r="N47" s="9">
        <v>0</v>
      </c>
      <c r="O47" s="9">
        <v>1121.62158203125</v>
      </c>
      <c r="P47" s="9">
        <v>417355.5625</v>
      </c>
      <c r="Q47" s="9">
        <v>0</v>
      </c>
      <c r="R47" s="9">
        <v>0</v>
      </c>
      <c r="S47" s="9">
        <v>0</v>
      </c>
      <c r="T47" s="9">
        <v>0</v>
      </c>
      <c r="U47" s="9">
        <v>44847.651840000006</v>
      </c>
      <c r="V47" s="9">
        <v>0</v>
      </c>
      <c r="W47" s="9">
        <v>0</v>
      </c>
      <c r="X47" s="9">
        <v>44847.651840000006</v>
      </c>
      <c r="Y47" s="9">
        <v>5236.7392578125</v>
      </c>
      <c r="Z47" s="9">
        <v>-5445.150390625</v>
      </c>
      <c r="AA47" s="9">
        <v>1.0501084327697754</v>
      </c>
      <c r="AB47" s="9">
        <v>0</v>
      </c>
      <c r="AC47" s="9">
        <v>67</v>
      </c>
      <c r="AD47" s="9">
        <v>25</v>
      </c>
      <c r="AE47" s="9"/>
      <c r="AG47" s="3">
        <f t="shared" si="0"/>
        <v>1583457.1293945312</v>
      </c>
      <c r="AH47" s="10"/>
    </row>
    <row r="48" spans="2:34" x14ac:dyDescent="0.25">
      <c r="B48" t="s">
        <v>97</v>
      </c>
      <c r="C48" t="s">
        <v>27</v>
      </c>
      <c r="D48" t="s">
        <v>36</v>
      </c>
      <c r="E48">
        <v>14</v>
      </c>
      <c r="F48" t="s">
        <v>70</v>
      </c>
      <c r="G48" s="9">
        <v>420.60891723632812</v>
      </c>
      <c r="H48" s="9">
        <v>3713791</v>
      </c>
      <c r="I48" s="9">
        <v>566447.625</v>
      </c>
      <c r="J48" s="9">
        <v>0</v>
      </c>
      <c r="K48" s="9">
        <v>1692748</v>
      </c>
      <c r="L48" s="9">
        <v>959847</v>
      </c>
      <c r="M48" s="9">
        <v>76270.375</v>
      </c>
      <c r="N48" s="9">
        <v>0</v>
      </c>
      <c r="O48" s="9">
        <v>1121.62158203125</v>
      </c>
      <c r="P48" s="9">
        <v>417355.53125</v>
      </c>
      <c r="Q48" s="9">
        <v>0</v>
      </c>
      <c r="R48" s="9">
        <v>0</v>
      </c>
      <c r="S48" s="9">
        <v>0</v>
      </c>
      <c r="T48" s="9">
        <v>0</v>
      </c>
      <c r="U48" s="9">
        <v>44847.651840000006</v>
      </c>
      <c r="V48" s="9">
        <v>0</v>
      </c>
      <c r="W48" s="9">
        <v>0</v>
      </c>
      <c r="X48" s="9">
        <v>44847.651840000006</v>
      </c>
      <c r="Y48" s="9">
        <v>5236.703125</v>
      </c>
      <c r="Z48" s="9">
        <v>-5445.1123046875</v>
      </c>
      <c r="AA48" s="9">
        <v>1.0501084327697754</v>
      </c>
      <c r="AB48" s="9">
        <v>0</v>
      </c>
      <c r="AC48" s="9">
        <v>67</v>
      </c>
      <c r="AD48" s="9">
        <v>25</v>
      </c>
      <c r="AE48" s="9"/>
      <c r="AG48" s="3">
        <f t="shared" si="0"/>
        <v>1454594.5278320313</v>
      </c>
      <c r="AH48" s="10"/>
    </row>
    <row r="49" spans="2:36" x14ac:dyDescent="0.25">
      <c r="B49" t="s">
        <v>98</v>
      </c>
      <c r="C49" t="s">
        <v>27</v>
      </c>
      <c r="D49" t="s">
        <v>36</v>
      </c>
      <c r="E49">
        <v>14</v>
      </c>
      <c r="F49" t="s">
        <v>57</v>
      </c>
      <c r="G49" s="9">
        <v>409.9117431640625</v>
      </c>
      <c r="H49" s="9">
        <v>3607963.5</v>
      </c>
      <c r="I49" s="9">
        <v>566447.625</v>
      </c>
      <c r="J49" s="9">
        <v>0</v>
      </c>
      <c r="K49" s="9">
        <v>1692748</v>
      </c>
      <c r="L49" s="9">
        <v>863879.375</v>
      </c>
      <c r="M49" s="9">
        <v>66410.8671875</v>
      </c>
      <c r="N49" s="9">
        <v>0</v>
      </c>
      <c r="O49" s="9">
        <v>1121.62158203125</v>
      </c>
      <c r="P49" s="9">
        <v>417355.53125</v>
      </c>
      <c r="Q49" s="9">
        <v>0</v>
      </c>
      <c r="R49" s="9">
        <v>0</v>
      </c>
      <c r="S49" s="9">
        <v>0</v>
      </c>
      <c r="T49" s="9">
        <v>0</v>
      </c>
      <c r="U49" s="9">
        <v>44847.651840000006</v>
      </c>
      <c r="V49" s="9">
        <v>0</v>
      </c>
      <c r="W49" s="9">
        <v>0</v>
      </c>
      <c r="X49" s="9">
        <v>44847.651840000006</v>
      </c>
      <c r="Y49" s="9">
        <v>5236.66845703125</v>
      </c>
      <c r="Z49" s="9">
        <v>-5445.07666015625</v>
      </c>
      <c r="AA49" s="9">
        <v>1.0501084327697754</v>
      </c>
      <c r="AB49" s="9">
        <v>0</v>
      </c>
      <c r="AC49" s="9">
        <v>67</v>
      </c>
      <c r="AD49" s="9">
        <v>25</v>
      </c>
      <c r="AE49" s="9"/>
      <c r="AG49" s="3">
        <f t="shared" si="0"/>
        <v>1348767.3950195313</v>
      </c>
      <c r="AH49" s="10"/>
    </row>
    <row r="50" spans="2:36" x14ac:dyDescent="0.25">
      <c r="B50" t="s">
        <v>99</v>
      </c>
      <c r="C50" t="s">
        <v>23</v>
      </c>
      <c r="D50" t="s">
        <v>37</v>
      </c>
      <c r="E50">
        <v>14</v>
      </c>
      <c r="F50" t="s">
        <v>52</v>
      </c>
      <c r="G50" s="9">
        <v>39.430767059326172</v>
      </c>
      <c r="H50" s="9">
        <v>101010.109375</v>
      </c>
      <c r="I50" s="9">
        <v>31593.98046875</v>
      </c>
      <c r="J50" s="9">
        <v>0</v>
      </c>
      <c r="K50" s="9">
        <v>50648.0078125</v>
      </c>
      <c r="L50" s="9">
        <v>1496.3360595703125</v>
      </c>
      <c r="M50" s="9">
        <v>8294.787109375</v>
      </c>
      <c r="N50" s="9">
        <v>0</v>
      </c>
      <c r="O50" s="9">
        <v>0</v>
      </c>
      <c r="P50" s="9">
        <v>8907.640625</v>
      </c>
      <c r="Q50" s="9">
        <v>0</v>
      </c>
      <c r="R50" s="9">
        <v>69.425338745117187</v>
      </c>
      <c r="S50" s="9">
        <v>0</v>
      </c>
      <c r="T50" s="9">
        <v>0</v>
      </c>
      <c r="U50" s="9">
        <v>185.47294000000002</v>
      </c>
      <c r="V50" s="9">
        <v>0</v>
      </c>
      <c r="W50" s="9">
        <v>0</v>
      </c>
      <c r="X50" s="9">
        <v>185.47294000000002</v>
      </c>
      <c r="Y50" s="9">
        <v>260.75164794921875</v>
      </c>
      <c r="Z50" s="9">
        <v>-232.0689697265625</v>
      </c>
      <c r="AA50" s="9">
        <v>0</v>
      </c>
      <c r="AB50" s="9">
        <v>0</v>
      </c>
      <c r="AC50" s="9">
        <v>0</v>
      </c>
      <c r="AD50" s="9">
        <v>0</v>
      </c>
      <c r="AE50" s="9"/>
      <c r="AG50" s="3">
        <f t="shared" si="0"/>
        <v>18768.18913269043</v>
      </c>
      <c r="AH50" s="10"/>
    </row>
    <row r="51" spans="2:36" x14ac:dyDescent="0.25">
      <c r="B51" t="s">
        <v>657</v>
      </c>
      <c r="C51" t="s">
        <v>23</v>
      </c>
      <c r="D51" t="s">
        <v>37</v>
      </c>
      <c r="E51">
        <v>14</v>
      </c>
      <c r="F51" t="s">
        <v>648</v>
      </c>
      <c r="G51" s="9">
        <v>39.432262420654297</v>
      </c>
      <c r="H51" s="9">
        <v>104559</v>
      </c>
      <c r="I51" s="9">
        <v>31593.98046875</v>
      </c>
      <c r="J51" s="9">
        <v>0</v>
      </c>
      <c r="K51" s="9">
        <v>50648.0078125</v>
      </c>
      <c r="L51" s="9">
        <v>1495.095458984375</v>
      </c>
      <c r="M51" s="9">
        <v>11845.1728515625</v>
      </c>
      <c r="N51" s="9">
        <v>0</v>
      </c>
      <c r="O51" s="9">
        <v>0</v>
      </c>
      <c r="P51" s="9">
        <v>8907.490234375</v>
      </c>
      <c r="Q51" s="9">
        <v>0</v>
      </c>
      <c r="R51" s="9">
        <v>69.356147766113281</v>
      </c>
      <c r="S51" s="9">
        <v>0</v>
      </c>
      <c r="T51" s="9">
        <v>0</v>
      </c>
      <c r="U51" s="9">
        <v>185.47202000000001</v>
      </c>
      <c r="V51" s="9">
        <v>0</v>
      </c>
      <c r="W51" s="9">
        <v>0</v>
      </c>
      <c r="X51" s="9">
        <v>185.47202000000001</v>
      </c>
      <c r="Y51" s="9">
        <v>260.76498413085937</v>
      </c>
      <c r="Z51" s="9">
        <v>-232.080810546875</v>
      </c>
      <c r="AA51" s="9">
        <v>0</v>
      </c>
      <c r="AB51" s="9">
        <v>0</v>
      </c>
      <c r="AC51" s="9">
        <v>0</v>
      </c>
      <c r="AD51" s="9">
        <v>0</v>
      </c>
      <c r="AE51" s="9"/>
      <c r="AG51" s="3">
        <f t="shared" si="0"/>
        <v>22317.114692687988</v>
      </c>
      <c r="AH51" s="10">
        <f t="shared" ref="AH51" si="4">AG51/AG47</f>
        <v>1.4093917844950697E-2</v>
      </c>
    </row>
    <row r="52" spans="2:36" x14ac:dyDescent="0.25">
      <c r="B52" t="s">
        <v>100</v>
      </c>
      <c r="C52" t="s">
        <v>23</v>
      </c>
      <c r="D52" t="s">
        <v>37</v>
      </c>
      <c r="E52">
        <v>14</v>
      </c>
      <c r="F52" t="s">
        <v>62</v>
      </c>
      <c r="G52" s="9">
        <v>39.730884552001953</v>
      </c>
      <c r="H52" s="9">
        <v>97882.203125</v>
      </c>
      <c r="I52" s="9">
        <v>31593.98046875</v>
      </c>
      <c r="J52" s="9">
        <v>0</v>
      </c>
      <c r="K52" s="9">
        <v>50648.0078125</v>
      </c>
      <c r="L52" s="9">
        <v>1775.9365234375</v>
      </c>
      <c r="M52" s="9">
        <v>8864.798828125</v>
      </c>
      <c r="N52" s="9">
        <v>0</v>
      </c>
      <c r="O52" s="9">
        <v>0</v>
      </c>
      <c r="P52" s="9">
        <v>4908.755859375</v>
      </c>
      <c r="Q52" s="9">
        <v>0</v>
      </c>
      <c r="R52" s="9">
        <v>90.803932189941406</v>
      </c>
      <c r="S52" s="9">
        <v>0</v>
      </c>
      <c r="T52" s="9">
        <v>0</v>
      </c>
      <c r="U52" s="9">
        <v>185.53934000000001</v>
      </c>
      <c r="V52" s="9">
        <v>0</v>
      </c>
      <c r="W52" s="9">
        <v>0</v>
      </c>
      <c r="X52" s="9">
        <v>185.53934000000001</v>
      </c>
      <c r="Y52" s="9">
        <v>258.48236083984375</v>
      </c>
      <c r="Z52" s="9">
        <v>-230.04928588867187</v>
      </c>
      <c r="AA52" s="9">
        <v>0</v>
      </c>
      <c r="AB52" s="9">
        <v>0</v>
      </c>
      <c r="AC52" s="9">
        <v>0</v>
      </c>
      <c r="AD52" s="9">
        <v>0</v>
      </c>
      <c r="AE52" s="9"/>
      <c r="AG52" s="3">
        <f t="shared" si="0"/>
        <v>15640.295143127441</v>
      </c>
      <c r="AH52" s="10"/>
    </row>
    <row r="53" spans="2:36" x14ac:dyDescent="0.25">
      <c r="B53" t="s">
        <v>658</v>
      </c>
      <c r="C53" t="s">
        <v>23</v>
      </c>
      <c r="D53" t="s">
        <v>37</v>
      </c>
      <c r="E53">
        <v>14</v>
      </c>
      <c r="F53" t="s">
        <v>650</v>
      </c>
      <c r="G53" s="9">
        <v>36.248039245605469</v>
      </c>
      <c r="H53" s="9">
        <v>95277.8046875</v>
      </c>
      <c r="I53" s="9">
        <v>31593.98046875</v>
      </c>
      <c r="J53" s="9">
        <v>0</v>
      </c>
      <c r="K53" s="9">
        <v>50648.0078125</v>
      </c>
      <c r="L53" s="9">
        <v>1483.8380126953125</v>
      </c>
      <c r="M53" s="9">
        <v>6906.4912109375</v>
      </c>
      <c r="N53" s="9">
        <v>0</v>
      </c>
      <c r="O53" s="9">
        <v>0</v>
      </c>
      <c r="P53" s="9">
        <v>4558.14501953125</v>
      </c>
      <c r="Q53" s="9">
        <v>0</v>
      </c>
      <c r="R53" s="9">
        <v>87.432701110839844</v>
      </c>
      <c r="S53" s="9">
        <v>0</v>
      </c>
      <c r="T53" s="9">
        <v>0</v>
      </c>
      <c r="U53" s="9">
        <v>185.54114000000001</v>
      </c>
      <c r="V53" s="9">
        <v>0</v>
      </c>
      <c r="W53" s="9">
        <v>0</v>
      </c>
      <c r="X53" s="9">
        <v>185.54114000000001</v>
      </c>
      <c r="Y53" s="9">
        <v>259.45779418945312</v>
      </c>
      <c r="Z53" s="9">
        <v>-230.91743469238281</v>
      </c>
      <c r="AA53" s="9">
        <v>0</v>
      </c>
      <c r="AB53" s="9">
        <v>0</v>
      </c>
      <c r="AC53" s="9">
        <v>0</v>
      </c>
      <c r="AD53" s="9">
        <v>0</v>
      </c>
      <c r="AE53" s="9"/>
      <c r="AG53" s="3">
        <f t="shared" si="0"/>
        <v>13035.906944274902</v>
      </c>
      <c r="AH53" s="10">
        <f>(L49-L53)/L49</f>
        <v>0.99828235508841112</v>
      </c>
      <c r="AJ53">
        <f>(P49-P53)/P49</f>
        <v>0.98907850818250953</v>
      </c>
    </row>
    <row r="54" spans="2:36" x14ac:dyDescent="0.25">
      <c r="B54" t="s">
        <v>101</v>
      </c>
      <c r="C54" t="s">
        <v>23</v>
      </c>
      <c r="D54" t="s">
        <v>37</v>
      </c>
      <c r="E54">
        <v>14</v>
      </c>
      <c r="F54" t="s">
        <v>53</v>
      </c>
      <c r="G54" s="9">
        <v>41.297420501708984</v>
      </c>
      <c r="H54" s="9">
        <v>99706.4765625</v>
      </c>
      <c r="I54" s="9">
        <v>31593.98046875</v>
      </c>
      <c r="J54" s="9">
        <v>0</v>
      </c>
      <c r="K54" s="9">
        <v>50648.0078125</v>
      </c>
      <c r="L54" s="9">
        <v>1464.63427734375</v>
      </c>
      <c r="M54" s="9">
        <v>8886.8955078125</v>
      </c>
      <c r="N54" s="9">
        <v>0</v>
      </c>
      <c r="O54" s="9">
        <v>0</v>
      </c>
      <c r="P54" s="9">
        <v>7031.1142578125</v>
      </c>
      <c r="Q54" s="9">
        <v>0</v>
      </c>
      <c r="R54" s="9">
        <v>81.936851501464844</v>
      </c>
      <c r="S54" s="9">
        <v>0</v>
      </c>
      <c r="T54" s="9">
        <v>0</v>
      </c>
      <c r="U54" s="9">
        <v>185.52356</v>
      </c>
      <c r="V54" s="9">
        <v>0</v>
      </c>
      <c r="W54" s="9">
        <v>0</v>
      </c>
      <c r="X54" s="9">
        <v>185.52356</v>
      </c>
      <c r="Y54" s="9">
        <v>257.79971313476562</v>
      </c>
      <c r="Z54" s="9">
        <v>-229.44172668457031</v>
      </c>
      <c r="AA54" s="9">
        <v>0</v>
      </c>
      <c r="AB54" s="9">
        <v>0</v>
      </c>
      <c r="AC54" s="9">
        <v>0</v>
      </c>
      <c r="AD54" s="9">
        <v>0</v>
      </c>
      <c r="AE54" s="9"/>
      <c r="AG54" s="3">
        <f t="shared" si="0"/>
        <v>17464.580894470215</v>
      </c>
      <c r="AH54" s="10"/>
    </row>
    <row r="55" spans="2:36" x14ac:dyDescent="0.25">
      <c r="B55" t="s">
        <v>785</v>
      </c>
      <c r="C55" t="s">
        <v>23</v>
      </c>
      <c r="D55" t="s">
        <v>37</v>
      </c>
      <c r="E55">
        <v>14</v>
      </c>
      <c r="F55" t="s">
        <v>777</v>
      </c>
      <c r="G55" s="9">
        <v>38.805305480957031</v>
      </c>
      <c r="H55" s="9">
        <v>98389.234375</v>
      </c>
      <c r="I55" s="9">
        <v>31593.98046875</v>
      </c>
      <c r="J55" s="9">
        <v>0</v>
      </c>
      <c r="K55" s="9">
        <v>50648.0078125</v>
      </c>
      <c r="L55" s="9">
        <v>1369.277587890625</v>
      </c>
      <c r="M55" s="9">
        <v>7663.31396484375</v>
      </c>
      <c r="N55" s="9">
        <v>0</v>
      </c>
      <c r="O55" s="9">
        <v>0</v>
      </c>
      <c r="P55" s="9">
        <v>7031.1142578125</v>
      </c>
      <c r="Q55" s="9">
        <v>0</v>
      </c>
      <c r="R55" s="9">
        <v>83.651641845703125</v>
      </c>
      <c r="S55" s="9">
        <v>0</v>
      </c>
      <c r="T55" s="9">
        <v>0</v>
      </c>
      <c r="U55" s="9">
        <v>185.52356</v>
      </c>
      <c r="V55" s="9">
        <v>0</v>
      </c>
      <c r="W55" s="9">
        <v>0</v>
      </c>
      <c r="X55" s="9">
        <v>185.52356</v>
      </c>
      <c r="Y55" s="9">
        <v>257.79971313476562</v>
      </c>
      <c r="Z55" s="9">
        <v>-229.44172668457031</v>
      </c>
      <c r="AA55" s="9">
        <v>0</v>
      </c>
      <c r="AB55" s="9">
        <v>0</v>
      </c>
      <c r="AC55" s="9">
        <v>0</v>
      </c>
      <c r="AD55" s="9">
        <v>0</v>
      </c>
      <c r="AE55" s="9"/>
      <c r="AG55" s="3">
        <f t="shared" si="0"/>
        <v>16147.357452392578</v>
      </c>
      <c r="AH55" s="10"/>
    </row>
    <row r="56" spans="2:36" x14ac:dyDescent="0.25">
      <c r="B56" t="s">
        <v>102</v>
      </c>
      <c r="C56" t="s">
        <v>23</v>
      </c>
      <c r="D56" t="s">
        <v>37</v>
      </c>
      <c r="E56">
        <v>14</v>
      </c>
      <c r="F56" t="s">
        <v>54</v>
      </c>
      <c r="G56" s="9">
        <v>38.58746337890625</v>
      </c>
      <c r="H56" s="9">
        <v>100233.4765625</v>
      </c>
      <c r="I56" s="9">
        <v>31593.98046875</v>
      </c>
      <c r="J56" s="9">
        <v>0</v>
      </c>
      <c r="K56" s="9">
        <v>50648.0078125</v>
      </c>
      <c r="L56" s="9">
        <v>2258.08447265625</v>
      </c>
      <c r="M56" s="9">
        <v>11086.412109375</v>
      </c>
      <c r="N56" s="9">
        <v>0</v>
      </c>
      <c r="O56" s="9">
        <v>0</v>
      </c>
      <c r="P56" s="9">
        <v>4647.09033203125</v>
      </c>
      <c r="Q56" s="9">
        <v>0</v>
      </c>
      <c r="R56" s="9">
        <v>0</v>
      </c>
      <c r="S56" s="9">
        <v>0</v>
      </c>
      <c r="T56" s="9">
        <v>0</v>
      </c>
      <c r="U56" s="9">
        <v>185.46868000000001</v>
      </c>
      <c r="V56" s="9">
        <v>0</v>
      </c>
      <c r="W56" s="9">
        <v>0</v>
      </c>
      <c r="X56" s="9">
        <v>185.46868000000001</v>
      </c>
      <c r="Y56" s="9">
        <v>248.87965393066406</v>
      </c>
      <c r="Z56" s="9">
        <v>-260.18939208984375</v>
      </c>
      <c r="AA56" s="9">
        <v>0</v>
      </c>
      <c r="AB56" s="9">
        <v>0</v>
      </c>
      <c r="AC56" s="9">
        <v>0</v>
      </c>
      <c r="AD56" s="9">
        <v>0</v>
      </c>
      <c r="AE56" s="9"/>
      <c r="AG56" s="3">
        <f t="shared" si="0"/>
        <v>17991.5869140625</v>
      </c>
      <c r="AH56" s="10"/>
    </row>
    <row r="57" spans="2:36" x14ac:dyDescent="0.25">
      <c r="B57" t="s">
        <v>103</v>
      </c>
      <c r="C57" t="s">
        <v>23</v>
      </c>
      <c r="D57" t="s">
        <v>37</v>
      </c>
      <c r="E57">
        <v>14</v>
      </c>
      <c r="F57" t="s">
        <v>66</v>
      </c>
      <c r="G57" s="9">
        <v>36.52642822265625</v>
      </c>
      <c r="H57" s="9">
        <v>98737.8359375</v>
      </c>
      <c r="I57" s="9">
        <v>31593.98046875</v>
      </c>
      <c r="J57" s="9">
        <v>0</v>
      </c>
      <c r="K57" s="9">
        <v>50648.0078125</v>
      </c>
      <c r="L57" s="9">
        <v>2053.7353515625</v>
      </c>
      <c r="M57" s="9">
        <v>9795.1337890625</v>
      </c>
      <c r="N57" s="9">
        <v>0</v>
      </c>
      <c r="O57" s="9">
        <v>0</v>
      </c>
      <c r="P57" s="9">
        <v>4647.09033203125</v>
      </c>
      <c r="Q57" s="9">
        <v>0</v>
      </c>
      <c r="R57" s="9">
        <v>0</v>
      </c>
      <c r="S57" s="9">
        <v>0</v>
      </c>
      <c r="T57" s="9">
        <v>0</v>
      </c>
      <c r="U57" s="9">
        <v>185.46868000000001</v>
      </c>
      <c r="V57" s="9">
        <v>0</v>
      </c>
      <c r="W57" s="9">
        <v>0</v>
      </c>
      <c r="X57" s="9">
        <v>185.46868000000001</v>
      </c>
      <c r="Y57" s="9">
        <v>248.87965393066406</v>
      </c>
      <c r="Z57" s="9">
        <v>-260.18939208984375</v>
      </c>
      <c r="AA57" s="9">
        <v>0</v>
      </c>
      <c r="AB57" s="9">
        <v>0</v>
      </c>
      <c r="AC57" s="9">
        <v>0</v>
      </c>
      <c r="AD57" s="9">
        <v>0</v>
      </c>
      <c r="AE57" s="9"/>
      <c r="AG57" s="3">
        <f t="shared" si="0"/>
        <v>16495.95947265625</v>
      </c>
      <c r="AH57" s="10"/>
    </row>
    <row r="58" spans="2:36" x14ac:dyDescent="0.25">
      <c r="B58" t="s">
        <v>104</v>
      </c>
      <c r="C58" t="s">
        <v>23</v>
      </c>
      <c r="D58" t="s">
        <v>37</v>
      </c>
      <c r="E58">
        <v>14</v>
      </c>
      <c r="F58" t="s">
        <v>55</v>
      </c>
      <c r="G58" s="9">
        <v>34.800640106201172</v>
      </c>
      <c r="H58" s="9">
        <v>97465.640625</v>
      </c>
      <c r="I58" s="9">
        <v>31593.98046875</v>
      </c>
      <c r="J58" s="9">
        <v>0</v>
      </c>
      <c r="K58" s="9">
        <v>50648.0078125</v>
      </c>
      <c r="L58" s="9">
        <v>1872.13623046875</v>
      </c>
      <c r="M58" s="9">
        <v>8704.5224609375</v>
      </c>
      <c r="N58" s="9">
        <v>0</v>
      </c>
      <c r="O58" s="9">
        <v>0</v>
      </c>
      <c r="P58" s="9">
        <v>4647.09033203125</v>
      </c>
      <c r="Q58" s="9">
        <v>0</v>
      </c>
      <c r="R58" s="9">
        <v>0</v>
      </c>
      <c r="S58" s="9">
        <v>0</v>
      </c>
      <c r="T58" s="9">
        <v>0</v>
      </c>
      <c r="U58" s="9">
        <v>185.46868000000001</v>
      </c>
      <c r="V58" s="9">
        <v>0</v>
      </c>
      <c r="W58" s="9">
        <v>0</v>
      </c>
      <c r="X58" s="9">
        <v>185.46868000000001</v>
      </c>
      <c r="Y58" s="9">
        <v>248.87965393066406</v>
      </c>
      <c r="Z58" s="9">
        <v>-260.18939208984375</v>
      </c>
      <c r="AA58" s="9">
        <v>0</v>
      </c>
      <c r="AB58" s="9">
        <v>0</v>
      </c>
      <c r="AC58" s="9">
        <v>0</v>
      </c>
      <c r="AD58" s="9">
        <v>0</v>
      </c>
      <c r="AE58" s="9"/>
      <c r="AG58" s="3">
        <f t="shared" si="0"/>
        <v>15223.7490234375</v>
      </c>
      <c r="AH58" s="10"/>
    </row>
    <row r="59" spans="2:36" x14ac:dyDescent="0.25">
      <c r="B59" t="s">
        <v>105</v>
      </c>
      <c r="C59" t="s">
        <v>23</v>
      </c>
      <c r="D59" t="s">
        <v>37</v>
      </c>
      <c r="E59">
        <v>14</v>
      </c>
      <c r="F59" t="s">
        <v>56</v>
      </c>
      <c r="G59" s="9">
        <v>38.228065490722656</v>
      </c>
      <c r="H59" s="9">
        <v>99037.828125</v>
      </c>
      <c r="I59" s="9">
        <v>31593.98046875</v>
      </c>
      <c r="J59" s="9">
        <v>0</v>
      </c>
      <c r="K59" s="9">
        <v>50648.0078125</v>
      </c>
      <c r="L59" s="9">
        <v>1877.62060546875</v>
      </c>
      <c r="M59" s="9">
        <v>10275.7431640625</v>
      </c>
      <c r="N59" s="9">
        <v>0</v>
      </c>
      <c r="O59" s="9">
        <v>0</v>
      </c>
      <c r="P59" s="9">
        <v>4642.59130859375</v>
      </c>
      <c r="Q59" s="9">
        <v>0</v>
      </c>
      <c r="R59" s="9">
        <v>0</v>
      </c>
      <c r="S59" s="9">
        <v>0</v>
      </c>
      <c r="T59" s="9">
        <v>0</v>
      </c>
      <c r="U59" s="9">
        <v>185.45518000000001</v>
      </c>
      <c r="V59" s="9">
        <v>0</v>
      </c>
      <c r="W59" s="9">
        <v>0</v>
      </c>
      <c r="X59" s="9">
        <v>185.45518000000001</v>
      </c>
      <c r="Y59" s="9">
        <v>247.91604614257812</v>
      </c>
      <c r="Z59" s="9">
        <v>-259.18096923828125</v>
      </c>
      <c r="AA59" s="9">
        <v>0</v>
      </c>
      <c r="AB59" s="9">
        <v>0</v>
      </c>
      <c r="AC59" s="9">
        <v>0</v>
      </c>
      <c r="AD59" s="9">
        <v>0</v>
      </c>
      <c r="AE59" s="9"/>
      <c r="AG59" s="3">
        <f t="shared" si="0"/>
        <v>16795.955078125</v>
      </c>
      <c r="AH59" s="10"/>
    </row>
    <row r="60" spans="2:36" x14ac:dyDescent="0.25">
      <c r="B60" t="s">
        <v>106</v>
      </c>
      <c r="C60" t="s">
        <v>23</v>
      </c>
      <c r="D60" t="s">
        <v>37</v>
      </c>
      <c r="E60">
        <v>14</v>
      </c>
      <c r="F60" t="s">
        <v>70</v>
      </c>
      <c r="G60" s="9">
        <v>36.085010528564453</v>
      </c>
      <c r="H60" s="9">
        <v>97696.4765625</v>
      </c>
      <c r="I60" s="9">
        <v>31593.98046875</v>
      </c>
      <c r="J60" s="9">
        <v>0</v>
      </c>
      <c r="K60" s="9">
        <v>50648.0078125</v>
      </c>
      <c r="L60" s="9">
        <v>1700.8121337890625</v>
      </c>
      <c r="M60" s="9">
        <v>9111.1865234375</v>
      </c>
      <c r="N60" s="9">
        <v>0</v>
      </c>
      <c r="O60" s="9">
        <v>0</v>
      </c>
      <c r="P60" s="9">
        <v>4642.59130859375</v>
      </c>
      <c r="Q60" s="9">
        <v>0</v>
      </c>
      <c r="R60" s="9">
        <v>0</v>
      </c>
      <c r="S60" s="9">
        <v>0</v>
      </c>
      <c r="T60" s="9">
        <v>0</v>
      </c>
      <c r="U60" s="9">
        <v>185.45518000000001</v>
      </c>
      <c r="V60" s="9">
        <v>0</v>
      </c>
      <c r="W60" s="9">
        <v>0</v>
      </c>
      <c r="X60" s="9">
        <v>185.45518000000001</v>
      </c>
      <c r="Y60" s="9">
        <v>247.91604614257812</v>
      </c>
      <c r="Z60" s="9">
        <v>-259.18096923828125</v>
      </c>
      <c r="AA60" s="9">
        <v>0</v>
      </c>
      <c r="AB60" s="9">
        <v>0</v>
      </c>
      <c r="AC60" s="9">
        <v>0</v>
      </c>
      <c r="AD60" s="9">
        <v>0</v>
      </c>
      <c r="AE60" s="9"/>
      <c r="AG60" s="3">
        <f t="shared" si="0"/>
        <v>15454.589965820313</v>
      </c>
      <c r="AH60" s="10"/>
    </row>
    <row r="61" spans="2:36" x14ac:dyDescent="0.25">
      <c r="B61" t="s">
        <v>107</v>
      </c>
      <c r="C61" t="s">
        <v>23</v>
      </c>
      <c r="D61" t="s">
        <v>37</v>
      </c>
      <c r="E61">
        <v>14</v>
      </c>
      <c r="F61" t="s">
        <v>57</v>
      </c>
      <c r="G61" s="9">
        <v>34.345199584960937</v>
      </c>
      <c r="H61" s="9">
        <v>96548.09375</v>
      </c>
      <c r="I61" s="9">
        <v>31593.98046875</v>
      </c>
      <c r="J61" s="9">
        <v>0</v>
      </c>
      <c r="K61" s="9">
        <v>50648.0078125</v>
      </c>
      <c r="L61" s="9">
        <v>1547.91259765625</v>
      </c>
      <c r="M61" s="9">
        <v>8115.71240234375</v>
      </c>
      <c r="N61" s="9">
        <v>0</v>
      </c>
      <c r="O61" s="9">
        <v>0</v>
      </c>
      <c r="P61" s="9">
        <v>4642.59130859375</v>
      </c>
      <c r="Q61" s="9">
        <v>0</v>
      </c>
      <c r="R61" s="9">
        <v>0</v>
      </c>
      <c r="S61" s="9">
        <v>0</v>
      </c>
      <c r="T61" s="9">
        <v>0</v>
      </c>
      <c r="U61" s="9">
        <v>185.45518000000001</v>
      </c>
      <c r="V61" s="9">
        <v>0</v>
      </c>
      <c r="W61" s="9">
        <v>0</v>
      </c>
      <c r="X61" s="9">
        <v>185.45518000000001</v>
      </c>
      <c r="Y61" s="9">
        <v>247.91604614257812</v>
      </c>
      <c r="Z61" s="9">
        <v>-259.18096923828125</v>
      </c>
      <c r="AA61" s="9">
        <v>0</v>
      </c>
      <c r="AB61" s="9">
        <v>0</v>
      </c>
      <c r="AC61" s="9">
        <v>0</v>
      </c>
      <c r="AD61" s="9">
        <v>0</v>
      </c>
      <c r="AE61" s="9"/>
      <c r="AG61" s="3">
        <f t="shared" si="0"/>
        <v>14306.21630859375</v>
      </c>
      <c r="AH61" s="10">
        <f t="shared" ref="AH61" si="5">AG61/AG57</f>
        <v>0.86725578662506875</v>
      </c>
    </row>
    <row r="62" spans="2:36" x14ac:dyDescent="0.25">
      <c r="B62" t="s">
        <v>108</v>
      </c>
      <c r="C62" t="s">
        <v>25</v>
      </c>
      <c r="D62" t="s">
        <v>37</v>
      </c>
      <c r="E62">
        <v>14</v>
      </c>
      <c r="F62" t="s">
        <v>52</v>
      </c>
      <c r="G62" s="9">
        <v>616.54205322265625</v>
      </c>
      <c r="H62" s="9">
        <v>1688957.875</v>
      </c>
      <c r="I62" s="9">
        <v>500422.40625</v>
      </c>
      <c r="J62" s="9">
        <v>0</v>
      </c>
      <c r="K62" s="9">
        <v>883691.5</v>
      </c>
      <c r="L62" s="9">
        <v>7194.10302734375</v>
      </c>
      <c r="M62" s="9">
        <v>156390.484375</v>
      </c>
      <c r="N62" s="9">
        <v>0</v>
      </c>
      <c r="O62" s="9">
        <v>213.47686767578125</v>
      </c>
      <c r="P62" s="9">
        <v>140804.796875</v>
      </c>
      <c r="Q62" s="9">
        <v>0</v>
      </c>
      <c r="R62" s="9">
        <v>242.53504943847656</v>
      </c>
      <c r="S62" s="9">
        <v>0</v>
      </c>
      <c r="T62" s="9">
        <v>0</v>
      </c>
      <c r="U62" s="9">
        <v>3105.6473600000004</v>
      </c>
      <c r="V62" s="9">
        <v>0</v>
      </c>
      <c r="W62" s="9">
        <v>0</v>
      </c>
      <c r="X62" s="9">
        <v>3105.6473600000004</v>
      </c>
      <c r="Y62" s="9">
        <v>4140.01611328125</v>
      </c>
      <c r="Z62" s="9">
        <v>-3684.614013671875</v>
      </c>
      <c r="AA62" s="9">
        <v>0</v>
      </c>
      <c r="AB62" s="9">
        <v>0</v>
      </c>
      <c r="AC62" s="9">
        <v>0</v>
      </c>
      <c r="AD62" s="9">
        <v>0</v>
      </c>
      <c r="AE62" s="9"/>
      <c r="AG62" s="3">
        <f t="shared" si="0"/>
        <v>304845.39619445801</v>
      </c>
      <c r="AH62" s="10">
        <f>(L58-L62)/L58</f>
        <v>-2.8427241085668604</v>
      </c>
    </row>
    <row r="63" spans="2:36" x14ac:dyDescent="0.25">
      <c r="B63" t="s">
        <v>659</v>
      </c>
      <c r="C63" t="s">
        <v>25</v>
      </c>
      <c r="D63" t="s">
        <v>37</v>
      </c>
      <c r="E63">
        <v>14</v>
      </c>
      <c r="F63" t="s">
        <v>648</v>
      </c>
      <c r="G63" s="9">
        <v>616.55548095703125</v>
      </c>
      <c r="H63" s="9">
        <v>1767092.875</v>
      </c>
      <c r="I63" s="9">
        <v>500422.40625</v>
      </c>
      <c r="J63" s="9">
        <v>0</v>
      </c>
      <c r="K63" s="9">
        <v>883691.5</v>
      </c>
      <c r="L63" s="9">
        <v>7185.49609375</v>
      </c>
      <c r="M63" s="9">
        <v>234522.125</v>
      </c>
      <c r="N63" s="9">
        <v>0</v>
      </c>
      <c r="O63" s="9">
        <v>213.47686767578125</v>
      </c>
      <c r="P63" s="9">
        <v>140816.921875</v>
      </c>
      <c r="Q63" s="9">
        <v>0</v>
      </c>
      <c r="R63" s="9">
        <v>242.09312438964844</v>
      </c>
      <c r="S63" s="9">
        <v>0</v>
      </c>
      <c r="T63" s="9">
        <v>0</v>
      </c>
      <c r="U63" s="9">
        <v>3105.6451200000001</v>
      </c>
      <c r="V63" s="9">
        <v>0</v>
      </c>
      <c r="W63" s="9">
        <v>0</v>
      </c>
      <c r="X63" s="9">
        <v>3105.6451200000001</v>
      </c>
      <c r="Y63" s="9">
        <v>4140.00146484375</v>
      </c>
      <c r="Z63" s="9">
        <v>-3684.60107421875</v>
      </c>
      <c r="AA63" s="9">
        <v>0</v>
      </c>
      <c r="AB63" s="9">
        <v>0</v>
      </c>
      <c r="AC63" s="9">
        <v>0</v>
      </c>
      <c r="AD63" s="9">
        <v>0</v>
      </c>
      <c r="AE63" s="9"/>
      <c r="AG63" s="3">
        <f t="shared" si="0"/>
        <v>382980.11296081543</v>
      </c>
      <c r="AH63" s="10"/>
    </row>
    <row r="64" spans="2:36" x14ac:dyDescent="0.25">
      <c r="B64" t="s">
        <v>109</v>
      </c>
      <c r="C64" t="s">
        <v>25</v>
      </c>
      <c r="D64" t="s">
        <v>37</v>
      </c>
      <c r="E64">
        <v>14</v>
      </c>
      <c r="F64" t="s">
        <v>62</v>
      </c>
      <c r="G64" s="9">
        <v>622.7431640625</v>
      </c>
      <c r="H64" s="9">
        <v>1643448</v>
      </c>
      <c r="I64" s="9">
        <v>500422.40625</v>
      </c>
      <c r="J64" s="9">
        <v>0</v>
      </c>
      <c r="K64" s="9">
        <v>883691.5</v>
      </c>
      <c r="L64" s="9">
        <v>9059.822265625</v>
      </c>
      <c r="M64" s="9">
        <v>167774.359375</v>
      </c>
      <c r="N64" s="9">
        <v>0</v>
      </c>
      <c r="O64" s="9">
        <v>213.47686767578125</v>
      </c>
      <c r="P64" s="9">
        <v>81919.2265625</v>
      </c>
      <c r="Q64" s="9">
        <v>0</v>
      </c>
      <c r="R64" s="9">
        <v>368.8148193359375</v>
      </c>
      <c r="S64" s="9">
        <v>0</v>
      </c>
      <c r="T64" s="9">
        <v>0</v>
      </c>
      <c r="U64" s="9">
        <v>3105.7203200000004</v>
      </c>
      <c r="V64" s="9">
        <v>0</v>
      </c>
      <c r="W64" s="9">
        <v>0</v>
      </c>
      <c r="X64" s="9">
        <v>3105.7203200000004</v>
      </c>
      <c r="Y64" s="9">
        <v>4162.6826171875</v>
      </c>
      <c r="Z64" s="9">
        <v>-3704.787353515625</v>
      </c>
      <c r="AA64" s="9">
        <v>0</v>
      </c>
      <c r="AB64" s="9">
        <v>0</v>
      </c>
      <c r="AC64" s="9">
        <v>0</v>
      </c>
      <c r="AD64" s="9">
        <v>0</v>
      </c>
      <c r="AE64" s="9"/>
      <c r="AG64" s="3">
        <f t="shared" si="0"/>
        <v>259335.69989013672</v>
      </c>
      <c r="AH64" s="10"/>
    </row>
    <row r="65" spans="2:34" x14ac:dyDescent="0.25">
      <c r="B65" t="s">
        <v>660</v>
      </c>
      <c r="C65" t="s">
        <v>25</v>
      </c>
      <c r="D65" t="s">
        <v>37</v>
      </c>
      <c r="E65">
        <v>14</v>
      </c>
      <c r="F65" t="s">
        <v>650</v>
      </c>
      <c r="G65" s="9">
        <v>567.64776611328125</v>
      </c>
      <c r="H65" s="9">
        <v>1599431</v>
      </c>
      <c r="I65" s="9">
        <v>500422.40625</v>
      </c>
      <c r="J65" s="9">
        <v>0</v>
      </c>
      <c r="K65" s="9">
        <v>883691.5</v>
      </c>
      <c r="L65" s="9">
        <v>7557.63134765625</v>
      </c>
      <c r="M65" s="9">
        <v>130925.8046875</v>
      </c>
      <c r="N65" s="9">
        <v>0</v>
      </c>
      <c r="O65" s="9">
        <v>213.47686767578125</v>
      </c>
      <c r="P65" s="9">
        <v>76259.546875</v>
      </c>
      <c r="Q65" s="9">
        <v>0</v>
      </c>
      <c r="R65" s="9">
        <v>362.50588989257812</v>
      </c>
      <c r="S65" s="9">
        <v>0</v>
      </c>
      <c r="T65" s="9">
        <v>0</v>
      </c>
      <c r="U65" s="9">
        <v>3105.7222400000001</v>
      </c>
      <c r="V65" s="9">
        <v>0</v>
      </c>
      <c r="W65" s="9">
        <v>0</v>
      </c>
      <c r="X65" s="9">
        <v>3105.7222400000001</v>
      </c>
      <c r="Y65" s="9">
        <v>4190.470703125</v>
      </c>
      <c r="Z65" s="9">
        <v>-3729.5185546875</v>
      </c>
      <c r="AA65" s="9">
        <v>0</v>
      </c>
      <c r="AB65" s="9">
        <v>0</v>
      </c>
      <c r="AC65" s="9">
        <v>0</v>
      </c>
      <c r="AD65" s="9">
        <v>0</v>
      </c>
      <c r="AE65" s="9"/>
      <c r="AG65" s="3">
        <f t="shared" si="0"/>
        <v>215318.96566772461</v>
      </c>
      <c r="AH65" s="10"/>
    </row>
    <row r="66" spans="2:34" x14ac:dyDescent="0.25">
      <c r="B66" t="s">
        <v>110</v>
      </c>
      <c r="C66" t="s">
        <v>25</v>
      </c>
      <c r="D66" t="s">
        <v>37</v>
      </c>
      <c r="E66">
        <v>14</v>
      </c>
      <c r="F66" t="s">
        <v>53</v>
      </c>
      <c r="G66" s="9">
        <v>649.99151611328125</v>
      </c>
      <c r="H66" s="9">
        <v>1679698.875</v>
      </c>
      <c r="I66" s="9">
        <v>500422.40625</v>
      </c>
      <c r="J66" s="9">
        <v>0</v>
      </c>
      <c r="K66" s="9">
        <v>883691.5</v>
      </c>
      <c r="L66" s="9">
        <v>7322.974609375</v>
      </c>
      <c r="M66" s="9">
        <v>167107.171875</v>
      </c>
      <c r="N66" s="9">
        <v>0</v>
      </c>
      <c r="O66" s="9">
        <v>213.47686767578125</v>
      </c>
      <c r="P66" s="9">
        <v>120536.4375</v>
      </c>
      <c r="Q66" s="9">
        <v>0</v>
      </c>
      <c r="R66" s="9">
        <v>406.37631225585937</v>
      </c>
      <c r="S66" s="9">
        <v>0</v>
      </c>
      <c r="T66" s="9">
        <v>0</v>
      </c>
      <c r="U66" s="9">
        <v>3105.7011200000002</v>
      </c>
      <c r="V66" s="9">
        <v>0</v>
      </c>
      <c r="W66" s="9">
        <v>0</v>
      </c>
      <c r="X66" s="9">
        <v>3105.7011200000002</v>
      </c>
      <c r="Y66" s="9">
        <v>4247.75244140625</v>
      </c>
      <c r="Z66" s="9">
        <v>-3780.49951171875</v>
      </c>
      <c r="AA66" s="9">
        <v>0</v>
      </c>
      <c r="AB66" s="9">
        <v>0</v>
      </c>
      <c r="AC66" s="9">
        <v>0</v>
      </c>
      <c r="AD66" s="9">
        <v>0</v>
      </c>
      <c r="AE66" s="9"/>
      <c r="AG66" s="3">
        <f t="shared" ref="AG66:AG129" si="6">L66+M66+O66+P66+R66</f>
        <v>295586.43716430664</v>
      </c>
      <c r="AH66" s="10"/>
    </row>
    <row r="67" spans="2:34" x14ac:dyDescent="0.25">
      <c r="B67" t="s">
        <v>786</v>
      </c>
      <c r="C67" t="s">
        <v>25</v>
      </c>
      <c r="D67" t="s">
        <v>37</v>
      </c>
      <c r="E67">
        <v>14</v>
      </c>
      <c r="F67" t="s">
        <v>777</v>
      </c>
      <c r="G67" s="9">
        <v>609.559814453125</v>
      </c>
      <c r="H67" s="9">
        <v>1656224</v>
      </c>
      <c r="I67" s="9">
        <v>500422.40625</v>
      </c>
      <c r="J67" s="9">
        <v>0</v>
      </c>
      <c r="K67" s="9">
        <v>883691.5</v>
      </c>
      <c r="L67" s="9">
        <v>6845.123046875</v>
      </c>
      <c r="M67" s="9">
        <v>144099.265625</v>
      </c>
      <c r="N67" s="9">
        <v>0</v>
      </c>
      <c r="O67" s="9">
        <v>213.47686767578125</v>
      </c>
      <c r="P67" s="9">
        <v>120536.4375</v>
      </c>
      <c r="Q67" s="9">
        <v>0</v>
      </c>
      <c r="R67" s="9">
        <v>417.54104614257812</v>
      </c>
      <c r="S67" s="9">
        <v>0</v>
      </c>
      <c r="T67" s="9">
        <v>0</v>
      </c>
      <c r="U67" s="9">
        <v>3105.7011200000002</v>
      </c>
      <c r="V67" s="9">
        <v>0</v>
      </c>
      <c r="W67" s="9">
        <v>0</v>
      </c>
      <c r="X67" s="9">
        <v>3105.7011200000002</v>
      </c>
      <c r="Y67" s="9">
        <v>4247.75244140625</v>
      </c>
      <c r="Z67" s="9">
        <v>-3780.49951171875</v>
      </c>
      <c r="AA67" s="9">
        <v>0</v>
      </c>
      <c r="AB67" s="9">
        <v>0</v>
      </c>
      <c r="AC67" s="9">
        <v>0</v>
      </c>
      <c r="AD67" s="9">
        <v>0</v>
      </c>
      <c r="AE67" s="9"/>
      <c r="AG67" s="3">
        <f t="shared" si="6"/>
        <v>272111.84408569336</v>
      </c>
      <c r="AH67" s="10"/>
    </row>
    <row r="68" spans="2:34" x14ac:dyDescent="0.25">
      <c r="B68" t="s">
        <v>111</v>
      </c>
      <c r="C68" t="s">
        <v>25</v>
      </c>
      <c r="D68" t="s">
        <v>37</v>
      </c>
      <c r="E68">
        <v>14</v>
      </c>
      <c r="F68" t="s">
        <v>54</v>
      </c>
      <c r="G68" s="9">
        <v>640.97344970703125</v>
      </c>
      <c r="H68" s="9">
        <v>1706650.125</v>
      </c>
      <c r="I68" s="9">
        <v>500422.40625</v>
      </c>
      <c r="J68" s="9">
        <v>0</v>
      </c>
      <c r="K68" s="9">
        <v>883691.5</v>
      </c>
      <c r="L68" s="9">
        <v>13596.685546875</v>
      </c>
      <c r="M68" s="9">
        <v>223689.984375</v>
      </c>
      <c r="N68" s="9">
        <v>0</v>
      </c>
      <c r="O68" s="9">
        <v>213.47686767578125</v>
      </c>
      <c r="P68" s="9">
        <v>85037.359375</v>
      </c>
      <c r="Q68" s="9">
        <v>0</v>
      </c>
      <c r="R68" s="9">
        <v>0</v>
      </c>
      <c r="S68" s="9">
        <v>0</v>
      </c>
      <c r="T68" s="9">
        <v>0</v>
      </c>
      <c r="U68" s="9">
        <v>3105.6921600000001</v>
      </c>
      <c r="V68" s="9">
        <v>0</v>
      </c>
      <c r="W68" s="9">
        <v>0</v>
      </c>
      <c r="X68" s="9">
        <v>3105.6921600000001</v>
      </c>
      <c r="Y68" s="9">
        <v>4449.81103515625</v>
      </c>
      <c r="Z68" s="9">
        <v>-4652.3505859375</v>
      </c>
      <c r="AA68" s="9">
        <v>0</v>
      </c>
      <c r="AB68" s="9">
        <v>0</v>
      </c>
      <c r="AC68" s="9">
        <v>0</v>
      </c>
      <c r="AD68" s="9">
        <v>0</v>
      </c>
      <c r="AE68" s="9"/>
      <c r="AG68" s="3">
        <f t="shared" si="6"/>
        <v>322537.50616455078</v>
      </c>
      <c r="AH68" s="16">
        <v>297505.9375</v>
      </c>
    </row>
    <row r="69" spans="2:34" x14ac:dyDescent="0.25">
      <c r="B69" t="s">
        <v>112</v>
      </c>
      <c r="C69" t="s">
        <v>25</v>
      </c>
      <c r="D69" t="s">
        <v>37</v>
      </c>
      <c r="E69">
        <v>14</v>
      </c>
      <c r="F69" t="s">
        <v>66</v>
      </c>
      <c r="G69" s="9">
        <v>585.68951416015625</v>
      </c>
      <c r="H69" s="9">
        <v>1665167.75</v>
      </c>
      <c r="I69" s="9">
        <v>500422.40625</v>
      </c>
      <c r="J69" s="9">
        <v>0</v>
      </c>
      <c r="K69" s="9">
        <v>883691.5</v>
      </c>
      <c r="L69" s="9">
        <v>11714.900390625</v>
      </c>
      <c r="M69" s="9">
        <v>184089.484375</v>
      </c>
      <c r="N69" s="9">
        <v>0</v>
      </c>
      <c r="O69" s="9">
        <v>213.47686767578125</v>
      </c>
      <c r="P69" s="9">
        <v>85037.359375</v>
      </c>
      <c r="Q69" s="9">
        <v>0</v>
      </c>
      <c r="R69" s="9">
        <v>0</v>
      </c>
      <c r="S69" s="9">
        <v>0</v>
      </c>
      <c r="T69" s="9">
        <v>0</v>
      </c>
      <c r="U69" s="9">
        <v>3105.6921600000001</v>
      </c>
      <c r="V69" s="9">
        <v>0</v>
      </c>
      <c r="W69" s="9">
        <v>0</v>
      </c>
      <c r="X69" s="9">
        <v>3105.6921600000001</v>
      </c>
      <c r="Y69" s="9">
        <v>4449.81103515625</v>
      </c>
      <c r="Z69" s="9">
        <v>-4652.3505859375</v>
      </c>
      <c r="AA69" s="9">
        <v>0</v>
      </c>
      <c r="AB69" s="9">
        <v>0</v>
      </c>
      <c r="AC69" s="9">
        <v>0</v>
      </c>
      <c r="AD69" s="9">
        <v>0</v>
      </c>
      <c r="AE69" s="9"/>
      <c r="AG69" s="3">
        <f t="shared" si="6"/>
        <v>281055.22100830078</v>
      </c>
      <c r="AH69" s="16">
        <v>532195.671875</v>
      </c>
    </row>
    <row r="70" spans="2:34" x14ac:dyDescent="0.25">
      <c r="B70" t="s">
        <v>113</v>
      </c>
      <c r="C70" t="s">
        <v>25</v>
      </c>
      <c r="D70" t="s">
        <v>37</v>
      </c>
      <c r="E70">
        <v>14</v>
      </c>
      <c r="F70" t="s">
        <v>55</v>
      </c>
      <c r="G70" s="9">
        <v>555.55865478515625</v>
      </c>
      <c r="H70" s="9">
        <v>1642262.375</v>
      </c>
      <c r="I70" s="9">
        <v>500422.40625</v>
      </c>
      <c r="J70" s="9">
        <v>0</v>
      </c>
      <c r="K70" s="9">
        <v>883691.5</v>
      </c>
      <c r="L70" s="9">
        <v>10613.7021484375</v>
      </c>
      <c r="M70" s="9">
        <v>162285.28125</v>
      </c>
      <c r="N70" s="9">
        <v>0</v>
      </c>
      <c r="O70" s="9">
        <v>213.47686767578125</v>
      </c>
      <c r="P70" s="9">
        <v>85037.359375</v>
      </c>
      <c r="Q70" s="9">
        <v>0</v>
      </c>
      <c r="R70" s="9">
        <v>0</v>
      </c>
      <c r="S70" s="9">
        <v>0</v>
      </c>
      <c r="T70" s="9">
        <v>0</v>
      </c>
      <c r="U70" s="9">
        <v>3105.6921600000001</v>
      </c>
      <c r="V70" s="9">
        <v>0</v>
      </c>
      <c r="W70" s="9">
        <v>0</v>
      </c>
      <c r="X70" s="9">
        <v>3105.6921600000001</v>
      </c>
      <c r="Y70" s="9">
        <v>4449.81103515625</v>
      </c>
      <c r="Z70" s="9">
        <v>-4652.3505859375</v>
      </c>
      <c r="AA70" s="9">
        <v>0</v>
      </c>
      <c r="AB70" s="9">
        <v>0</v>
      </c>
      <c r="AC70" s="9">
        <v>0</v>
      </c>
      <c r="AD70" s="9">
        <v>0</v>
      </c>
      <c r="AE70" s="9"/>
      <c r="AG70" s="3">
        <f t="shared" si="6"/>
        <v>258149.81964111328</v>
      </c>
      <c r="AH70" s="10"/>
    </row>
    <row r="71" spans="2:34" x14ac:dyDescent="0.25">
      <c r="B71" t="s">
        <v>114</v>
      </c>
      <c r="C71" t="s">
        <v>25</v>
      </c>
      <c r="D71" t="s">
        <v>37</v>
      </c>
      <c r="E71">
        <v>14</v>
      </c>
      <c r="F71" t="s">
        <v>56</v>
      </c>
      <c r="G71" s="9">
        <v>646.5062255859375</v>
      </c>
      <c r="H71" s="9">
        <v>1691293.5</v>
      </c>
      <c r="I71" s="9">
        <v>500422.40625</v>
      </c>
      <c r="J71" s="9">
        <v>0</v>
      </c>
      <c r="K71" s="9">
        <v>883691.5</v>
      </c>
      <c r="L71" s="9">
        <v>11351.302734375</v>
      </c>
      <c r="M71" s="9">
        <v>209101.84375</v>
      </c>
      <c r="N71" s="9">
        <v>0</v>
      </c>
      <c r="O71" s="9">
        <v>213.47686767578125</v>
      </c>
      <c r="P71" s="9">
        <v>86514.484375</v>
      </c>
      <c r="Q71" s="9">
        <v>0</v>
      </c>
      <c r="R71" s="9">
        <v>0</v>
      </c>
      <c r="S71" s="9">
        <v>0</v>
      </c>
      <c r="T71" s="9">
        <v>0</v>
      </c>
      <c r="U71" s="9">
        <v>3105.6764800000001</v>
      </c>
      <c r="V71" s="9">
        <v>0</v>
      </c>
      <c r="W71" s="9">
        <v>0</v>
      </c>
      <c r="X71" s="9">
        <v>3105.6764800000001</v>
      </c>
      <c r="Y71" s="9">
        <v>4592.466796875</v>
      </c>
      <c r="Z71" s="9">
        <v>-4801.2890625</v>
      </c>
      <c r="AA71" s="9">
        <v>0</v>
      </c>
      <c r="AB71" s="9">
        <v>0</v>
      </c>
      <c r="AC71" s="9">
        <v>0</v>
      </c>
      <c r="AD71" s="9">
        <v>0</v>
      </c>
      <c r="AE71" s="9"/>
      <c r="AG71" s="3">
        <f t="shared" si="6"/>
        <v>307181.10772705078</v>
      </c>
      <c r="AH71" s="10">
        <f>(L67-L71)/L67</f>
        <v>-0.65830514026438192</v>
      </c>
    </row>
    <row r="72" spans="2:34" x14ac:dyDescent="0.25">
      <c r="B72" t="s">
        <v>115</v>
      </c>
      <c r="C72" t="s">
        <v>25</v>
      </c>
      <c r="D72" t="s">
        <v>37</v>
      </c>
      <c r="E72">
        <v>14</v>
      </c>
      <c r="F72" t="s">
        <v>70</v>
      </c>
      <c r="G72" s="9">
        <v>591.21881103515625</v>
      </c>
      <c r="H72" s="9">
        <v>1652487.75</v>
      </c>
      <c r="I72" s="9">
        <v>500422.40625</v>
      </c>
      <c r="J72" s="9">
        <v>0</v>
      </c>
      <c r="K72" s="9">
        <v>883691.5</v>
      </c>
      <c r="L72" s="9">
        <v>9687.0673828125</v>
      </c>
      <c r="M72" s="9">
        <v>171960.609375</v>
      </c>
      <c r="N72" s="9">
        <v>0</v>
      </c>
      <c r="O72" s="9">
        <v>213.47686767578125</v>
      </c>
      <c r="P72" s="9">
        <v>86514.484375</v>
      </c>
      <c r="Q72" s="9">
        <v>0</v>
      </c>
      <c r="R72" s="9">
        <v>0</v>
      </c>
      <c r="S72" s="9">
        <v>0</v>
      </c>
      <c r="T72" s="9">
        <v>0</v>
      </c>
      <c r="U72" s="9">
        <v>3105.6764800000001</v>
      </c>
      <c r="V72" s="9">
        <v>0</v>
      </c>
      <c r="W72" s="9">
        <v>0</v>
      </c>
      <c r="X72" s="9">
        <v>3105.6764800000001</v>
      </c>
      <c r="Y72" s="9">
        <v>4592.466796875</v>
      </c>
      <c r="Z72" s="9">
        <v>-4801.2890625</v>
      </c>
      <c r="AA72" s="9">
        <v>0</v>
      </c>
      <c r="AB72" s="9">
        <v>0</v>
      </c>
      <c r="AC72" s="9">
        <v>0</v>
      </c>
      <c r="AD72" s="9">
        <v>0</v>
      </c>
      <c r="AE72" s="9"/>
      <c r="AG72" s="3">
        <f t="shared" si="6"/>
        <v>268375.63800048828</v>
      </c>
      <c r="AH72" s="16">
        <v>532195.671875</v>
      </c>
    </row>
    <row r="73" spans="2:34" x14ac:dyDescent="0.25">
      <c r="B73" t="s">
        <v>116</v>
      </c>
      <c r="C73" t="s">
        <v>25</v>
      </c>
      <c r="D73" t="s">
        <v>37</v>
      </c>
      <c r="E73">
        <v>14</v>
      </c>
      <c r="F73" t="s">
        <v>57</v>
      </c>
      <c r="G73" s="9">
        <v>560.724609375</v>
      </c>
      <c r="H73" s="9">
        <v>1631300.625</v>
      </c>
      <c r="I73" s="9">
        <v>500422.40625</v>
      </c>
      <c r="J73" s="9">
        <v>0</v>
      </c>
      <c r="K73" s="9">
        <v>883691.5</v>
      </c>
      <c r="L73" s="9">
        <v>8729.208984375</v>
      </c>
      <c r="M73" s="9">
        <v>151731.375</v>
      </c>
      <c r="N73" s="9">
        <v>0</v>
      </c>
      <c r="O73" s="9">
        <v>213.47686767578125</v>
      </c>
      <c r="P73" s="9">
        <v>86514.484375</v>
      </c>
      <c r="Q73" s="9">
        <v>0</v>
      </c>
      <c r="R73" s="9">
        <v>0</v>
      </c>
      <c r="S73" s="9">
        <v>0</v>
      </c>
      <c r="T73" s="9">
        <v>0</v>
      </c>
      <c r="U73" s="9">
        <v>3105.6764800000001</v>
      </c>
      <c r="V73" s="9">
        <v>0</v>
      </c>
      <c r="W73" s="9">
        <v>0</v>
      </c>
      <c r="X73" s="9">
        <v>3105.6764800000001</v>
      </c>
      <c r="Y73" s="9">
        <v>4592.466796875</v>
      </c>
      <c r="Z73" s="9">
        <v>-4801.2890625</v>
      </c>
      <c r="AA73" s="9">
        <v>0</v>
      </c>
      <c r="AB73" s="9">
        <v>0</v>
      </c>
      <c r="AC73" s="9">
        <v>0</v>
      </c>
      <c r="AD73" s="9">
        <v>0</v>
      </c>
      <c r="AE73" s="9"/>
      <c r="AG73" s="3">
        <f t="shared" si="6"/>
        <v>247188.54522705078</v>
      </c>
      <c r="AH73" s="16">
        <f>AG67-AG73</f>
        <v>24923.298858642578</v>
      </c>
    </row>
    <row r="74" spans="2:34" x14ac:dyDescent="0.25">
      <c r="B74" t="s">
        <v>117</v>
      </c>
      <c r="C74" t="s">
        <v>26</v>
      </c>
      <c r="D74" t="s">
        <v>37</v>
      </c>
      <c r="E74">
        <v>14</v>
      </c>
      <c r="F74" t="s">
        <v>52</v>
      </c>
      <c r="G74" s="9">
        <v>1.7044011354446411</v>
      </c>
      <c r="H74" s="9">
        <v>375659.9375</v>
      </c>
      <c r="I74" s="9">
        <v>133157.65625</v>
      </c>
      <c r="J74" s="9">
        <v>0</v>
      </c>
      <c r="K74" s="9">
        <v>99493.7734375</v>
      </c>
      <c r="L74" s="9">
        <v>48548.1953125</v>
      </c>
      <c r="M74" s="9">
        <v>29114.369140625</v>
      </c>
      <c r="N74" s="9">
        <v>0</v>
      </c>
      <c r="O74" s="9">
        <v>0</v>
      </c>
      <c r="P74" s="9">
        <v>58071.48828125</v>
      </c>
      <c r="Q74" s="9">
        <v>0</v>
      </c>
      <c r="R74" s="9">
        <v>7274.52197265625</v>
      </c>
      <c r="S74" s="9">
        <v>0</v>
      </c>
      <c r="T74" s="9">
        <v>0</v>
      </c>
      <c r="U74" s="9">
        <v>2396.6764800000001</v>
      </c>
      <c r="V74" s="9">
        <v>110.39444</v>
      </c>
      <c r="W74" s="9">
        <v>0</v>
      </c>
      <c r="X74" s="9">
        <v>2286.2819200000004</v>
      </c>
      <c r="Y74" s="9">
        <v>1680.5380859375</v>
      </c>
      <c r="Z74" s="9">
        <v>-1495.6788330078125</v>
      </c>
      <c r="AA74" s="9">
        <v>0</v>
      </c>
      <c r="AB74" s="9">
        <v>0</v>
      </c>
      <c r="AC74" s="9">
        <v>0</v>
      </c>
      <c r="AD74" s="9">
        <v>0</v>
      </c>
      <c r="AE74" s="9"/>
      <c r="AG74" s="3">
        <f t="shared" si="6"/>
        <v>143008.57470703125</v>
      </c>
      <c r="AH74" s="10"/>
    </row>
    <row r="75" spans="2:34" x14ac:dyDescent="0.25">
      <c r="B75" t="s">
        <v>661</v>
      </c>
      <c r="C75" t="s">
        <v>26</v>
      </c>
      <c r="D75" t="s">
        <v>37</v>
      </c>
      <c r="E75">
        <v>14</v>
      </c>
      <c r="F75" t="s">
        <v>648</v>
      </c>
      <c r="G75" s="9">
        <v>1.7044012546539307</v>
      </c>
      <c r="H75" s="9">
        <v>380500.21875</v>
      </c>
      <c r="I75" s="9">
        <v>133157.65625</v>
      </c>
      <c r="J75" s="9">
        <v>0</v>
      </c>
      <c r="K75" s="9">
        <v>99493.7734375</v>
      </c>
      <c r="L75" s="9">
        <v>48546.9140625</v>
      </c>
      <c r="M75" s="9">
        <v>33955.69921875</v>
      </c>
      <c r="N75" s="9">
        <v>0</v>
      </c>
      <c r="O75" s="9">
        <v>0</v>
      </c>
      <c r="P75" s="9">
        <v>58071.5078125</v>
      </c>
      <c r="Q75" s="9">
        <v>0</v>
      </c>
      <c r="R75" s="9">
        <v>7274.64599609375</v>
      </c>
      <c r="S75" s="9">
        <v>0</v>
      </c>
      <c r="T75" s="9">
        <v>0</v>
      </c>
      <c r="U75" s="9">
        <v>2396.67616</v>
      </c>
      <c r="V75" s="9">
        <v>110.39444</v>
      </c>
      <c r="W75" s="9">
        <v>0</v>
      </c>
      <c r="X75" s="9">
        <v>2286.2814400000002</v>
      </c>
      <c r="Y75" s="9">
        <v>1680.541015625</v>
      </c>
      <c r="Z75" s="9">
        <v>-1495.6812744140625</v>
      </c>
      <c r="AA75" s="9">
        <v>0</v>
      </c>
      <c r="AB75" s="9">
        <v>0</v>
      </c>
      <c r="AC75" s="9">
        <v>0</v>
      </c>
      <c r="AD75" s="9">
        <v>0</v>
      </c>
      <c r="AE75" s="9"/>
      <c r="AG75" s="3">
        <f t="shared" si="6"/>
        <v>147848.76708984375</v>
      </c>
      <c r="AH75" s="10"/>
    </row>
    <row r="76" spans="2:34" x14ac:dyDescent="0.25">
      <c r="B76" t="s">
        <v>118</v>
      </c>
      <c r="C76" t="s">
        <v>26</v>
      </c>
      <c r="D76" t="s">
        <v>37</v>
      </c>
      <c r="E76">
        <v>14</v>
      </c>
      <c r="F76" t="s">
        <v>62</v>
      </c>
      <c r="G76" s="9">
        <v>1.7105176448822021</v>
      </c>
      <c r="H76" s="9">
        <v>367188.875</v>
      </c>
      <c r="I76" s="9">
        <v>133157.65625</v>
      </c>
      <c r="J76" s="9">
        <v>0</v>
      </c>
      <c r="K76" s="9">
        <v>99493.7734375</v>
      </c>
      <c r="L76" s="9">
        <v>52627.40625</v>
      </c>
      <c r="M76" s="9">
        <v>31015.73828125</v>
      </c>
      <c r="N76" s="9">
        <v>0</v>
      </c>
      <c r="O76" s="9">
        <v>0</v>
      </c>
      <c r="P76" s="9">
        <v>43901.9140625</v>
      </c>
      <c r="Q76" s="9">
        <v>0</v>
      </c>
      <c r="R76" s="9">
        <v>6992.40625</v>
      </c>
      <c r="S76" s="9">
        <v>0</v>
      </c>
      <c r="T76" s="9">
        <v>0</v>
      </c>
      <c r="U76" s="9">
        <v>2396.8371200000001</v>
      </c>
      <c r="V76" s="9">
        <v>110.39444</v>
      </c>
      <c r="W76" s="9">
        <v>0</v>
      </c>
      <c r="X76" s="9">
        <v>2286.4425600000004</v>
      </c>
      <c r="Y76" s="9">
        <v>1634.460205078125</v>
      </c>
      <c r="Z76" s="9">
        <v>-1454.66943359375</v>
      </c>
      <c r="AA76" s="9">
        <v>0</v>
      </c>
      <c r="AB76" s="9">
        <v>0</v>
      </c>
      <c r="AC76" s="9">
        <v>0</v>
      </c>
      <c r="AD76" s="9">
        <v>0</v>
      </c>
      <c r="AE76" s="9"/>
      <c r="AG76" s="3">
        <f t="shared" si="6"/>
        <v>134537.46484375</v>
      </c>
      <c r="AH76" s="10"/>
    </row>
    <row r="77" spans="2:34" x14ac:dyDescent="0.25">
      <c r="B77" t="s">
        <v>662</v>
      </c>
      <c r="C77" t="s">
        <v>26</v>
      </c>
      <c r="D77" t="s">
        <v>37</v>
      </c>
      <c r="E77">
        <v>14</v>
      </c>
      <c r="F77" t="s">
        <v>650</v>
      </c>
      <c r="G77" s="9">
        <v>1.6912356615066528</v>
      </c>
      <c r="H77" s="9">
        <v>350022.1875</v>
      </c>
      <c r="I77" s="9">
        <v>133157.65625</v>
      </c>
      <c r="J77" s="9">
        <v>0</v>
      </c>
      <c r="K77" s="9">
        <v>99493.7734375</v>
      </c>
      <c r="L77" s="9">
        <v>44314.390625</v>
      </c>
      <c r="M77" s="9">
        <v>24153.498046875</v>
      </c>
      <c r="N77" s="9">
        <v>0</v>
      </c>
      <c r="O77" s="9">
        <v>0</v>
      </c>
      <c r="P77" s="9">
        <v>41868.578125</v>
      </c>
      <c r="Q77" s="9">
        <v>0</v>
      </c>
      <c r="R77" s="9">
        <v>7034.333984375</v>
      </c>
      <c r="S77" s="9">
        <v>0</v>
      </c>
      <c r="T77" s="9">
        <v>0</v>
      </c>
      <c r="U77" s="9">
        <v>2396.8377600000003</v>
      </c>
      <c r="V77" s="9">
        <v>110.39444</v>
      </c>
      <c r="W77" s="9">
        <v>0</v>
      </c>
      <c r="X77" s="9">
        <v>2286.4433600000002</v>
      </c>
      <c r="Y77" s="9">
        <v>1655.6878662109375</v>
      </c>
      <c r="Z77" s="9">
        <v>-1473.5623779296875</v>
      </c>
      <c r="AA77" s="9">
        <v>0</v>
      </c>
      <c r="AB77" s="9">
        <v>0</v>
      </c>
      <c r="AC77" s="9">
        <v>0</v>
      </c>
      <c r="AD77" s="9">
        <v>0</v>
      </c>
      <c r="AE77" s="9"/>
      <c r="AG77" s="3">
        <f t="shared" si="6"/>
        <v>117370.80078125</v>
      </c>
      <c r="AH77" s="10"/>
    </row>
    <row r="78" spans="2:34" x14ac:dyDescent="0.25">
      <c r="B78" t="s">
        <v>119</v>
      </c>
      <c r="C78" t="s">
        <v>26</v>
      </c>
      <c r="D78" t="s">
        <v>37</v>
      </c>
      <c r="E78">
        <v>14</v>
      </c>
      <c r="F78" t="s">
        <v>53</v>
      </c>
      <c r="G78" s="9">
        <v>1.7195367813110352</v>
      </c>
      <c r="H78" s="9">
        <v>372122.90625</v>
      </c>
      <c r="I78" s="9">
        <v>133157.65625</v>
      </c>
      <c r="J78" s="9">
        <v>0</v>
      </c>
      <c r="K78" s="9">
        <v>99493.7734375</v>
      </c>
      <c r="L78" s="9">
        <v>44345.6328125</v>
      </c>
      <c r="M78" s="9">
        <v>31698.65625</v>
      </c>
      <c r="N78" s="9">
        <v>0</v>
      </c>
      <c r="O78" s="9">
        <v>0</v>
      </c>
      <c r="P78" s="9">
        <v>56898.26953125</v>
      </c>
      <c r="Q78" s="9">
        <v>0</v>
      </c>
      <c r="R78" s="9">
        <v>6528.890625</v>
      </c>
      <c r="S78" s="9">
        <v>0</v>
      </c>
      <c r="T78" s="9">
        <v>0</v>
      </c>
      <c r="U78" s="9">
        <v>2396.81376</v>
      </c>
      <c r="V78" s="9">
        <v>110.39444</v>
      </c>
      <c r="W78" s="9">
        <v>0</v>
      </c>
      <c r="X78" s="9">
        <v>2286.42</v>
      </c>
      <c r="Y78" s="9">
        <v>1700.4364013671875</v>
      </c>
      <c r="Z78" s="9">
        <v>-1513.38818359375</v>
      </c>
      <c r="AA78" s="9">
        <v>0</v>
      </c>
      <c r="AB78" s="9">
        <v>0</v>
      </c>
      <c r="AC78" s="9">
        <v>0</v>
      </c>
      <c r="AD78" s="9">
        <v>0</v>
      </c>
      <c r="AE78" s="9"/>
      <c r="AG78" s="3">
        <f t="shared" si="6"/>
        <v>139471.44921875</v>
      </c>
      <c r="AH78" s="10"/>
    </row>
    <row r="79" spans="2:34" x14ac:dyDescent="0.25">
      <c r="B79" t="s">
        <v>787</v>
      </c>
      <c r="C79" t="s">
        <v>26</v>
      </c>
      <c r="D79" t="s">
        <v>37</v>
      </c>
      <c r="E79">
        <v>14</v>
      </c>
      <c r="F79" t="s">
        <v>777</v>
      </c>
      <c r="G79" s="9">
        <v>1.7085796594619751</v>
      </c>
      <c r="H79" s="9">
        <v>364907.6875</v>
      </c>
      <c r="I79" s="9">
        <v>133157.65625</v>
      </c>
      <c r="J79" s="9">
        <v>0</v>
      </c>
      <c r="K79" s="9">
        <v>99493.7734375</v>
      </c>
      <c r="L79" s="9">
        <v>41469.92578125</v>
      </c>
      <c r="M79" s="9">
        <v>27334.2734375</v>
      </c>
      <c r="N79" s="9">
        <v>0</v>
      </c>
      <c r="O79" s="9">
        <v>0</v>
      </c>
      <c r="P79" s="9">
        <v>56898.26953125</v>
      </c>
      <c r="Q79" s="9">
        <v>0</v>
      </c>
      <c r="R79" s="9">
        <v>6553.8115234375</v>
      </c>
      <c r="S79" s="9">
        <v>0</v>
      </c>
      <c r="T79" s="9">
        <v>0</v>
      </c>
      <c r="U79" s="9">
        <v>2396.81376</v>
      </c>
      <c r="V79" s="9">
        <v>110.39444</v>
      </c>
      <c r="W79" s="9">
        <v>0</v>
      </c>
      <c r="X79" s="9">
        <v>2286.42</v>
      </c>
      <c r="Y79" s="9">
        <v>1700.4364013671875</v>
      </c>
      <c r="Z79" s="9">
        <v>-1513.38818359375</v>
      </c>
      <c r="AA79" s="9">
        <v>0</v>
      </c>
      <c r="AB79" s="9">
        <v>0</v>
      </c>
      <c r="AC79" s="9">
        <v>0</v>
      </c>
      <c r="AD79" s="9">
        <v>0</v>
      </c>
      <c r="AE79" s="9"/>
      <c r="AG79" s="3">
        <f t="shared" si="6"/>
        <v>132256.2802734375</v>
      </c>
      <c r="AH79" s="10"/>
    </row>
    <row r="80" spans="2:34" x14ac:dyDescent="0.25">
      <c r="B80" t="s">
        <v>120</v>
      </c>
      <c r="C80" t="s">
        <v>26</v>
      </c>
      <c r="D80" t="s">
        <v>37</v>
      </c>
      <c r="E80">
        <v>14</v>
      </c>
      <c r="F80" t="s">
        <v>54</v>
      </c>
      <c r="G80" s="9">
        <v>1.6302409172058105</v>
      </c>
      <c r="H80" s="9">
        <v>368148.75</v>
      </c>
      <c r="I80" s="9">
        <v>133157.65625</v>
      </c>
      <c r="J80" s="9">
        <v>0</v>
      </c>
      <c r="K80" s="9">
        <v>99493.7734375</v>
      </c>
      <c r="L80" s="9">
        <v>52232.72265625</v>
      </c>
      <c r="M80" s="9">
        <v>32158.421875</v>
      </c>
      <c r="N80" s="9">
        <v>0</v>
      </c>
      <c r="O80" s="9">
        <v>0</v>
      </c>
      <c r="P80" s="9">
        <v>51106.296875</v>
      </c>
      <c r="Q80" s="9">
        <v>0</v>
      </c>
      <c r="R80" s="9">
        <v>0</v>
      </c>
      <c r="S80" s="9">
        <v>0</v>
      </c>
      <c r="T80" s="9">
        <v>0</v>
      </c>
      <c r="U80" s="9">
        <v>2396.4064000000003</v>
      </c>
      <c r="V80" s="9">
        <v>110.39444</v>
      </c>
      <c r="W80" s="9">
        <v>0</v>
      </c>
      <c r="X80" s="9">
        <v>2286.0116800000001</v>
      </c>
      <c r="Y80" s="9">
        <v>1400.6187744140625</v>
      </c>
      <c r="Z80" s="9">
        <v>-1464.0166015625</v>
      </c>
      <c r="AA80" s="9">
        <v>0</v>
      </c>
      <c r="AB80" s="9">
        <v>0</v>
      </c>
      <c r="AC80" s="9">
        <v>0</v>
      </c>
      <c r="AD80" s="9">
        <v>0</v>
      </c>
      <c r="AE80" s="9"/>
      <c r="AG80" s="3">
        <f t="shared" si="6"/>
        <v>135497.44140625</v>
      </c>
      <c r="AH80" s="10">
        <f>(L76-L80)/L76</f>
        <v>7.4995828575534253E-3</v>
      </c>
    </row>
    <row r="81" spans="2:34" x14ac:dyDescent="0.25">
      <c r="B81" t="s">
        <v>121</v>
      </c>
      <c r="C81" t="s">
        <v>26</v>
      </c>
      <c r="D81" t="s">
        <v>37</v>
      </c>
      <c r="E81">
        <v>14</v>
      </c>
      <c r="F81" t="s">
        <v>66</v>
      </c>
      <c r="G81" s="9">
        <v>1.6302409172058105</v>
      </c>
      <c r="H81" s="9">
        <v>359583.21875</v>
      </c>
      <c r="I81" s="9">
        <v>133157.65625</v>
      </c>
      <c r="J81" s="9">
        <v>0</v>
      </c>
      <c r="K81" s="9">
        <v>99493.7734375</v>
      </c>
      <c r="L81" s="9">
        <v>47425.1328125</v>
      </c>
      <c r="M81" s="9">
        <v>28400.408203125</v>
      </c>
      <c r="N81" s="9">
        <v>0</v>
      </c>
      <c r="O81" s="9">
        <v>0</v>
      </c>
      <c r="P81" s="9">
        <v>51106.296875</v>
      </c>
      <c r="Q81" s="9">
        <v>0</v>
      </c>
      <c r="R81" s="9">
        <v>0</v>
      </c>
      <c r="S81" s="9">
        <v>0</v>
      </c>
      <c r="T81" s="9">
        <v>0</v>
      </c>
      <c r="U81" s="9">
        <v>2396.4064000000003</v>
      </c>
      <c r="V81" s="9">
        <v>110.39444</v>
      </c>
      <c r="W81" s="9">
        <v>0</v>
      </c>
      <c r="X81" s="9">
        <v>2286.0116800000001</v>
      </c>
      <c r="Y81" s="9">
        <v>1400.6187744140625</v>
      </c>
      <c r="Z81" s="9">
        <v>-1464.0166015625</v>
      </c>
      <c r="AA81" s="9">
        <v>0</v>
      </c>
      <c r="AB81" s="9">
        <v>0</v>
      </c>
      <c r="AC81" s="9">
        <v>0</v>
      </c>
      <c r="AD81" s="9">
        <v>0</v>
      </c>
      <c r="AE81" s="9"/>
      <c r="AG81" s="3">
        <f t="shared" si="6"/>
        <v>126931.837890625</v>
      </c>
      <c r="AH81" s="10">
        <f t="shared" ref="AH81" si="7">AG81/AG77</f>
        <v>1.0814600994943742</v>
      </c>
    </row>
    <row r="82" spans="2:34" x14ac:dyDescent="0.25">
      <c r="B82" t="s">
        <v>122</v>
      </c>
      <c r="C82" t="s">
        <v>26</v>
      </c>
      <c r="D82" t="s">
        <v>37</v>
      </c>
      <c r="E82">
        <v>14</v>
      </c>
      <c r="F82" t="s">
        <v>55</v>
      </c>
      <c r="G82" s="9">
        <v>1.6302409172058105</v>
      </c>
      <c r="H82" s="9">
        <v>352132.65625</v>
      </c>
      <c r="I82" s="9">
        <v>133157.65625</v>
      </c>
      <c r="J82" s="9">
        <v>0</v>
      </c>
      <c r="K82" s="9">
        <v>99493.7734375</v>
      </c>
      <c r="L82" s="9">
        <v>43113.1796875</v>
      </c>
      <c r="M82" s="9">
        <v>25261.8515625</v>
      </c>
      <c r="N82" s="9">
        <v>0</v>
      </c>
      <c r="O82" s="9">
        <v>0</v>
      </c>
      <c r="P82" s="9">
        <v>51106.296875</v>
      </c>
      <c r="Q82" s="9">
        <v>0</v>
      </c>
      <c r="R82" s="9">
        <v>0</v>
      </c>
      <c r="S82" s="9">
        <v>0</v>
      </c>
      <c r="T82" s="9">
        <v>0</v>
      </c>
      <c r="U82" s="9">
        <v>2396.4064000000003</v>
      </c>
      <c r="V82" s="9">
        <v>110.39444</v>
      </c>
      <c r="W82" s="9">
        <v>0</v>
      </c>
      <c r="X82" s="9">
        <v>2286.0116800000001</v>
      </c>
      <c r="Y82" s="9">
        <v>1400.6187744140625</v>
      </c>
      <c r="Z82" s="9">
        <v>-1464.0166015625</v>
      </c>
      <c r="AA82" s="9">
        <v>0</v>
      </c>
      <c r="AB82" s="9">
        <v>0</v>
      </c>
      <c r="AC82" s="9">
        <v>0</v>
      </c>
      <c r="AD82" s="9">
        <v>0</v>
      </c>
      <c r="AE82" s="9"/>
      <c r="AG82" s="3">
        <f t="shared" si="6"/>
        <v>119481.328125</v>
      </c>
      <c r="AH82" s="10"/>
    </row>
    <row r="83" spans="2:34" x14ac:dyDescent="0.25">
      <c r="B83" s="2" t="s">
        <v>123</v>
      </c>
      <c r="C83" s="2" t="s">
        <v>26</v>
      </c>
      <c r="D83" s="2" t="s">
        <v>37</v>
      </c>
      <c r="E83" s="2">
        <v>14</v>
      </c>
      <c r="F83" s="2" t="s">
        <v>56</v>
      </c>
      <c r="G83" s="3">
        <v>1.6302409172058105</v>
      </c>
      <c r="H83" s="3">
        <v>357226.875</v>
      </c>
      <c r="I83" s="3">
        <v>133157.65625</v>
      </c>
      <c r="J83" s="3">
        <v>0</v>
      </c>
      <c r="K83" s="3">
        <v>99493.7734375</v>
      </c>
      <c r="L83" s="3">
        <v>44956.69140625</v>
      </c>
      <c r="M83" s="3">
        <v>28597.58984375</v>
      </c>
      <c r="N83" s="3">
        <v>0</v>
      </c>
      <c r="O83" s="3">
        <v>0</v>
      </c>
      <c r="P83" s="3">
        <v>51021.05859375</v>
      </c>
      <c r="Q83" s="3">
        <v>0</v>
      </c>
      <c r="R83" s="3">
        <v>0</v>
      </c>
      <c r="S83" s="3">
        <v>0</v>
      </c>
      <c r="T83" s="3">
        <v>0</v>
      </c>
      <c r="U83" s="3">
        <v>2396.3985600000001</v>
      </c>
      <c r="V83" s="3">
        <v>110.39444</v>
      </c>
      <c r="W83" s="3">
        <v>0</v>
      </c>
      <c r="X83" s="3">
        <v>2286.00432</v>
      </c>
      <c r="Y83" s="3">
        <v>1385.8631591796875</v>
      </c>
      <c r="Z83" s="3">
        <v>-1448.48974609375</v>
      </c>
      <c r="AA83" s="3">
        <v>0.1910584568977356</v>
      </c>
      <c r="AB83" s="3">
        <v>0</v>
      </c>
      <c r="AC83" s="3">
        <v>0</v>
      </c>
      <c r="AD83" s="3">
        <v>5</v>
      </c>
      <c r="AE83" s="3"/>
      <c r="AF83" s="2"/>
      <c r="AG83" s="3">
        <f t="shared" si="6"/>
        <v>124575.33984375</v>
      </c>
      <c r="AH83" s="10"/>
    </row>
    <row r="84" spans="2:34" x14ac:dyDescent="0.25">
      <c r="B84" t="s">
        <v>124</v>
      </c>
      <c r="C84" t="s">
        <v>26</v>
      </c>
      <c r="D84" t="s">
        <v>37</v>
      </c>
      <c r="E84">
        <v>14</v>
      </c>
      <c r="F84" t="s">
        <v>70</v>
      </c>
      <c r="G84" s="9">
        <v>1.6302409172058105</v>
      </c>
      <c r="H84" s="9">
        <v>349664.84375</v>
      </c>
      <c r="I84" s="9">
        <v>133157.65625</v>
      </c>
      <c r="J84" s="9">
        <v>0</v>
      </c>
      <c r="K84" s="9">
        <v>99493.7734375</v>
      </c>
      <c r="L84" s="9">
        <v>40662.078125</v>
      </c>
      <c r="M84" s="9">
        <v>25330.240234375</v>
      </c>
      <c r="N84" s="9">
        <v>0</v>
      </c>
      <c r="O84" s="9">
        <v>0</v>
      </c>
      <c r="P84" s="9">
        <v>51021.05859375</v>
      </c>
      <c r="Q84" s="9">
        <v>0</v>
      </c>
      <c r="R84" s="9">
        <v>0</v>
      </c>
      <c r="S84" s="9">
        <v>0</v>
      </c>
      <c r="T84" s="9">
        <v>0</v>
      </c>
      <c r="U84" s="9">
        <v>2396.3985600000001</v>
      </c>
      <c r="V84" s="9">
        <v>110.39444</v>
      </c>
      <c r="W84" s="9">
        <v>0</v>
      </c>
      <c r="X84" s="9">
        <v>2286.00432</v>
      </c>
      <c r="Y84" s="9">
        <v>1385.8631591796875</v>
      </c>
      <c r="Z84" s="9">
        <v>-1448.48974609375</v>
      </c>
      <c r="AA84" s="9">
        <v>0.1910584568977356</v>
      </c>
      <c r="AB84" s="9">
        <v>0</v>
      </c>
      <c r="AC84" s="9">
        <v>0</v>
      </c>
      <c r="AD84" s="9">
        <v>5</v>
      </c>
      <c r="AE84" s="9"/>
      <c r="AG84" s="3">
        <f t="shared" si="6"/>
        <v>117013.376953125</v>
      </c>
      <c r="AH84" s="10"/>
    </row>
    <row r="85" spans="2:34" x14ac:dyDescent="0.25">
      <c r="B85" t="s">
        <v>125</v>
      </c>
      <c r="C85" t="s">
        <v>26</v>
      </c>
      <c r="D85" t="s">
        <v>37</v>
      </c>
      <c r="E85">
        <v>14</v>
      </c>
      <c r="F85" t="s">
        <v>57</v>
      </c>
      <c r="G85" s="9">
        <v>1.6302409172058105</v>
      </c>
      <c r="H85" s="9">
        <v>343008.3125</v>
      </c>
      <c r="I85" s="9">
        <v>133157.65625</v>
      </c>
      <c r="J85" s="9">
        <v>0</v>
      </c>
      <c r="K85" s="9">
        <v>99493.7734375</v>
      </c>
      <c r="L85" s="9">
        <v>36819.9765625</v>
      </c>
      <c r="M85" s="9">
        <v>22515.8984375</v>
      </c>
      <c r="N85" s="9">
        <v>0</v>
      </c>
      <c r="O85" s="9">
        <v>0</v>
      </c>
      <c r="P85" s="9">
        <v>51021.05859375</v>
      </c>
      <c r="Q85" s="9">
        <v>0</v>
      </c>
      <c r="R85" s="9">
        <v>0</v>
      </c>
      <c r="S85" s="9">
        <v>0</v>
      </c>
      <c r="T85" s="9">
        <v>0</v>
      </c>
      <c r="U85" s="9">
        <v>2396.3985600000001</v>
      </c>
      <c r="V85" s="9">
        <v>110.39444</v>
      </c>
      <c r="W85" s="9">
        <v>0</v>
      </c>
      <c r="X85" s="9">
        <v>2286.00432</v>
      </c>
      <c r="Y85" s="9">
        <v>1385.8631591796875</v>
      </c>
      <c r="Z85" s="9">
        <v>-1448.48974609375</v>
      </c>
      <c r="AA85" s="9">
        <v>0.1910584568977356</v>
      </c>
      <c r="AB85" s="9">
        <v>0</v>
      </c>
      <c r="AC85" s="9">
        <v>0</v>
      </c>
      <c r="AD85" s="9">
        <v>5</v>
      </c>
      <c r="AE85" s="9"/>
      <c r="AG85" s="3">
        <f t="shared" si="6"/>
        <v>110356.93359375</v>
      </c>
      <c r="AH85" s="10"/>
    </row>
    <row r="86" spans="2:34" x14ac:dyDescent="0.25">
      <c r="B86" t="s">
        <v>126</v>
      </c>
      <c r="C86" t="s">
        <v>27</v>
      </c>
      <c r="D86" t="s">
        <v>37</v>
      </c>
      <c r="E86">
        <v>14</v>
      </c>
      <c r="F86" t="s">
        <v>52</v>
      </c>
      <c r="G86" s="9">
        <v>844.0308837890625</v>
      </c>
      <c r="H86" s="9">
        <v>4133723</v>
      </c>
      <c r="I86" s="9">
        <v>566447.625</v>
      </c>
      <c r="J86" s="9">
        <v>0</v>
      </c>
      <c r="K86" s="9">
        <v>1692748</v>
      </c>
      <c r="L86" s="9">
        <v>919494.375</v>
      </c>
      <c r="M86" s="9">
        <v>455316.6875</v>
      </c>
      <c r="N86" s="9">
        <v>0</v>
      </c>
      <c r="O86" s="9">
        <v>1121.62158203125</v>
      </c>
      <c r="P86" s="9">
        <v>357600.8125</v>
      </c>
      <c r="Q86" s="9">
        <v>0</v>
      </c>
      <c r="R86" s="9">
        <v>140993.375</v>
      </c>
      <c r="S86" s="9">
        <v>0</v>
      </c>
      <c r="T86" s="9">
        <v>0</v>
      </c>
      <c r="U86" s="9">
        <v>40747.596800000007</v>
      </c>
      <c r="V86" s="9">
        <v>0</v>
      </c>
      <c r="W86" s="9">
        <v>0</v>
      </c>
      <c r="X86" s="9">
        <v>40747.596800000007</v>
      </c>
      <c r="Y86" s="9">
        <v>8951.4013671875</v>
      </c>
      <c r="Z86" s="9">
        <v>-7966.74658203125</v>
      </c>
      <c r="AA86" s="9">
        <v>0</v>
      </c>
      <c r="AB86" s="9">
        <v>0</v>
      </c>
      <c r="AC86" s="9">
        <v>0</v>
      </c>
      <c r="AD86" s="9">
        <v>0</v>
      </c>
      <c r="AE86" s="9"/>
      <c r="AG86" s="3">
        <f t="shared" si="6"/>
        <v>1874526.8715820312</v>
      </c>
      <c r="AH86" s="10">
        <f t="shared" ref="AH86" si="8">AG86/AG82</f>
        <v>15.688868721152167</v>
      </c>
    </row>
    <row r="87" spans="2:34" x14ac:dyDescent="0.25">
      <c r="B87" t="s">
        <v>663</v>
      </c>
      <c r="C87" t="s">
        <v>27</v>
      </c>
      <c r="D87" t="s">
        <v>37</v>
      </c>
      <c r="E87">
        <v>14</v>
      </c>
      <c r="F87" t="s">
        <v>648</v>
      </c>
      <c r="G87" s="9">
        <v>844.03204345703125</v>
      </c>
      <c r="H87" s="9">
        <v>4153777.5</v>
      </c>
      <c r="I87" s="9">
        <v>566447.625</v>
      </c>
      <c r="J87" s="9">
        <v>0</v>
      </c>
      <c r="K87" s="9">
        <v>1692748</v>
      </c>
      <c r="L87" s="9">
        <v>919488.625</v>
      </c>
      <c r="M87" s="9">
        <v>475375.28125</v>
      </c>
      <c r="N87" s="9">
        <v>0</v>
      </c>
      <c r="O87" s="9">
        <v>1121.62158203125</v>
      </c>
      <c r="P87" s="9">
        <v>357602.25</v>
      </c>
      <c r="Q87" s="9">
        <v>0</v>
      </c>
      <c r="R87" s="9">
        <v>140993.28125</v>
      </c>
      <c r="S87" s="9">
        <v>0</v>
      </c>
      <c r="T87" s="9">
        <v>0</v>
      </c>
      <c r="U87" s="9">
        <v>40747.591680000005</v>
      </c>
      <c r="V87" s="9">
        <v>0</v>
      </c>
      <c r="W87" s="9">
        <v>0</v>
      </c>
      <c r="X87" s="9">
        <v>40747.591680000005</v>
      </c>
      <c r="Y87" s="9">
        <v>8951.4169921875</v>
      </c>
      <c r="Z87" s="9">
        <v>-7966.7607421875</v>
      </c>
      <c r="AA87" s="9">
        <v>0</v>
      </c>
      <c r="AB87" s="9">
        <v>0</v>
      </c>
      <c r="AC87" s="9">
        <v>0</v>
      </c>
      <c r="AD87" s="9">
        <v>0</v>
      </c>
      <c r="AE87" s="9"/>
      <c r="AG87" s="3">
        <f t="shared" si="6"/>
        <v>1894581.0590820312</v>
      </c>
      <c r="AH87" s="10"/>
    </row>
    <row r="88" spans="2:34" x14ac:dyDescent="0.25">
      <c r="B88" t="s">
        <v>127</v>
      </c>
      <c r="C88" t="s">
        <v>27</v>
      </c>
      <c r="D88" t="s">
        <v>37</v>
      </c>
      <c r="E88">
        <v>14</v>
      </c>
      <c r="F88" t="s">
        <v>62</v>
      </c>
      <c r="G88" s="9">
        <v>819.71722412109375</v>
      </c>
      <c r="H88" s="9">
        <v>4125698.25</v>
      </c>
      <c r="I88" s="9">
        <v>566447.625</v>
      </c>
      <c r="J88" s="9">
        <v>0</v>
      </c>
      <c r="K88" s="9">
        <v>1692748</v>
      </c>
      <c r="L88" s="9">
        <v>966165.125</v>
      </c>
      <c r="M88" s="9">
        <v>425123.28125</v>
      </c>
      <c r="N88" s="9">
        <v>0</v>
      </c>
      <c r="O88" s="9">
        <v>1121.62158203125</v>
      </c>
      <c r="P88" s="9">
        <v>332506.09375</v>
      </c>
      <c r="Q88" s="9">
        <v>0</v>
      </c>
      <c r="R88" s="9">
        <v>141585.65625</v>
      </c>
      <c r="S88" s="9">
        <v>0</v>
      </c>
      <c r="T88" s="9">
        <v>0</v>
      </c>
      <c r="U88" s="9">
        <v>40747.96544</v>
      </c>
      <c r="V88" s="9">
        <v>0</v>
      </c>
      <c r="W88" s="9">
        <v>0</v>
      </c>
      <c r="X88" s="9">
        <v>40747.96544</v>
      </c>
      <c r="Y88" s="9">
        <v>8897.544921875</v>
      </c>
      <c r="Z88" s="9">
        <v>-7918.814453125</v>
      </c>
      <c r="AA88" s="9">
        <v>0</v>
      </c>
      <c r="AB88" s="9">
        <v>0</v>
      </c>
      <c r="AC88" s="9">
        <v>0</v>
      </c>
      <c r="AD88" s="9">
        <v>0</v>
      </c>
      <c r="AE88" s="9"/>
      <c r="AG88" s="3">
        <f t="shared" si="6"/>
        <v>1866501.7778320312</v>
      </c>
      <c r="AH88" s="10"/>
    </row>
    <row r="89" spans="2:34" x14ac:dyDescent="0.25">
      <c r="B89" t="s">
        <v>664</v>
      </c>
      <c r="C89" t="s">
        <v>27</v>
      </c>
      <c r="D89" t="s">
        <v>37</v>
      </c>
      <c r="E89">
        <v>14</v>
      </c>
      <c r="F89" t="s">
        <v>650</v>
      </c>
      <c r="G89" s="9">
        <v>777.1842041015625</v>
      </c>
      <c r="H89" s="9">
        <v>3923206</v>
      </c>
      <c r="I89" s="9">
        <v>566447.625</v>
      </c>
      <c r="J89" s="9">
        <v>0</v>
      </c>
      <c r="K89" s="9">
        <v>1692748</v>
      </c>
      <c r="L89" s="9">
        <v>808247.625</v>
      </c>
      <c r="M89" s="9">
        <v>400249.59375</v>
      </c>
      <c r="N89" s="9">
        <v>0</v>
      </c>
      <c r="O89" s="9">
        <v>1121.62158203125</v>
      </c>
      <c r="P89" s="9">
        <v>312172.9375</v>
      </c>
      <c r="Q89" s="9">
        <v>0</v>
      </c>
      <c r="R89" s="9">
        <v>142218.203125</v>
      </c>
      <c r="S89" s="9">
        <v>0</v>
      </c>
      <c r="T89" s="9">
        <v>0</v>
      </c>
      <c r="U89" s="9">
        <v>40747.993600000002</v>
      </c>
      <c r="V89" s="9">
        <v>0</v>
      </c>
      <c r="W89" s="9">
        <v>0</v>
      </c>
      <c r="X89" s="9">
        <v>40747.993600000002</v>
      </c>
      <c r="Y89" s="9">
        <v>8911.921875</v>
      </c>
      <c r="Z89" s="9">
        <v>-7931.61181640625</v>
      </c>
      <c r="AA89" s="9">
        <v>0</v>
      </c>
      <c r="AB89" s="9">
        <v>0</v>
      </c>
      <c r="AC89" s="9">
        <v>0</v>
      </c>
      <c r="AD89" s="9">
        <v>0</v>
      </c>
      <c r="AE89" s="9"/>
      <c r="AG89" s="3">
        <f t="shared" si="6"/>
        <v>1664009.9809570313</v>
      </c>
      <c r="AH89" s="10">
        <f>(L85-L89)/L85</f>
        <v>-20.951334586757316</v>
      </c>
    </row>
    <row r="90" spans="2:34" x14ac:dyDescent="0.25">
      <c r="B90" t="s">
        <v>128</v>
      </c>
      <c r="C90" t="s">
        <v>27</v>
      </c>
      <c r="D90" t="s">
        <v>37</v>
      </c>
      <c r="E90">
        <v>14</v>
      </c>
      <c r="F90" t="s">
        <v>53</v>
      </c>
      <c r="G90" s="9">
        <v>884.95977783203125</v>
      </c>
      <c r="H90" s="9">
        <v>4160671</v>
      </c>
      <c r="I90" s="9">
        <v>566447.625</v>
      </c>
      <c r="J90" s="9">
        <v>0</v>
      </c>
      <c r="K90" s="9">
        <v>1692748</v>
      </c>
      <c r="L90" s="9">
        <v>858249.0625</v>
      </c>
      <c r="M90" s="9">
        <v>470827.03125</v>
      </c>
      <c r="N90" s="9">
        <v>0</v>
      </c>
      <c r="O90" s="9">
        <v>1121.62158203125</v>
      </c>
      <c r="P90" s="9">
        <v>433051.84375</v>
      </c>
      <c r="Q90" s="9">
        <v>0</v>
      </c>
      <c r="R90" s="9">
        <v>138224.4375</v>
      </c>
      <c r="S90" s="9">
        <v>0</v>
      </c>
      <c r="T90" s="9">
        <v>0</v>
      </c>
      <c r="U90" s="9">
        <v>40747.793920000004</v>
      </c>
      <c r="V90" s="9">
        <v>0</v>
      </c>
      <c r="W90" s="9">
        <v>0</v>
      </c>
      <c r="X90" s="9">
        <v>40747.793920000004</v>
      </c>
      <c r="Y90" s="9">
        <v>8902.3564453125</v>
      </c>
      <c r="Z90" s="9">
        <v>-7923.09814453125</v>
      </c>
      <c r="AA90" s="9">
        <v>0</v>
      </c>
      <c r="AB90" s="9">
        <v>0</v>
      </c>
      <c r="AC90" s="9">
        <v>0</v>
      </c>
      <c r="AD90" s="9">
        <v>0</v>
      </c>
      <c r="AE90" s="9"/>
      <c r="AG90" s="3">
        <f t="shared" si="6"/>
        <v>1901473.9965820313</v>
      </c>
      <c r="AH90" s="10"/>
    </row>
    <row r="91" spans="2:34" x14ac:dyDescent="0.25">
      <c r="B91" t="s">
        <v>788</v>
      </c>
      <c r="C91" t="s">
        <v>27</v>
      </c>
      <c r="D91" t="s">
        <v>37</v>
      </c>
      <c r="E91">
        <v>14</v>
      </c>
      <c r="F91" t="s">
        <v>777</v>
      </c>
      <c r="G91" s="9">
        <v>819.44146728515625</v>
      </c>
      <c r="H91" s="9">
        <v>4019508.25</v>
      </c>
      <c r="I91" s="9">
        <v>566447.625</v>
      </c>
      <c r="J91" s="9">
        <v>0</v>
      </c>
      <c r="K91" s="9">
        <v>1692748</v>
      </c>
      <c r="L91" s="9">
        <v>771408.8125</v>
      </c>
      <c r="M91" s="9">
        <v>416085.4375</v>
      </c>
      <c r="N91" s="9">
        <v>0</v>
      </c>
      <c r="O91" s="9">
        <v>1121.62158203125</v>
      </c>
      <c r="P91" s="9">
        <v>433051.84375</v>
      </c>
      <c r="Q91" s="9">
        <v>0</v>
      </c>
      <c r="R91" s="9">
        <v>138643.671875</v>
      </c>
      <c r="S91" s="9">
        <v>0</v>
      </c>
      <c r="T91" s="9">
        <v>0</v>
      </c>
      <c r="U91" s="9">
        <v>40747.793920000004</v>
      </c>
      <c r="V91" s="9">
        <v>0</v>
      </c>
      <c r="W91" s="9">
        <v>0</v>
      </c>
      <c r="X91" s="9">
        <v>40747.793920000004</v>
      </c>
      <c r="Y91" s="9">
        <v>8902.3564453125</v>
      </c>
      <c r="Z91" s="9">
        <v>-7923.09814453125</v>
      </c>
      <c r="AA91" s="9">
        <v>0</v>
      </c>
      <c r="AB91" s="9">
        <v>0</v>
      </c>
      <c r="AC91" s="9">
        <v>0</v>
      </c>
      <c r="AD91" s="9">
        <v>0</v>
      </c>
      <c r="AE91" s="9"/>
      <c r="AG91" s="3">
        <f t="shared" si="6"/>
        <v>1760311.3872070312</v>
      </c>
      <c r="AH91" s="10">
        <f t="shared" ref="AH91" si="9">AG91/AG87</f>
        <v>0.92912962407633448</v>
      </c>
    </row>
    <row r="92" spans="2:34" x14ac:dyDescent="0.25">
      <c r="B92" t="s">
        <v>129</v>
      </c>
      <c r="C92" t="s">
        <v>27</v>
      </c>
      <c r="D92" t="s">
        <v>37</v>
      </c>
      <c r="E92">
        <v>14</v>
      </c>
      <c r="F92" t="s">
        <v>54</v>
      </c>
      <c r="G92" s="9">
        <v>845.9010009765625</v>
      </c>
      <c r="H92" s="9">
        <v>4052447.5</v>
      </c>
      <c r="I92" s="9">
        <v>566447.625</v>
      </c>
      <c r="J92" s="9">
        <v>0</v>
      </c>
      <c r="K92" s="9">
        <v>1692748</v>
      </c>
      <c r="L92" s="9">
        <v>917263.75</v>
      </c>
      <c r="M92" s="9">
        <v>429441.59375</v>
      </c>
      <c r="N92" s="9">
        <v>0</v>
      </c>
      <c r="O92" s="9">
        <v>1121.62158203125</v>
      </c>
      <c r="P92" s="9">
        <v>445424.09375</v>
      </c>
      <c r="Q92" s="9">
        <v>0</v>
      </c>
      <c r="R92" s="9">
        <v>0</v>
      </c>
      <c r="S92" s="9">
        <v>0</v>
      </c>
      <c r="T92" s="9">
        <v>0</v>
      </c>
      <c r="U92" s="9">
        <v>40747.847680000006</v>
      </c>
      <c r="V92" s="9">
        <v>0</v>
      </c>
      <c r="W92" s="9">
        <v>0</v>
      </c>
      <c r="X92" s="9">
        <v>40747.847680000006</v>
      </c>
      <c r="Y92" s="9">
        <v>7407.10107421875</v>
      </c>
      <c r="Z92" s="9">
        <v>-7701.67529296875</v>
      </c>
      <c r="AA92" s="9">
        <v>0.17121332883834839</v>
      </c>
      <c r="AB92" s="9">
        <v>0</v>
      </c>
      <c r="AC92" s="9">
        <v>15</v>
      </c>
      <c r="AD92" s="9">
        <v>0</v>
      </c>
      <c r="AE92" s="9"/>
      <c r="AG92" s="3">
        <f t="shared" si="6"/>
        <v>1793251.0590820313</v>
      </c>
      <c r="AH92" s="10"/>
    </row>
    <row r="93" spans="2:34" x14ac:dyDescent="0.25">
      <c r="B93" t="s">
        <v>130</v>
      </c>
      <c r="C93" t="s">
        <v>27</v>
      </c>
      <c r="D93" t="s">
        <v>37</v>
      </c>
      <c r="E93">
        <v>14</v>
      </c>
      <c r="F93" t="s">
        <v>66</v>
      </c>
      <c r="G93" s="9">
        <v>775.318359375</v>
      </c>
      <c r="H93" s="9">
        <v>3891685.5</v>
      </c>
      <c r="I93" s="9">
        <v>566447.625</v>
      </c>
      <c r="J93" s="9">
        <v>0</v>
      </c>
      <c r="K93" s="9">
        <v>1692748</v>
      </c>
      <c r="L93" s="9">
        <v>820307.5625</v>
      </c>
      <c r="M93" s="9">
        <v>365635.9375</v>
      </c>
      <c r="N93" s="9">
        <v>0</v>
      </c>
      <c r="O93" s="9">
        <v>1121.62158203125</v>
      </c>
      <c r="P93" s="9">
        <v>445424.09375</v>
      </c>
      <c r="Q93" s="9">
        <v>0</v>
      </c>
      <c r="R93" s="9">
        <v>0</v>
      </c>
      <c r="S93" s="9">
        <v>0</v>
      </c>
      <c r="T93" s="9">
        <v>0</v>
      </c>
      <c r="U93" s="9">
        <v>40747.847680000006</v>
      </c>
      <c r="V93" s="9">
        <v>0</v>
      </c>
      <c r="W93" s="9">
        <v>0</v>
      </c>
      <c r="X93" s="9">
        <v>40747.847680000006</v>
      </c>
      <c r="Y93" s="9">
        <v>7407.09912109375</v>
      </c>
      <c r="Z93" s="9">
        <v>-7701.673828125</v>
      </c>
      <c r="AA93" s="9">
        <v>0.17121332883834839</v>
      </c>
      <c r="AB93" s="9">
        <v>0</v>
      </c>
      <c r="AC93" s="9">
        <v>15</v>
      </c>
      <c r="AD93" s="9">
        <v>0</v>
      </c>
      <c r="AE93" s="9"/>
      <c r="AG93" s="3">
        <f t="shared" si="6"/>
        <v>1632489.2153320312</v>
      </c>
      <c r="AH93" s="10"/>
    </row>
    <row r="94" spans="2:34" x14ac:dyDescent="0.25">
      <c r="B94" t="s">
        <v>131</v>
      </c>
      <c r="C94" t="s">
        <v>27</v>
      </c>
      <c r="D94" t="s">
        <v>37</v>
      </c>
      <c r="E94">
        <v>14</v>
      </c>
      <c r="F94" t="s">
        <v>55</v>
      </c>
      <c r="G94" s="9">
        <v>720.9395751953125</v>
      </c>
      <c r="H94" s="9">
        <v>3763636.75</v>
      </c>
      <c r="I94" s="9">
        <v>566447.625</v>
      </c>
      <c r="J94" s="9">
        <v>0</v>
      </c>
      <c r="K94" s="9">
        <v>1692748</v>
      </c>
      <c r="L94" s="9">
        <v>739442</v>
      </c>
      <c r="M94" s="9">
        <v>318452.3125</v>
      </c>
      <c r="N94" s="9">
        <v>0</v>
      </c>
      <c r="O94" s="9">
        <v>1121.62158203125</v>
      </c>
      <c r="P94" s="9">
        <v>445424.09375</v>
      </c>
      <c r="Q94" s="9">
        <v>0</v>
      </c>
      <c r="R94" s="9">
        <v>0</v>
      </c>
      <c r="S94" s="9">
        <v>0</v>
      </c>
      <c r="T94" s="9">
        <v>0</v>
      </c>
      <c r="U94" s="9">
        <v>40747.847680000006</v>
      </c>
      <c r="V94" s="9">
        <v>0</v>
      </c>
      <c r="W94" s="9">
        <v>0</v>
      </c>
      <c r="X94" s="9">
        <v>40747.847680000006</v>
      </c>
      <c r="Y94" s="9">
        <v>7407.09716796875</v>
      </c>
      <c r="Z94" s="9">
        <v>-7701.67138671875</v>
      </c>
      <c r="AA94" s="9">
        <v>0.17121332883834839</v>
      </c>
      <c r="AB94" s="9">
        <v>0</v>
      </c>
      <c r="AC94" s="9">
        <v>15</v>
      </c>
      <c r="AD94" s="9">
        <v>0</v>
      </c>
      <c r="AE94" s="9"/>
      <c r="AG94" s="3">
        <f t="shared" si="6"/>
        <v>1504440.0278320313</v>
      </c>
      <c r="AH94" s="10"/>
    </row>
    <row r="95" spans="2:34" x14ac:dyDescent="0.25">
      <c r="B95" t="s">
        <v>132</v>
      </c>
      <c r="C95" t="s">
        <v>27</v>
      </c>
      <c r="D95" t="s">
        <v>37</v>
      </c>
      <c r="E95">
        <v>14</v>
      </c>
      <c r="F95" t="s">
        <v>56</v>
      </c>
      <c r="G95" s="9">
        <v>827.03411865234375</v>
      </c>
      <c r="H95" s="9">
        <v>3926173.25</v>
      </c>
      <c r="I95" s="9">
        <v>566447.625</v>
      </c>
      <c r="J95" s="9">
        <v>0</v>
      </c>
      <c r="K95" s="9">
        <v>1692748</v>
      </c>
      <c r="L95" s="9">
        <v>816720.625</v>
      </c>
      <c r="M95" s="9">
        <v>404124.0625</v>
      </c>
      <c r="N95" s="9">
        <v>0</v>
      </c>
      <c r="O95" s="9">
        <v>1121.62158203125</v>
      </c>
      <c r="P95" s="9">
        <v>445009.8125</v>
      </c>
      <c r="Q95" s="9">
        <v>0</v>
      </c>
      <c r="R95" s="9">
        <v>0</v>
      </c>
      <c r="S95" s="9">
        <v>0</v>
      </c>
      <c r="T95" s="9">
        <v>0</v>
      </c>
      <c r="U95" s="9">
        <v>40747.819520000005</v>
      </c>
      <c r="V95" s="9">
        <v>0</v>
      </c>
      <c r="W95" s="9">
        <v>0</v>
      </c>
      <c r="X95" s="9">
        <v>40747.819520000005</v>
      </c>
      <c r="Y95" s="9">
        <v>7372.22705078125</v>
      </c>
      <c r="Z95" s="9">
        <v>-7665.1572265625</v>
      </c>
      <c r="AA95" s="9">
        <v>1.3582924604415894</v>
      </c>
      <c r="AB95" s="9">
        <v>0</v>
      </c>
      <c r="AC95" s="9">
        <v>105</v>
      </c>
      <c r="AD95" s="9">
        <v>14</v>
      </c>
      <c r="AE95" s="9"/>
      <c r="AG95" s="3">
        <f t="shared" si="6"/>
        <v>1666976.1215820313</v>
      </c>
      <c r="AH95" s="10"/>
    </row>
    <row r="96" spans="2:34" x14ac:dyDescent="0.25">
      <c r="B96" t="s">
        <v>133</v>
      </c>
      <c r="C96" t="s">
        <v>27</v>
      </c>
      <c r="D96" t="s">
        <v>37</v>
      </c>
      <c r="E96">
        <v>14</v>
      </c>
      <c r="F96" t="s">
        <v>70</v>
      </c>
      <c r="G96" s="9">
        <v>756.294677734375</v>
      </c>
      <c r="H96" s="9">
        <v>3776112.5</v>
      </c>
      <c r="I96" s="9">
        <v>566447.625</v>
      </c>
      <c r="J96" s="9">
        <v>0</v>
      </c>
      <c r="K96" s="9">
        <v>1692748</v>
      </c>
      <c r="L96" s="9">
        <v>727398.3125</v>
      </c>
      <c r="M96" s="9">
        <v>343473.09375</v>
      </c>
      <c r="N96" s="9">
        <v>0</v>
      </c>
      <c r="O96" s="9">
        <v>1121.62158203125</v>
      </c>
      <c r="P96" s="9">
        <v>444922.90625</v>
      </c>
      <c r="Q96" s="9">
        <v>0</v>
      </c>
      <c r="R96" s="9">
        <v>0</v>
      </c>
      <c r="S96" s="9">
        <v>0</v>
      </c>
      <c r="T96" s="9">
        <v>0</v>
      </c>
      <c r="U96" s="9">
        <v>40747.824640000006</v>
      </c>
      <c r="V96" s="9">
        <v>0</v>
      </c>
      <c r="W96" s="9">
        <v>0</v>
      </c>
      <c r="X96" s="9">
        <v>40747.824640000006</v>
      </c>
      <c r="Y96" s="9">
        <v>7363.869140625</v>
      </c>
      <c r="Z96" s="9">
        <v>-7656.3994140625</v>
      </c>
      <c r="AA96" s="9">
        <v>1.3811208009719849</v>
      </c>
      <c r="AB96" s="9">
        <v>0</v>
      </c>
      <c r="AC96" s="9">
        <v>107</v>
      </c>
      <c r="AD96" s="9">
        <v>14</v>
      </c>
      <c r="AE96" s="9"/>
      <c r="AG96" s="3">
        <f t="shared" si="6"/>
        <v>1516915.9340820312</v>
      </c>
      <c r="AH96" s="10">
        <f t="shared" ref="AH96" si="10">AG96/AG92</f>
        <v>0.84590271194851185</v>
      </c>
    </row>
    <row r="97" spans="2:34" x14ac:dyDescent="0.25">
      <c r="B97" t="s">
        <v>134</v>
      </c>
      <c r="C97" t="s">
        <v>27</v>
      </c>
      <c r="D97" t="s">
        <v>37</v>
      </c>
      <c r="E97">
        <v>14</v>
      </c>
      <c r="F97" t="s">
        <v>57</v>
      </c>
      <c r="G97" s="9">
        <v>704.3145751953125</v>
      </c>
      <c r="H97" s="9">
        <v>3656588.25</v>
      </c>
      <c r="I97" s="9">
        <v>566447.625</v>
      </c>
      <c r="J97" s="9">
        <v>0</v>
      </c>
      <c r="K97" s="9">
        <v>1692748</v>
      </c>
      <c r="L97" s="9">
        <v>652587.5</v>
      </c>
      <c r="M97" s="9">
        <v>298894.1875</v>
      </c>
      <c r="N97" s="9">
        <v>0</v>
      </c>
      <c r="O97" s="9">
        <v>1121.62158203125</v>
      </c>
      <c r="P97" s="9">
        <v>444788.96875</v>
      </c>
      <c r="Q97" s="9">
        <v>0</v>
      </c>
      <c r="R97" s="9">
        <v>0</v>
      </c>
      <c r="S97" s="9">
        <v>0</v>
      </c>
      <c r="T97" s="9">
        <v>0</v>
      </c>
      <c r="U97" s="9">
        <v>40747.829760000001</v>
      </c>
      <c r="V97" s="9">
        <v>0</v>
      </c>
      <c r="W97" s="9">
        <v>0</v>
      </c>
      <c r="X97" s="9">
        <v>40747.829760000001</v>
      </c>
      <c r="Y97" s="9">
        <v>7351.03271484375</v>
      </c>
      <c r="Z97" s="9">
        <v>-7642.9453125</v>
      </c>
      <c r="AA97" s="9">
        <v>1.3697066307067871</v>
      </c>
      <c r="AB97" s="9">
        <v>0</v>
      </c>
      <c r="AC97" s="9">
        <v>106</v>
      </c>
      <c r="AD97" s="9">
        <v>14</v>
      </c>
      <c r="AE97" s="9"/>
      <c r="AG97" s="3">
        <f t="shared" si="6"/>
        <v>1397392.2778320313</v>
      </c>
      <c r="AH97" s="10"/>
    </row>
    <row r="98" spans="2:34" x14ac:dyDescent="0.25">
      <c r="B98" t="s">
        <v>135</v>
      </c>
      <c r="C98" t="s">
        <v>23</v>
      </c>
      <c r="D98" t="s">
        <v>38</v>
      </c>
      <c r="E98">
        <v>14</v>
      </c>
      <c r="F98" t="s">
        <v>52</v>
      </c>
      <c r="G98" s="9">
        <v>32.696426391601563</v>
      </c>
      <c r="H98" s="9">
        <v>95215.1015625</v>
      </c>
      <c r="I98" s="9">
        <v>31593.98046875</v>
      </c>
      <c r="J98" s="9">
        <v>0</v>
      </c>
      <c r="K98" s="9">
        <v>50648.0078125</v>
      </c>
      <c r="L98" s="9">
        <v>952.77435302734375</v>
      </c>
      <c r="M98" s="9">
        <v>4051.07080078125</v>
      </c>
      <c r="N98" s="9">
        <v>0</v>
      </c>
      <c r="O98" s="9">
        <v>0</v>
      </c>
      <c r="P98" s="9">
        <v>7945.10302734375</v>
      </c>
      <c r="Q98" s="9">
        <v>0</v>
      </c>
      <c r="R98" s="9">
        <v>24.261608123779297</v>
      </c>
      <c r="S98" s="9">
        <v>0</v>
      </c>
      <c r="T98" s="9">
        <v>0</v>
      </c>
      <c r="U98" s="9">
        <v>186.02880000000002</v>
      </c>
      <c r="V98" s="9">
        <v>0</v>
      </c>
      <c r="W98" s="9">
        <v>0</v>
      </c>
      <c r="X98" s="9">
        <v>186.02880000000002</v>
      </c>
      <c r="Y98" s="9">
        <v>219.57858276367187</v>
      </c>
      <c r="Z98" s="9">
        <v>-195.42494201660156</v>
      </c>
      <c r="AA98" s="9">
        <v>0</v>
      </c>
      <c r="AB98" s="9">
        <v>0</v>
      </c>
      <c r="AC98" s="9">
        <v>0</v>
      </c>
      <c r="AD98" s="9">
        <v>0</v>
      </c>
      <c r="AE98" s="9"/>
      <c r="AG98" s="3">
        <f t="shared" si="6"/>
        <v>12973.209789276123</v>
      </c>
      <c r="AH98" s="10">
        <f>(L94-L98)/L94</f>
        <v>0.99871149548845295</v>
      </c>
    </row>
    <row r="99" spans="2:34" x14ac:dyDescent="0.25">
      <c r="B99" t="s">
        <v>665</v>
      </c>
      <c r="C99" t="s">
        <v>23</v>
      </c>
      <c r="D99" t="s">
        <v>38</v>
      </c>
      <c r="E99">
        <v>14</v>
      </c>
      <c r="F99" t="s">
        <v>648</v>
      </c>
      <c r="G99" s="9">
        <v>32.69415283203125</v>
      </c>
      <c r="H99" s="9">
        <v>99503.9375</v>
      </c>
      <c r="I99" s="9">
        <v>31593.98046875</v>
      </c>
      <c r="J99" s="9">
        <v>0</v>
      </c>
      <c r="K99" s="9">
        <v>50648.0078125</v>
      </c>
      <c r="L99" s="9">
        <v>951.668212890625</v>
      </c>
      <c r="M99" s="9">
        <v>8341.046875</v>
      </c>
      <c r="N99" s="9">
        <v>0</v>
      </c>
      <c r="O99" s="9">
        <v>0</v>
      </c>
      <c r="P99" s="9">
        <v>7945.10302734375</v>
      </c>
      <c r="Q99" s="9">
        <v>0</v>
      </c>
      <c r="R99" s="9">
        <v>24.236406326293945</v>
      </c>
      <c r="S99" s="9">
        <v>0</v>
      </c>
      <c r="T99" s="9">
        <v>0</v>
      </c>
      <c r="U99" s="9">
        <v>186.02744000000001</v>
      </c>
      <c r="V99" s="9">
        <v>0</v>
      </c>
      <c r="W99" s="9">
        <v>0</v>
      </c>
      <c r="X99" s="9">
        <v>186.02744000000001</v>
      </c>
      <c r="Y99" s="9">
        <v>219.64364624023437</v>
      </c>
      <c r="Z99" s="9">
        <v>-195.48283386230469</v>
      </c>
      <c r="AA99" s="9">
        <v>0</v>
      </c>
      <c r="AB99" s="9">
        <v>0</v>
      </c>
      <c r="AC99" s="9">
        <v>0</v>
      </c>
      <c r="AD99" s="9">
        <v>0</v>
      </c>
      <c r="AE99" s="9"/>
      <c r="AG99" s="3">
        <f t="shared" si="6"/>
        <v>17262.054521560669</v>
      </c>
      <c r="AH99" s="10"/>
    </row>
    <row r="100" spans="2:34" x14ac:dyDescent="0.25">
      <c r="B100" t="s">
        <v>136</v>
      </c>
      <c r="C100" t="s">
        <v>23</v>
      </c>
      <c r="D100" t="s">
        <v>38</v>
      </c>
      <c r="E100">
        <v>14</v>
      </c>
      <c r="F100" t="s">
        <v>62</v>
      </c>
      <c r="G100" s="9">
        <v>32.445949554443359</v>
      </c>
      <c r="H100" s="9">
        <v>92338.7421875</v>
      </c>
      <c r="I100" s="9">
        <v>31593.98046875</v>
      </c>
      <c r="J100" s="9">
        <v>0</v>
      </c>
      <c r="K100" s="9">
        <v>50648.0078125</v>
      </c>
      <c r="L100" s="9">
        <v>1150.4375</v>
      </c>
      <c r="M100" s="9">
        <v>4303.26416015625</v>
      </c>
      <c r="N100" s="9">
        <v>0</v>
      </c>
      <c r="O100" s="9">
        <v>0</v>
      </c>
      <c r="P100" s="9">
        <v>4616.4365234375</v>
      </c>
      <c r="Q100" s="9">
        <v>0</v>
      </c>
      <c r="R100" s="9">
        <v>26.697799682617188</v>
      </c>
      <c r="S100" s="9">
        <v>0</v>
      </c>
      <c r="T100" s="9">
        <v>0</v>
      </c>
      <c r="U100" s="9">
        <v>186.0917</v>
      </c>
      <c r="V100" s="9">
        <v>0</v>
      </c>
      <c r="W100" s="9">
        <v>0</v>
      </c>
      <c r="X100" s="9">
        <v>186.0917</v>
      </c>
      <c r="Y100" s="9">
        <v>215.62649536132812</v>
      </c>
      <c r="Z100" s="9">
        <v>-191.90757751464844</v>
      </c>
      <c r="AA100" s="9">
        <v>0</v>
      </c>
      <c r="AB100" s="9">
        <v>0</v>
      </c>
      <c r="AC100" s="9">
        <v>0</v>
      </c>
      <c r="AD100" s="9">
        <v>0</v>
      </c>
      <c r="AE100" s="9"/>
      <c r="AG100" s="3">
        <f t="shared" si="6"/>
        <v>10096.835983276367</v>
      </c>
      <c r="AH100" s="10"/>
    </row>
    <row r="101" spans="2:34" x14ac:dyDescent="0.25">
      <c r="B101" t="s">
        <v>666</v>
      </c>
      <c r="C101" t="s">
        <v>23</v>
      </c>
      <c r="D101" t="s">
        <v>38</v>
      </c>
      <c r="E101">
        <v>14</v>
      </c>
      <c r="F101" t="s">
        <v>650</v>
      </c>
      <c r="G101" s="9">
        <v>30.302631378173828</v>
      </c>
      <c r="H101" s="9">
        <v>90860.1015625</v>
      </c>
      <c r="I101" s="9">
        <v>31593.98046875</v>
      </c>
      <c r="J101" s="9">
        <v>0</v>
      </c>
      <c r="K101" s="9">
        <v>50648.0078125</v>
      </c>
      <c r="L101" s="9">
        <v>956.27239990234375</v>
      </c>
      <c r="M101" s="9">
        <v>3364.735595703125</v>
      </c>
      <c r="N101" s="9">
        <v>0</v>
      </c>
      <c r="O101" s="9">
        <v>0</v>
      </c>
      <c r="P101" s="9">
        <v>4270.396484375</v>
      </c>
      <c r="Q101" s="9">
        <v>0</v>
      </c>
      <c r="R101" s="9">
        <v>26.789657592773438</v>
      </c>
      <c r="S101" s="9">
        <v>0</v>
      </c>
      <c r="T101" s="9">
        <v>0</v>
      </c>
      <c r="U101" s="9">
        <v>186.09400000000002</v>
      </c>
      <c r="V101" s="9">
        <v>0</v>
      </c>
      <c r="W101" s="9">
        <v>0</v>
      </c>
      <c r="X101" s="9">
        <v>186.09400000000002</v>
      </c>
      <c r="Y101" s="9">
        <v>217.26921081542969</v>
      </c>
      <c r="Z101" s="9">
        <v>-193.36958312988281</v>
      </c>
      <c r="AA101" s="9">
        <v>0</v>
      </c>
      <c r="AB101" s="9">
        <v>0</v>
      </c>
      <c r="AC101" s="9">
        <v>0</v>
      </c>
      <c r="AD101" s="9">
        <v>0</v>
      </c>
      <c r="AE101" s="9"/>
      <c r="AG101" s="3">
        <f t="shared" si="6"/>
        <v>8618.1941375732422</v>
      </c>
      <c r="AH101" s="10"/>
    </row>
    <row r="102" spans="2:34" x14ac:dyDescent="0.25">
      <c r="B102" t="s">
        <v>137</v>
      </c>
      <c r="C102" t="s">
        <v>23</v>
      </c>
      <c r="D102" t="s">
        <v>38</v>
      </c>
      <c r="E102">
        <v>14</v>
      </c>
      <c r="F102" t="s">
        <v>53</v>
      </c>
      <c r="G102" s="9">
        <v>33.75189208984375</v>
      </c>
      <c r="H102" s="9">
        <v>94169.7265625</v>
      </c>
      <c r="I102" s="9">
        <v>31593.98046875</v>
      </c>
      <c r="J102" s="9">
        <v>0</v>
      </c>
      <c r="K102" s="9">
        <v>50648.0078125</v>
      </c>
      <c r="L102" s="9">
        <v>950.8203125</v>
      </c>
      <c r="M102" s="9">
        <v>4427.50341796875</v>
      </c>
      <c r="N102" s="9">
        <v>0</v>
      </c>
      <c r="O102" s="9">
        <v>0</v>
      </c>
      <c r="P102" s="9">
        <v>6523.69091796875</v>
      </c>
      <c r="Q102" s="9">
        <v>0</v>
      </c>
      <c r="R102" s="9">
        <v>25.801279067993164</v>
      </c>
      <c r="S102" s="9">
        <v>0</v>
      </c>
      <c r="T102" s="9">
        <v>0</v>
      </c>
      <c r="U102" s="9">
        <v>186.07676000000001</v>
      </c>
      <c r="V102" s="9">
        <v>0</v>
      </c>
      <c r="W102" s="9">
        <v>0</v>
      </c>
      <c r="X102" s="9">
        <v>186.07676000000001</v>
      </c>
      <c r="Y102" s="9">
        <v>216.78611755371094</v>
      </c>
      <c r="Z102" s="9">
        <v>-192.93965148925781</v>
      </c>
      <c r="AA102" s="9">
        <v>0</v>
      </c>
      <c r="AB102" s="9">
        <v>0</v>
      </c>
      <c r="AC102" s="9">
        <v>0</v>
      </c>
      <c r="AD102" s="9">
        <v>0</v>
      </c>
      <c r="AE102" s="9"/>
      <c r="AG102" s="3">
        <f t="shared" si="6"/>
        <v>11927.815927505493</v>
      </c>
      <c r="AH102" s="10"/>
    </row>
    <row r="103" spans="2:34" x14ac:dyDescent="0.25">
      <c r="B103" t="s">
        <v>789</v>
      </c>
      <c r="C103" t="s">
        <v>23</v>
      </c>
      <c r="D103" t="s">
        <v>38</v>
      </c>
      <c r="E103">
        <v>14</v>
      </c>
      <c r="F103" t="s">
        <v>777</v>
      </c>
      <c r="G103" s="9">
        <v>32.211597442626953</v>
      </c>
      <c r="H103" s="9">
        <v>93498.875</v>
      </c>
      <c r="I103" s="9">
        <v>31593.98046875</v>
      </c>
      <c r="J103" s="9">
        <v>0</v>
      </c>
      <c r="K103" s="9">
        <v>50648.0078125</v>
      </c>
      <c r="L103" s="9">
        <v>889.26934814453125</v>
      </c>
      <c r="M103" s="9">
        <v>3817.908203125</v>
      </c>
      <c r="N103" s="9">
        <v>0</v>
      </c>
      <c r="O103" s="9">
        <v>0</v>
      </c>
      <c r="P103" s="9">
        <v>6523.69091796875</v>
      </c>
      <c r="Q103" s="9">
        <v>0</v>
      </c>
      <c r="R103" s="9">
        <v>26.084136962890625</v>
      </c>
      <c r="S103" s="9">
        <v>0</v>
      </c>
      <c r="T103" s="9">
        <v>0</v>
      </c>
      <c r="U103" s="9">
        <v>186.07676000000001</v>
      </c>
      <c r="V103" s="9">
        <v>0</v>
      </c>
      <c r="W103" s="9">
        <v>0</v>
      </c>
      <c r="X103" s="9">
        <v>186.07676000000001</v>
      </c>
      <c r="Y103" s="9">
        <v>216.78611755371094</v>
      </c>
      <c r="Z103" s="9">
        <v>-192.93965148925781</v>
      </c>
      <c r="AA103" s="9">
        <v>0</v>
      </c>
      <c r="AB103" s="9">
        <v>0</v>
      </c>
      <c r="AC103" s="9">
        <v>0</v>
      </c>
      <c r="AD103" s="9">
        <v>0</v>
      </c>
      <c r="AE103" s="9"/>
      <c r="AG103" s="3">
        <f t="shared" si="6"/>
        <v>11256.952606201172</v>
      </c>
      <c r="AH103" s="10"/>
    </row>
    <row r="104" spans="2:34" x14ac:dyDescent="0.25">
      <c r="B104" t="s">
        <v>138</v>
      </c>
      <c r="C104" t="s">
        <v>23</v>
      </c>
      <c r="D104" t="s">
        <v>38</v>
      </c>
      <c r="E104">
        <v>14</v>
      </c>
      <c r="F104" t="s">
        <v>54</v>
      </c>
      <c r="G104" s="9">
        <v>31.231584548950195</v>
      </c>
      <c r="H104" s="9">
        <v>96118.1171875</v>
      </c>
      <c r="I104" s="9">
        <v>31593.98046875</v>
      </c>
      <c r="J104" s="9">
        <v>0</v>
      </c>
      <c r="K104" s="9">
        <v>50648.0078125</v>
      </c>
      <c r="L104" s="9">
        <v>1509.546142578125</v>
      </c>
      <c r="M104" s="9">
        <v>7968.54443359375</v>
      </c>
      <c r="N104" s="9">
        <v>0</v>
      </c>
      <c r="O104" s="9">
        <v>0</v>
      </c>
      <c r="P104" s="9">
        <v>4398.1298828125</v>
      </c>
      <c r="Q104" s="9">
        <v>0</v>
      </c>
      <c r="R104" s="9">
        <v>0</v>
      </c>
      <c r="S104" s="9">
        <v>0</v>
      </c>
      <c r="T104" s="9">
        <v>0</v>
      </c>
      <c r="U104" s="9">
        <v>186.04832000000002</v>
      </c>
      <c r="V104" s="9">
        <v>0</v>
      </c>
      <c r="W104" s="9">
        <v>0</v>
      </c>
      <c r="X104" s="9">
        <v>186.04832000000002</v>
      </c>
      <c r="Y104" s="9">
        <v>227.32383728027344</v>
      </c>
      <c r="Z104" s="9">
        <v>-237.91221618652344</v>
      </c>
      <c r="AA104" s="9">
        <v>0</v>
      </c>
      <c r="AB104" s="9">
        <v>0</v>
      </c>
      <c r="AC104" s="9">
        <v>0</v>
      </c>
      <c r="AD104" s="9">
        <v>0</v>
      </c>
      <c r="AE104" s="9"/>
      <c r="AG104" s="3">
        <f t="shared" si="6"/>
        <v>13876.220458984375</v>
      </c>
      <c r="AH104" s="10"/>
    </row>
    <row r="105" spans="2:34" x14ac:dyDescent="0.25">
      <c r="B105" t="s">
        <v>139</v>
      </c>
      <c r="C105" t="s">
        <v>23</v>
      </c>
      <c r="D105" t="s">
        <v>38</v>
      </c>
      <c r="E105">
        <v>14</v>
      </c>
      <c r="F105" t="s">
        <v>66</v>
      </c>
      <c r="G105" s="9">
        <v>30.133316040039063</v>
      </c>
      <c r="H105" s="9">
        <v>95048.7265625</v>
      </c>
      <c r="I105" s="9">
        <v>31593.98046875</v>
      </c>
      <c r="J105" s="9">
        <v>0</v>
      </c>
      <c r="K105" s="9">
        <v>50648.0078125</v>
      </c>
      <c r="L105" s="9">
        <v>1366.94287109375</v>
      </c>
      <c r="M105" s="9">
        <v>7041.74365234375</v>
      </c>
      <c r="N105" s="9">
        <v>0</v>
      </c>
      <c r="O105" s="9">
        <v>0</v>
      </c>
      <c r="P105" s="9">
        <v>4398.1298828125</v>
      </c>
      <c r="Q105" s="9">
        <v>0</v>
      </c>
      <c r="R105" s="9">
        <v>0</v>
      </c>
      <c r="S105" s="9">
        <v>0</v>
      </c>
      <c r="T105" s="9">
        <v>0</v>
      </c>
      <c r="U105" s="9">
        <v>186.04832000000002</v>
      </c>
      <c r="V105" s="9">
        <v>0</v>
      </c>
      <c r="W105" s="9">
        <v>0</v>
      </c>
      <c r="X105" s="9">
        <v>186.04832000000002</v>
      </c>
      <c r="Y105" s="9">
        <v>227.32383728027344</v>
      </c>
      <c r="Z105" s="9">
        <v>-237.91221618652344</v>
      </c>
      <c r="AA105" s="9">
        <v>0</v>
      </c>
      <c r="AB105" s="9">
        <v>0</v>
      </c>
      <c r="AC105" s="9">
        <v>0</v>
      </c>
      <c r="AD105" s="9">
        <v>0</v>
      </c>
      <c r="AE105" s="9"/>
      <c r="AG105" s="3">
        <f t="shared" si="6"/>
        <v>12806.81640625</v>
      </c>
      <c r="AH105" s="10"/>
    </row>
    <row r="106" spans="2:34" x14ac:dyDescent="0.25">
      <c r="B106" t="s">
        <v>140</v>
      </c>
      <c r="C106" t="s">
        <v>23</v>
      </c>
      <c r="D106" t="s">
        <v>38</v>
      </c>
      <c r="E106">
        <v>14</v>
      </c>
      <c r="F106" t="s">
        <v>55</v>
      </c>
      <c r="G106" s="9">
        <v>29.176506042480469</v>
      </c>
      <c r="H106" s="9">
        <v>94147.6796875</v>
      </c>
      <c r="I106" s="9">
        <v>31593.98046875</v>
      </c>
      <c r="J106" s="9">
        <v>0</v>
      </c>
      <c r="K106" s="9">
        <v>50648.0078125</v>
      </c>
      <c r="L106" s="9">
        <v>1243.7724609375</v>
      </c>
      <c r="M106" s="9">
        <v>6263.86572265625</v>
      </c>
      <c r="N106" s="9">
        <v>0</v>
      </c>
      <c r="O106" s="9">
        <v>0</v>
      </c>
      <c r="P106" s="9">
        <v>4398.1298828125</v>
      </c>
      <c r="Q106" s="9">
        <v>0</v>
      </c>
      <c r="R106" s="9">
        <v>0</v>
      </c>
      <c r="S106" s="9">
        <v>0</v>
      </c>
      <c r="T106" s="9">
        <v>0</v>
      </c>
      <c r="U106" s="9">
        <v>186.04832000000002</v>
      </c>
      <c r="V106" s="9">
        <v>0</v>
      </c>
      <c r="W106" s="9">
        <v>0</v>
      </c>
      <c r="X106" s="9">
        <v>186.04832000000002</v>
      </c>
      <c r="Y106" s="9">
        <v>227.32383728027344</v>
      </c>
      <c r="Z106" s="9">
        <v>-237.91221618652344</v>
      </c>
      <c r="AA106" s="9">
        <v>0</v>
      </c>
      <c r="AB106" s="9">
        <v>0</v>
      </c>
      <c r="AC106" s="9">
        <v>0</v>
      </c>
      <c r="AD106" s="9">
        <v>0</v>
      </c>
      <c r="AE106" s="9"/>
      <c r="AG106" s="3">
        <f t="shared" si="6"/>
        <v>11905.76806640625</v>
      </c>
      <c r="AH106" s="10">
        <f t="shared" ref="AH106" si="11">AG106/AG102</f>
        <v>0.99815155924326426</v>
      </c>
    </row>
    <row r="107" spans="2:34" x14ac:dyDescent="0.25">
      <c r="B107" t="s">
        <v>141</v>
      </c>
      <c r="C107" t="s">
        <v>23</v>
      </c>
      <c r="D107" t="s">
        <v>38</v>
      </c>
      <c r="E107">
        <v>14</v>
      </c>
      <c r="F107" t="s">
        <v>56</v>
      </c>
      <c r="G107" s="9">
        <v>30.752792358398438</v>
      </c>
      <c r="H107" s="9">
        <v>95255.75</v>
      </c>
      <c r="I107" s="9">
        <v>31593.98046875</v>
      </c>
      <c r="J107" s="9">
        <v>0</v>
      </c>
      <c r="K107" s="9">
        <v>50648.0078125</v>
      </c>
      <c r="L107" s="9">
        <v>1222.4639892578125</v>
      </c>
      <c r="M107" s="9">
        <v>7393.1015625</v>
      </c>
      <c r="N107" s="9">
        <v>0</v>
      </c>
      <c r="O107" s="9">
        <v>0</v>
      </c>
      <c r="P107" s="9">
        <v>4398.2890625</v>
      </c>
      <c r="Q107" s="9">
        <v>0</v>
      </c>
      <c r="R107" s="9">
        <v>0</v>
      </c>
      <c r="S107" s="9">
        <v>0</v>
      </c>
      <c r="T107" s="9">
        <v>0</v>
      </c>
      <c r="U107" s="9">
        <v>186.03778000000003</v>
      </c>
      <c r="V107" s="9">
        <v>0</v>
      </c>
      <c r="W107" s="9">
        <v>0</v>
      </c>
      <c r="X107" s="9">
        <v>186.03778000000003</v>
      </c>
      <c r="Y107" s="9">
        <v>226.90609741210937</v>
      </c>
      <c r="Z107" s="9">
        <v>-237.48568725585937</v>
      </c>
      <c r="AA107" s="9">
        <v>0</v>
      </c>
      <c r="AB107" s="9">
        <v>0</v>
      </c>
      <c r="AC107" s="9">
        <v>0</v>
      </c>
      <c r="AD107" s="9">
        <v>0</v>
      </c>
      <c r="AE107" s="9"/>
      <c r="AG107" s="3">
        <f t="shared" si="6"/>
        <v>13013.854614257812</v>
      </c>
      <c r="AH107" s="10">
        <f>(L103-L107)/L103</f>
        <v>-0.37468360042825605</v>
      </c>
    </row>
    <row r="108" spans="2:34" x14ac:dyDescent="0.25">
      <c r="B108" t="s">
        <v>142</v>
      </c>
      <c r="C108" t="s">
        <v>23</v>
      </c>
      <c r="D108" t="s">
        <v>38</v>
      </c>
      <c r="E108">
        <v>14</v>
      </c>
      <c r="F108" t="s">
        <v>70</v>
      </c>
      <c r="G108" s="9">
        <v>29.743352890014648</v>
      </c>
      <c r="H108" s="9">
        <v>94306.265625</v>
      </c>
      <c r="I108" s="9">
        <v>31593.98046875</v>
      </c>
      <c r="J108" s="9">
        <v>0</v>
      </c>
      <c r="K108" s="9">
        <v>50648.0078125</v>
      </c>
      <c r="L108" s="9">
        <v>1103.5140380859375</v>
      </c>
      <c r="M108" s="9">
        <v>6562.56494140625</v>
      </c>
      <c r="N108" s="9">
        <v>0</v>
      </c>
      <c r="O108" s="9">
        <v>0</v>
      </c>
      <c r="P108" s="9">
        <v>4398.2890625</v>
      </c>
      <c r="Q108" s="9">
        <v>0</v>
      </c>
      <c r="R108" s="9">
        <v>0</v>
      </c>
      <c r="S108" s="9">
        <v>0</v>
      </c>
      <c r="T108" s="9">
        <v>0</v>
      </c>
      <c r="U108" s="9">
        <v>186.03778000000003</v>
      </c>
      <c r="V108" s="9">
        <v>0</v>
      </c>
      <c r="W108" s="9">
        <v>0</v>
      </c>
      <c r="X108" s="9">
        <v>186.03778000000003</v>
      </c>
      <c r="Y108" s="9">
        <v>226.90609741210937</v>
      </c>
      <c r="Z108" s="9">
        <v>-237.48568725585937</v>
      </c>
      <c r="AA108" s="9">
        <v>0</v>
      </c>
      <c r="AB108" s="9">
        <v>0</v>
      </c>
      <c r="AC108" s="9">
        <v>0</v>
      </c>
      <c r="AD108" s="9">
        <v>0</v>
      </c>
      <c r="AE108" s="9"/>
      <c r="AG108" s="3">
        <f t="shared" si="6"/>
        <v>12064.368041992188</v>
      </c>
      <c r="AH108" s="10"/>
    </row>
    <row r="109" spans="2:34" x14ac:dyDescent="0.25">
      <c r="B109" t="s">
        <v>143</v>
      </c>
      <c r="C109" t="s">
        <v>23</v>
      </c>
      <c r="D109" t="s">
        <v>38</v>
      </c>
      <c r="E109">
        <v>14</v>
      </c>
      <c r="F109" t="s">
        <v>57</v>
      </c>
      <c r="G109" s="9">
        <v>28.897216796875</v>
      </c>
      <c r="H109" s="9">
        <v>93503.3828125</v>
      </c>
      <c r="I109" s="9">
        <v>31593.98046875</v>
      </c>
      <c r="J109" s="9">
        <v>0</v>
      </c>
      <c r="K109" s="9">
        <v>50648.0078125</v>
      </c>
      <c r="L109" s="9">
        <v>998.739990234375</v>
      </c>
      <c r="M109" s="9">
        <v>5864.4560546875</v>
      </c>
      <c r="N109" s="9">
        <v>0</v>
      </c>
      <c r="O109" s="9">
        <v>0</v>
      </c>
      <c r="P109" s="9">
        <v>4398.2890625</v>
      </c>
      <c r="Q109" s="9">
        <v>0</v>
      </c>
      <c r="R109" s="9">
        <v>0</v>
      </c>
      <c r="S109" s="9">
        <v>0</v>
      </c>
      <c r="T109" s="9">
        <v>0</v>
      </c>
      <c r="U109" s="9">
        <v>186.03778000000003</v>
      </c>
      <c r="V109" s="9">
        <v>0</v>
      </c>
      <c r="W109" s="9">
        <v>0</v>
      </c>
      <c r="X109" s="9">
        <v>186.03778000000003</v>
      </c>
      <c r="Y109" s="9">
        <v>226.90609741210937</v>
      </c>
      <c r="Z109" s="9">
        <v>-237.48568725585937</v>
      </c>
      <c r="AA109" s="9">
        <v>0</v>
      </c>
      <c r="AB109" s="9">
        <v>0</v>
      </c>
      <c r="AC109" s="9">
        <v>0</v>
      </c>
      <c r="AD109" s="9">
        <v>0</v>
      </c>
      <c r="AE109" s="9"/>
      <c r="AG109" s="3">
        <f t="shared" si="6"/>
        <v>11261.485107421875</v>
      </c>
      <c r="AH109" s="16">
        <f>AG103-AG109</f>
        <v>-4.532501220703125</v>
      </c>
    </row>
    <row r="110" spans="2:34" x14ac:dyDescent="0.25">
      <c r="B110" t="s">
        <v>144</v>
      </c>
      <c r="C110" t="s">
        <v>25</v>
      </c>
      <c r="D110" t="s">
        <v>38</v>
      </c>
      <c r="E110">
        <v>14</v>
      </c>
      <c r="F110" t="s">
        <v>52</v>
      </c>
      <c r="G110" s="9">
        <v>512.8056640625</v>
      </c>
      <c r="H110" s="9">
        <v>1610998.375</v>
      </c>
      <c r="I110" s="9">
        <v>500422.40625</v>
      </c>
      <c r="J110" s="9">
        <v>0</v>
      </c>
      <c r="K110" s="9">
        <v>883691.5</v>
      </c>
      <c r="L110" s="9">
        <v>2746.3642578125</v>
      </c>
      <c r="M110" s="9">
        <v>102537.5078125</v>
      </c>
      <c r="N110" s="9">
        <v>0</v>
      </c>
      <c r="O110" s="9">
        <v>213.47686767578125</v>
      </c>
      <c r="P110" s="9">
        <v>121347.078125</v>
      </c>
      <c r="Q110" s="9">
        <v>0</v>
      </c>
      <c r="R110" s="9">
        <v>42.238395690917969</v>
      </c>
      <c r="S110" s="9">
        <v>0</v>
      </c>
      <c r="T110" s="9">
        <v>0</v>
      </c>
      <c r="U110" s="9">
        <v>3114.8105600000004</v>
      </c>
      <c r="V110" s="9">
        <v>0</v>
      </c>
      <c r="W110" s="9">
        <v>0</v>
      </c>
      <c r="X110" s="9">
        <v>3114.8105600000004</v>
      </c>
      <c r="Y110" s="9">
        <v>3346.09033203125</v>
      </c>
      <c r="Z110" s="9">
        <v>-2978.0205078125</v>
      </c>
      <c r="AA110" s="9">
        <v>0</v>
      </c>
      <c r="AB110" s="9">
        <v>0</v>
      </c>
      <c r="AC110" s="9">
        <v>0</v>
      </c>
      <c r="AD110" s="9">
        <v>0</v>
      </c>
      <c r="AE110" s="9"/>
      <c r="AG110" s="3">
        <f t="shared" si="6"/>
        <v>226886.6654586792</v>
      </c>
      <c r="AH110" s="10"/>
    </row>
    <row r="111" spans="2:34" x14ac:dyDescent="0.25">
      <c r="B111" t="s">
        <v>667</v>
      </c>
      <c r="C111" t="s">
        <v>25</v>
      </c>
      <c r="D111" t="s">
        <v>38</v>
      </c>
      <c r="E111">
        <v>14</v>
      </c>
      <c r="F111" t="s">
        <v>648</v>
      </c>
      <c r="G111" s="9">
        <v>512.8026123046875</v>
      </c>
      <c r="H111" s="9">
        <v>1701378.875</v>
      </c>
      <c r="I111" s="9">
        <v>500422.40625</v>
      </c>
      <c r="J111" s="9">
        <v>0</v>
      </c>
      <c r="K111" s="9">
        <v>883691.5</v>
      </c>
      <c r="L111" s="9">
        <v>2740.7470703125</v>
      </c>
      <c r="M111" s="9">
        <v>192887.546875</v>
      </c>
      <c r="N111" s="9">
        <v>0</v>
      </c>
      <c r="O111" s="9">
        <v>213.47686767578125</v>
      </c>
      <c r="P111" s="9">
        <v>121382.1171875</v>
      </c>
      <c r="Q111" s="9">
        <v>0</v>
      </c>
      <c r="R111" s="9">
        <v>42.1951904296875</v>
      </c>
      <c r="S111" s="9">
        <v>0</v>
      </c>
      <c r="T111" s="9">
        <v>0</v>
      </c>
      <c r="U111" s="9">
        <v>3114.8073600000002</v>
      </c>
      <c r="V111" s="9">
        <v>0</v>
      </c>
      <c r="W111" s="9">
        <v>0</v>
      </c>
      <c r="X111" s="9">
        <v>3114.8073600000002</v>
      </c>
      <c r="Y111" s="9">
        <v>3347.2412109375</v>
      </c>
      <c r="Z111" s="9">
        <v>-2979.04443359375</v>
      </c>
      <c r="AA111" s="9">
        <v>0</v>
      </c>
      <c r="AB111" s="9">
        <v>0</v>
      </c>
      <c r="AC111" s="9">
        <v>0</v>
      </c>
      <c r="AD111" s="9">
        <v>0</v>
      </c>
      <c r="AE111" s="9"/>
      <c r="AG111" s="3">
        <f t="shared" si="6"/>
        <v>317266.08319091797</v>
      </c>
      <c r="AH111" s="10"/>
    </row>
    <row r="112" spans="2:34" x14ac:dyDescent="0.25">
      <c r="B112" t="s">
        <v>145</v>
      </c>
      <c r="C112" t="s">
        <v>25</v>
      </c>
      <c r="D112" t="s">
        <v>38</v>
      </c>
      <c r="E112">
        <v>14</v>
      </c>
      <c r="F112" t="s">
        <v>62</v>
      </c>
      <c r="G112" s="9">
        <v>514.38140869140625</v>
      </c>
      <c r="H112" s="9">
        <v>1575416.5</v>
      </c>
      <c r="I112" s="9">
        <v>500422.40625</v>
      </c>
      <c r="J112" s="9">
        <v>0</v>
      </c>
      <c r="K112" s="9">
        <v>883691.5</v>
      </c>
      <c r="L112" s="9">
        <v>3533.828857421875</v>
      </c>
      <c r="M112" s="9">
        <v>110731.1484375</v>
      </c>
      <c r="N112" s="9">
        <v>0</v>
      </c>
      <c r="O112" s="9">
        <v>213.47686767578125</v>
      </c>
      <c r="P112" s="9">
        <v>76757.7109375</v>
      </c>
      <c r="Q112" s="9">
        <v>0</v>
      </c>
      <c r="R112" s="9">
        <v>68.448043823242188</v>
      </c>
      <c r="S112" s="9">
        <v>0</v>
      </c>
      <c r="T112" s="9">
        <v>0</v>
      </c>
      <c r="U112" s="9">
        <v>3114.8614400000001</v>
      </c>
      <c r="V112" s="9">
        <v>0</v>
      </c>
      <c r="W112" s="9">
        <v>0</v>
      </c>
      <c r="X112" s="9">
        <v>3114.8614400000001</v>
      </c>
      <c r="Y112" s="9">
        <v>3315.912353515625</v>
      </c>
      <c r="Z112" s="9">
        <v>-2951.161865234375</v>
      </c>
      <c r="AA112" s="9">
        <v>0</v>
      </c>
      <c r="AB112" s="9">
        <v>0</v>
      </c>
      <c r="AC112" s="9">
        <v>0</v>
      </c>
      <c r="AD112" s="9">
        <v>0</v>
      </c>
      <c r="AE112" s="9"/>
      <c r="AG112" s="3">
        <f t="shared" si="6"/>
        <v>191304.6131439209</v>
      </c>
      <c r="AH112" s="10"/>
    </row>
    <row r="113" spans="2:34" x14ac:dyDescent="0.25">
      <c r="B113" t="s">
        <v>668</v>
      </c>
      <c r="C113" t="s">
        <v>25</v>
      </c>
      <c r="D113" t="s">
        <v>38</v>
      </c>
      <c r="E113">
        <v>14</v>
      </c>
      <c r="F113" t="s">
        <v>650</v>
      </c>
      <c r="G113" s="9">
        <v>482.1165771484375</v>
      </c>
      <c r="H113" s="9">
        <v>1545495.75</v>
      </c>
      <c r="I113" s="9">
        <v>500422.40625</v>
      </c>
      <c r="J113" s="9">
        <v>0</v>
      </c>
      <c r="K113" s="9">
        <v>883691.5</v>
      </c>
      <c r="L113" s="9">
        <v>2948.9775390625</v>
      </c>
      <c r="M113" s="9">
        <v>87189.25</v>
      </c>
      <c r="N113" s="9">
        <v>0</v>
      </c>
      <c r="O113" s="9">
        <v>213.47686767578125</v>
      </c>
      <c r="P113" s="9">
        <v>70966.3984375</v>
      </c>
      <c r="Q113" s="9">
        <v>0</v>
      </c>
      <c r="R113" s="9">
        <v>65.800483703613281</v>
      </c>
      <c r="S113" s="9">
        <v>0</v>
      </c>
      <c r="T113" s="9">
        <v>0</v>
      </c>
      <c r="U113" s="9">
        <v>3114.8636800000004</v>
      </c>
      <c r="V113" s="9">
        <v>0</v>
      </c>
      <c r="W113" s="9">
        <v>0</v>
      </c>
      <c r="X113" s="9">
        <v>3114.8636800000004</v>
      </c>
      <c r="Y113" s="9">
        <v>3375.69873046875</v>
      </c>
      <c r="Z113" s="9">
        <v>-3004.371826171875</v>
      </c>
      <c r="AA113" s="9">
        <v>0</v>
      </c>
      <c r="AB113" s="9">
        <v>0</v>
      </c>
      <c r="AC113" s="9">
        <v>0</v>
      </c>
      <c r="AD113" s="9">
        <v>0</v>
      </c>
      <c r="AE113" s="9"/>
      <c r="AG113" s="3">
        <f t="shared" si="6"/>
        <v>161383.90332794189</v>
      </c>
      <c r="AH113" s="10"/>
    </row>
    <row r="114" spans="2:34" x14ac:dyDescent="0.25">
      <c r="B114" t="s">
        <v>146</v>
      </c>
      <c r="C114" t="s">
        <v>25</v>
      </c>
      <c r="D114" t="s">
        <v>38</v>
      </c>
      <c r="E114">
        <v>14</v>
      </c>
      <c r="F114" t="s">
        <v>53</v>
      </c>
      <c r="G114" s="9">
        <v>538.36541748046875</v>
      </c>
      <c r="H114" s="9">
        <v>1610247.375</v>
      </c>
      <c r="I114" s="9">
        <v>500422.40625</v>
      </c>
      <c r="J114" s="9">
        <v>0</v>
      </c>
      <c r="K114" s="9">
        <v>883691.5</v>
      </c>
      <c r="L114" s="9">
        <v>2888.43994140625</v>
      </c>
      <c r="M114" s="9">
        <v>110405.7734375</v>
      </c>
      <c r="N114" s="9">
        <v>0</v>
      </c>
      <c r="O114" s="9">
        <v>213.47686767578125</v>
      </c>
      <c r="P114" s="9">
        <v>112561.8515625</v>
      </c>
      <c r="Q114" s="9">
        <v>0</v>
      </c>
      <c r="R114" s="9">
        <v>65.559898376464844</v>
      </c>
      <c r="S114" s="9">
        <v>0</v>
      </c>
      <c r="T114" s="9">
        <v>0</v>
      </c>
      <c r="U114" s="9">
        <v>3114.8492800000004</v>
      </c>
      <c r="V114" s="9">
        <v>0</v>
      </c>
      <c r="W114" s="9">
        <v>0</v>
      </c>
      <c r="X114" s="9">
        <v>3114.8492800000004</v>
      </c>
      <c r="Y114" s="9">
        <v>3482.68603515625</v>
      </c>
      <c r="Z114" s="9">
        <v>-3099.590087890625</v>
      </c>
      <c r="AA114" s="9">
        <v>0</v>
      </c>
      <c r="AB114" s="9">
        <v>0</v>
      </c>
      <c r="AC114" s="9">
        <v>0</v>
      </c>
      <c r="AD114" s="9">
        <v>0</v>
      </c>
      <c r="AE114" s="9"/>
      <c r="AG114" s="3">
        <f t="shared" si="6"/>
        <v>226135.1017074585</v>
      </c>
      <c r="AH114" s="10"/>
    </row>
    <row r="115" spans="2:34" x14ac:dyDescent="0.25">
      <c r="B115" t="s">
        <v>790</v>
      </c>
      <c r="C115" t="s">
        <v>25</v>
      </c>
      <c r="D115" t="s">
        <v>38</v>
      </c>
      <c r="E115">
        <v>14</v>
      </c>
      <c r="F115" t="s">
        <v>777</v>
      </c>
      <c r="G115" s="9">
        <v>512.08953857421875</v>
      </c>
      <c r="H115" s="9">
        <v>1594860.5</v>
      </c>
      <c r="I115" s="9">
        <v>500422.40625</v>
      </c>
      <c r="J115" s="9">
        <v>0</v>
      </c>
      <c r="K115" s="9">
        <v>883691.5</v>
      </c>
      <c r="L115" s="9">
        <v>2701.102294921875</v>
      </c>
      <c r="M115" s="9">
        <v>95204.734375</v>
      </c>
      <c r="N115" s="9">
        <v>0</v>
      </c>
      <c r="O115" s="9">
        <v>213.47686767578125</v>
      </c>
      <c r="P115" s="9">
        <v>112561.8515625</v>
      </c>
      <c r="Q115" s="9">
        <v>0</v>
      </c>
      <c r="R115" s="9">
        <v>67.272125244140625</v>
      </c>
      <c r="S115" s="9">
        <v>0</v>
      </c>
      <c r="T115" s="9">
        <v>0</v>
      </c>
      <c r="U115" s="9">
        <v>3114.8492800000004</v>
      </c>
      <c r="V115" s="9">
        <v>0</v>
      </c>
      <c r="W115" s="9">
        <v>0</v>
      </c>
      <c r="X115" s="9">
        <v>3114.8492800000004</v>
      </c>
      <c r="Y115" s="9">
        <v>3482.68603515625</v>
      </c>
      <c r="Z115" s="9">
        <v>-3099.590087890625</v>
      </c>
      <c r="AA115" s="9">
        <v>0</v>
      </c>
      <c r="AB115" s="9">
        <v>0</v>
      </c>
      <c r="AC115" s="9">
        <v>0</v>
      </c>
      <c r="AD115" s="9">
        <v>0</v>
      </c>
      <c r="AE115" s="9"/>
      <c r="AG115" s="3">
        <f t="shared" si="6"/>
        <v>210748.4372253418</v>
      </c>
      <c r="AH115" s="10"/>
    </row>
    <row r="116" spans="2:34" x14ac:dyDescent="0.25">
      <c r="B116" t="s">
        <v>147</v>
      </c>
      <c r="C116" t="s">
        <v>25</v>
      </c>
      <c r="D116" t="s">
        <v>38</v>
      </c>
      <c r="E116">
        <v>14</v>
      </c>
      <c r="F116" t="s">
        <v>54</v>
      </c>
      <c r="G116" s="9">
        <v>509.92315673828125</v>
      </c>
      <c r="H116" s="9">
        <v>1651887</v>
      </c>
      <c r="I116" s="9">
        <v>500422.40625</v>
      </c>
      <c r="J116" s="9">
        <v>0</v>
      </c>
      <c r="K116" s="9">
        <v>883691.5</v>
      </c>
      <c r="L116" s="9">
        <v>5641.9931640625</v>
      </c>
      <c r="M116" s="9">
        <v>180693.546875</v>
      </c>
      <c r="N116" s="9">
        <v>0</v>
      </c>
      <c r="O116" s="9">
        <v>213.47686767578125</v>
      </c>
      <c r="P116" s="9">
        <v>81225.3125</v>
      </c>
      <c r="Q116" s="9">
        <v>0</v>
      </c>
      <c r="R116" s="9">
        <v>0</v>
      </c>
      <c r="S116" s="9">
        <v>0</v>
      </c>
      <c r="T116" s="9">
        <v>0</v>
      </c>
      <c r="U116" s="9">
        <v>3114.8742400000001</v>
      </c>
      <c r="V116" s="9">
        <v>0</v>
      </c>
      <c r="W116" s="9">
        <v>0</v>
      </c>
      <c r="X116" s="9">
        <v>3114.8742400000001</v>
      </c>
      <c r="Y116" s="9">
        <v>4135.0625</v>
      </c>
      <c r="Z116" s="9">
        <v>-4327.326171875</v>
      </c>
      <c r="AA116" s="9">
        <v>0</v>
      </c>
      <c r="AB116" s="9">
        <v>0</v>
      </c>
      <c r="AC116" s="9">
        <v>0</v>
      </c>
      <c r="AD116" s="9">
        <v>0</v>
      </c>
      <c r="AE116" s="9"/>
      <c r="AG116" s="3">
        <f t="shared" si="6"/>
        <v>267774.32940673828</v>
      </c>
      <c r="AH116" s="10">
        <f>(L112-L116)/L112</f>
        <v>-0.59656661137196332</v>
      </c>
    </row>
    <row r="117" spans="2:34" x14ac:dyDescent="0.25">
      <c r="B117" t="s">
        <v>148</v>
      </c>
      <c r="C117" t="s">
        <v>25</v>
      </c>
      <c r="D117" t="s">
        <v>38</v>
      </c>
      <c r="E117">
        <v>14</v>
      </c>
      <c r="F117" t="s">
        <v>66</v>
      </c>
      <c r="G117" s="9">
        <v>478.94467163085937</v>
      </c>
      <c r="H117" s="9">
        <v>1619044.375</v>
      </c>
      <c r="I117" s="9">
        <v>500422.40625</v>
      </c>
      <c r="J117" s="9">
        <v>0</v>
      </c>
      <c r="K117" s="9">
        <v>883691.5</v>
      </c>
      <c r="L117" s="9">
        <v>4835.9755859375</v>
      </c>
      <c r="M117" s="9">
        <v>148657.3125</v>
      </c>
      <c r="N117" s="9">
        <v>0</v>
      </c>
      <c r="O117" s="9">
        <v>213.47686767578125</v>
      </c>
      <c r="P117" s="9">
        <v>81225.3125</v>
      </c>
      <c r="Q117" s="9">
        <v>0</v>
      </c>
      <c r="R117" s="9">
        <v>0</v>
      </c>
      <c r="S117" s="9">
        <v>0</v>
      </c>
      <c r="T117" s="9">
        <v>0</v>
      </c>
      <c r="U117" s="9">
        <v>3114.8742400000001</v>
      </c>
      <c r="V117" s="9">
        <v>0</v>
      </c>
      <c r="W117" s="9">
        <v>0</v>
      </c>
      <c r="X117" s="9">
        <v>3114.8742400000001</v>
      </c>
      <c r="Y117" s="9">
        <v>4135.0625</v>
      </c>
      <c r="Z117" s="9">
        <v>-4327.326171875</v>
      </c>
      <c r="AA117" s="9">
        <v>0</v>
      </c>
      <c r="AB117" s="9">
        <v>0</v>
      </c>
      <c r="AC117" s="9">
        <v>0</v>
      </c>
      <c r="AD117" s="9">
        <v>0</v>
      </c>
      <c r="AE117" s="9"/>
      <c r="AG117" s="3">
        <f t="shared" si="6"/>
        <v>234932.07745361328</v>
      </c>
      <c r="AH117" s="10"/>
    </row>
    <row r="118" spans="2:34" x14ac:dyDescent="0.25">
      <c r="B118" t="s">
        <v>149</v>
      </c>
      <c r="C118" t="s">
        <v>25</v>
      </c>
      <c r="D118" t="s">
        <v>38</v>
      </c>
      <c r="E118">
        <v>14</v>
      </c>
      <c r="F118" t="s">
        <v>55</v>
      </c>
      <c r="G118" s="9">
        <v>461.89453125</v>
      </c>
      <c r="H118" s="9">
        <v>1600921.125</v>
      </c>
      <c r="I118" s="9">
        <v>500422.40625</v>
      </c>
      <c r="J118" s="9">
        <v>0</v>
      </c>
      <c r="K118" s="9">
        <v>883691.5</v>
      </c>
      <c r="L118" s="9">
        <v>4364.4150390625</v>
      </c>
      <c r="M118" s="9">
        <v>131005.7265625</v>
      </c>
      <c r="N118" s="9">
        <v>0</v>
      </c>
      <c r="O118" s="9">
        <v>213.47686767578125</v>
      </c>
      <c r="P118" s="9">
        <v>81225.3125</v>
      </c>
      <c r="Q118" s="9">
        <v>0</v>
      </c>
      <c r="R118" s="9">
        <v>0</v>
      </c>
      <c r="S118" s="9">
        <v>0</v>
      </c>
      <c r="T118" s="9">
        <v>0</v>
      </c>
      <c r="U118" s="9">
        <v>3114.8742400000001</v>
      </c>
      <c r="V118" s="9">
        <v>0</v>
      </c>
      <c r="W118" s="9">
        <v>0</v>
      </c>
      <c r="X118" s="9">
        <v>3114.8742400000001</v>
      </c>
      <c r="Y118" s="9">
        <v>4135.0625</v>
      </c>
      <c r="Z118" s="9">
        <v>-4327.326171875</v>
      </c>
      <c r="AA118" s="9">
        <v>0</v>
      </c>
      <c r="AB118" s="9">
        <v>0</v>
      </c>
      <c r="AC118" s="9">
        <v>0</v>
      </c>
      <c r="AD118" s="9">
        <v>0</v>
      </c>
      <c r="AE118" s="9"/>
      <c r="AG118" s="3">
        <f t="shared" si="6"/>
        <v>216808.93096923828</v>
      </c>
      <c r="AH118" s="10"/>
    </row>
    <row r="119" spans="2:34" x14ac:dyDescent="0.25">
      <c r="B119" t="s">
        <v>150</v>
      </c>
      <c r="C119" t="s">
        <v>25</v>
      </c>
      <c r="D119" t="s">
        <v>38</v>
      </c>
      <c r="E119">
        <v>14</v>
      </c>
      <c r="F119" t="s">
        <v>56</v>
      </c>
      <c r="G119" s="9">
        <v>508.98617553710937</v>
      </c>
      <c r="H119" s="9">
        <v>1640503.5</v>
      </c>
      <c r="I119" s="9">
        <v>500422.40625</v>
      </c>
      <c r="J119" s="9">
        <v>0</v>
      </c>
      <c r="K119" s="9">
        <v>883691.5</v>
      </c>
      <c r="L119" s="9">
        <v>4546.65771484375</v>
      </c>
      <c r="M119" s="9">
        <v>170099.53125</v>
      </c>
      <c r="N119" s="9">
        <v>0</v>
      </c>
      <c r="O119" s="9">
        <v>213.47686767578125</v>
      </c>
      <c r="P119" s="9">
        <v>81531.4296875</v>
      </c>
      <c r="Q119" s="9">
        <v>0</v>
      </c>
      <c r="R119" s="9">
        <v>0</v>
      </c>
      <c r="S119" s="9">
        <v>0</v>
      </c>
      <c r="T119" s="9">
        <v>0</v>
      </c>
      <c r="U119" s="9">
        <v>3114.8588800000002</v>
      </c>
      <c r="V119" s="9">
        <v>0</v>
      </c>
      <c r="W119" s="9">
        <v>0</v>
      </c>
      <c r="X119" s="9">
        <v>3114.8588800000002</v>
      </c>
      <c r="Y119" s="9">
        <v>4145.02880859375</v>
      </c>
      <c r="Z119" s="9">
        <v>-4337.3857421875</v>
      </c>
      <c r="AA119" s="9">
        <v>0</v>
      </c>
      <c r="AB119" s="9">
        <v>0</v>
      </c>
      <c r="AC119" s="9">
        <v>0</v>
      </c>
      <c r="AD119" s="9">
        <v>0</v>
      </c>
      <c r="AE119" s="9"/>
      <c r="AG119" s="3">
        <f t="shared" si="6"/>
        <v>256391.09552001953</v>
      </c>
      <c r="AH119" s="10"/>
    </row>
    <row r="120" spans="2:34" x14ac:dyDescent="0.25">
      <c r="B120" t="s">
        <v>151</v>
      </c>
      <c r="C120" t="s">
        <v>25</v>
      </c>
      <c r="D120" t="s">
        <v>38</v>
      </c>
      <c r="E120">
        <v>14</v>
      </c>
      <c r="F120" t="s">
        <v>70</v>
      </c>
      <c r="G120" s="9">
        <v>478.13143920898437</v>
      </c>
      <c r="H120" s="9">
        <v>1609612</v>
      </c>
      <c r="I120" s="9">
        <v>500422.40625</v>
      </c>
      <c r="J120" s="9">
        <v>0</v>
      </c>
      <c r="K120" s="9">
        <v>883691.5</v>
      </c>
      <c r="L120" s="9">
        <v>3855.1103515625</v>
      </c>
      <c r="M120" s="9">
        <v>139899.78125</v>
      </c>
      <c r="N120" s="9">
        <v>0</v>
      </c>
      <c r="O120" s="9">
        <v>213.47686767578125</v>
      </c>
      <c r="P120" s="9">
        <v>81531.4296875</v>
      </c>
      <c r="Q120" s="9">
        <v>0</v>
      </c>
      <c r="R120" s="9">
        <v>0</v>
      </c>
      <c r="S120" s="9">
        <v>0</v>
      </c>
      <c r="T120" s="9">
        <v>0</v>
      </c>
      <c r="U120" s="9">
        <v>3114.8588800000002</v>
      </c>
      <c r="V120" s="9">
        <v>0</v>
      </c>
      <c r="W120" s="9">
        <v>0</v>
      </c>
      <c r="X120" s="9">
        <v>3114.8588800000002</v>
      </c>
      <c r="Y120" s="9">
        <v>4145.02880859375</v>
      </c>
      <c r="Z120" s="9">
        <v>-4337.3857421875</v>
      </c>
      <c r="AA120" s="9">
        <v>0</v>
      </c>
      <c r="AB120" s="9">
        <v>0</v>
      </c>
      <c r="AC120" s="9">
        <v>0</v>
      </c>
      <c r="AD120" s="9">
        <v>0</v>
      </c>
      <c r="AE120" s="9"/>
      <c r="AG120" s="3">
        <f t="shared" si="6"/>
        <v>225499.79815673828</v>
      </c>
      <c r="AH120" s="10"/>
    </row>
    <row r="121" spans="2:34" x14ac:dyDescent="0.25">
      <c r="B121" t="s">
        <v>152</v>
      </c>
      <c r="C121" t="s">
        <v>25</v>
      </c>
      <c r="D121" t="s">
        <v>38</v>
      </c>
      <c r="E121">
        <v>14</v>
      </c>
      <c r="F121" t="s">
        <v>57</v>
      </c>
      <c r="G121" s="9">
        <v>461.14901733398438</v>
      </c>
      <c r="H121" s="9">
        <v>1592671.625</v>
      </c>
      <c r="I121" s="9">
        <v>500422.40625</v>
      </c>
      <c r="J121" s="9">
        <v>0</v>
      </c>
      <c r="K121" s="9">
        <v>883691.5</v>
      </c>
      <c r="L121" s="9">
        <v>3460.7724609375</v>
      </c>
      <c r="M121" s="9">
        <v>123353.890625</v>
      </c>
      <c r="N121" s="9">
        <v>0</v>
      </c>
      <c r="O121" s="9">
        <v>213.47686767578125</v>
      </c>
      <c r="P121" s="9">
        <v>81531.4296875</v>
      </c>
      <c r="Q121" s="9">
        <v>0</v>
      </c>
      <c r="R121" s="9">
        <v>0</v>
      </c>
      <c r="S121" s="9">
        <v>0</v>
      </c>
      <c r="T121" s="9">
        <v>0</v>
      </c>
      <c r="U121" s="9">
        <v>3114.8588800000002</v>
      </c>
      <c r="V121" s="9">
        <v>0</v>
      </c>
      <c r="W121" s="9">
        <v>0</v>
      </c>
      <c r="X121" s="9">
        <v>3114.8588800000002</v>
      </c>
      <c r="Y121" s="9">
        <v>4145.02880859375</v>
      </c>
      <c r="Z121" s="9">
        <v>-4337.3857421875</v>
      </c>
      <c r="AA121" s="9">
        <v>0</v>
      </c>
      <c r="AB121" s="9">
        <v>0</v>
      </c>
      <c r="AC121" s="9">
        <v>0</v>
      </c>
      <c r="AD121" s="9">
        <v>0</v>
      </c>
      <c r="AE121" s="9"/>
      <c r="AG121" s="3">
        <f t="shared" si="6"/>
        <v>208559.56964111328</v>
      </c>
      <c r="AH121" s="10"/>
    </row>
    <row r="122" spans="2:34" x14ac:dyDescent="0.25">
      <c r="B122" t="s">
        <v>153</v>
      </c>
      <c r="C122" t="s">
        <v>26</v>
      </c>
      <c r="D122" t="s">
        <v>38</v>
      </c>
      <c r="E122">
        <v>14</v>
      </c>
      <c r="F122" t="s">
        <v>52</v>
      </c>
      <c r="G122" s="9">
        <v>1.6302409172058105</v>
      </c>
      <c r="H122" s="9">
        <v>341331.75</v>
      </c>
      <c r="I122" s="9">
        <v>133157.65625</v>
      </c>
      <c r="J122" s="9">
        <v>0</v>
      </c>
      <c r="K122" s="9">
        <v>99493.7734375</v>
      </c>
      <c r="L122" s="9">
        <v>41909.03125</v>
      </c>
      <c r="M122" s="9">
        <v>13257.759765625</v>
      </c>
      <c r="N122" s="9">
        <v>0</v>
      </c>
      <c r="O122" s="9">
        <v>0</v>
      </c>
      <c r="P122" s="9">
        <v>52135.62109375</v>
      </c>
      <c r="Q122" s="9">
        <v>0</v>
      </c>
      <c r="R122" s="9">
        <v>1377.864501953125</v>
      </c>
      <c r="S122" s="9">
        <v>0</v>
      </c>
      <c r="T122" s="9">
        <v>0</v>
      </c>
      <c r="U122" s="9">
        <v>2399.18208</v>
      </c>
      <c r="V122" s="9">
        <v>110.39444</v>
      </c>
      <c r="W122" s="9">
        <v>0</v>
      </c>
      <c r="X122" s="9">
        <v>2288.78784</v>
      </c>
      <c r="Y122" s="9">
        <v>1454.150634765625</v>
      </c>
      <c r="Z122" s="9">
        <v>-1294.1942138671875</v>
      </c>
      <c r="AA122" s="9">
        <v>0</v>
      </c>
      <c r="AB122" s="9">
        <v>0</v>
      </c>
      <c r="AC122" s="9">
        <v>0</v>
      </c>
      <c r="AD122" s="9">
        <v>0</v>
      </c>
      <c r="AE122" s="9"/>
      <c r="AG122" s="3">
        <f t="shared" si="6"/>
        <v>108680.27661132813</v>
      </c>
      <c r="AH122" s="10"/>
    </row>
    <row r="123" spans="2:34" x14ac:dyDescent="0.25">
      <c r="B123" t="s">
        <v>669</v>
      </c>
      <c r="C123" t="s">
        <v>26</v>
      </c>
      <c r="D123" t="s">
        <v>38</v>
      </c>
      <c r="E123">
        <v>14</v>
      </c>
      <c r="F123" t="s">
        <v>648</v>
      </c>
      <c r="G123" s="9">
        <v>1.6302409172058105</v>
      </c>
      <c r="H123" s="9">
        <v>345347.21875</v>
      </c>
      <c r="I123" s="9">
        <v>133157.65625</v>
      </c>
      <c r="J123" s="9">
        <v>0</v>
      </c>
      <c r="K123" s="9">
        <v>99493.7734375</v>
      </c>
      <c r="L123" s="9">
        <v>41908.15234375</v>
      </c>
      <c r="M123" s="9">
        <v>17274.0078125</v>
      </c>
      <c r="N123" s="9">
        <v>0</v>
      </c>
      <c r="O123" s="9">
        <v>0</v>
      </c>
      <c r="P123" s="9">
        <v>52136.00390625</v>
      </c>
      <c r="Q123" s="9">
        <v>0</v>
      </c>
      <c r="R123" s="9">
        <v>1377.84912109375</v>
      </c>
      <c r="S123" s="9">
        <v>0</v>
      </c>
      <c r="T123" s="9">
        <v>0</v>
      </c>
      <c r="U123" s="9">
        <v>2399.18192</v>
      </c>
      <c r="V123" s="9">
        <v>110.39444</v>
      </c>
      <c r="W123" s="9">
        <v>0</v>
      </c>
      <c r="X123" s="9">
        <v>2288.7872000000002</v>
      </c>
      <c r="Y123" s="9">
        <v>1454.157470703125</v>
      </c>
      <c r="Z123" s="9">
        <v>-1294.2000732421875</v>
      </c>
      <c r="AA123" s="9">
        <v>0</v>
      </c>
      <c r="AB123" s="9">
        <v>0</v>
      </c>
      <c r="AC123" s="9">
        <v>0</v>
      </c>
      <c r="AD123" s="9">
        <v>0</v>
      </c>
      <c r="AE123" s="9"/>
      <c r="AG123" s="3">
        <f t="shared" si="6"/>
        <v>112696.01318359375</v>
      </c>
      <c r="AH123" s="10"/>
    </row>
    <row r="124" spans="2:34" x14ac:dyDescent="0.25">
      <c r="B124" t="s">
        <v>154</v>
      </c>
      <c r="C124" t="s">
        <v>26</v>
      </c>
      <c r="D124" t="s">
        <v>38</v>
      </c>
      <c r="E124">
        <v>14</v>
      </c>
      <c r="F124" t="s">
        <v>62</v>
      </c>
      <c r="G124" s="9">
        <v>1.6302409172058105</v>
      </c>
      <c r="H124" s="9">
        <v>334803.6875</v>
      </c>
      <c r="I124" s="9">
        <v>133157.65625</v>
      </c>
      <c r="J124" s="9">
        <v>0</v>
      </c>
      <c r="K124" s="9">
        <v>99493.7734375</v>
      </c>
      <c r="L124" s="9">
        <v>45641.98828125</v>
      </c>
      <c r="M124" s="9">
        <v>14621.36328125</v>
      </c>
      <c r="N124" s="9">
        <v>0</v>
      </c>
      <c r="O124" s="9">
        <v>0</v>
      </c>
      <c r="P124" s="9">
        <v>40637.7109375</v>
      </c>
      <c r="Q124" s="9">
        <v>0</v>
      </c>
      <c r="R124" s="9">
        <v>1251.284423828125</v>
      </c>
      <c r="S124" s="9">
        <v>0</v>
      </c>
      <c r="T124" s="9">
        <v>0</v>
      </c>
      <c r="U124" s="9">
        <v>2399.3390400000003</v>
      </c>
      <c r="V124" s="9">
        <v>110.39444</v>
      </c>
      <c r="W124" s="9">
        <v>0</v>
      </c>
      <c r="X124" s="9">
        <v>2288.9444800000001</v>
      </c>
      <c r="Y124" s="9">
        <v>1401.96875</v>
      </c>
      <c r="Z124" s="9">
        <v>-1247.752197265625</v>
      </c>
      <c r="AA124" s="9">
        <v>0</v>
      </c>
      <c r="AB124" s="9">
        <v>0</v>
      </c>
      <c r="AC124" s="9">
        <v>0</v>
      </c>
      <c r="AD124" s="9">
        <v>0</v>
      </c>
      <c r="AE124" s="9"/>
      <c r="AG124" s="3">
        <f t="shared" si="6"/>
        <v>102152.34692382812</v>
      </c>
      <c r="AH124" s="10"/>
    </row>
    <row r="125" spans="2:34" x14ac:dyDescent="0.25">
      <c r="B125" t="s">
        <v>670</v>
      </c>
      <c r="C125" t="s">
        <v>26</v>
      </c>
      <c r="D125" t="s">
        <v>38</v>
      </c>
      <c r="E125">
        <v>14</v>
      </c>
      <c r="F125" t="s">
        <v>650</v>
      </c>
      <c r="G125" s="9">
        <v>1.6302409172058105</v>
      </c>
      <c r="H125" s="9">
        <v>321990.21875</v>
      </c>
      <c r="I125" s="9">
        <v>133157.65625</v>
      </c>
      <c r="J125" s="9">
        <v>0</v>
      </c>
      <c r="K125" s="9">
        <v>99493.7734375</v>
      </c>
      <c r="L125" s="9">
        <v>38010.859375</v>
      </c>
      <c r="M125" s="9">
        <v>11175.18359375</v>
      </c>
      <c r="N125" s="9">
        <v>0</v>
      </c>
      <c r="O125" s="9">
        <v>0</v>
      </c>
      <c r="P125" s="9">
        <v>38909.16015625</v>
      </c>
      <c r="Q125" s="9">
        <v>0</v>
      </c>
      <c r="R125" s="9">
        <v>1244.2216796875</v>
      </c>
      <c r="S125" s="9">
        <v>0</v>
      </c>
      <c r="T125" s="9">
        <v>0</v>
      </c>
      <c r="U125" s="9">
        <v>2399.3393600000004</v>
      </c>
      <c r="V125" s="9">
        <v>110.39444</v>
      </c>
      <c r="W125" s="9">
        <v>0</v>
      </c>
      <c r="X125" s="9">
        <v>2288.9451200000003</v>
      </c>
      <c r="Y125" s="9">
        <v>1426.8494873046875</v>
      </c>
      <c r="Z125" s="9">
        <v>-1269.89599609375</v>
      </c>
      <c r="AA125" s="9">
        <v>0</v>
      </c>
      <c r="AB125" s="9">
        <v>0</v>
      </c>
      <c r="AC125" s="9">
        <v>0</v>
      </c>
      <c r="AD125" s="9">
        <v>0</v>
      </c>
      <c r="AE125" s="9"/>
      <c r="AG125" s="3">
        <f t="shared" si="6"/>
        <v>89339.4248046875</v>
      </c>
      <c r="AH125" s="10">
        <f>(L121-L125)/L121</f>
        <v>-9.983345424767716</v>
      </c>
    </row>
    <row r="126" spans="2:34" x14ac:dyDescent="0.25">
      <c r="B126" t="s">
        <v>155</v>
      </c>
      <c r="C126" t="s">
        <v>26</v>
      </c>
      <c r="D126" t="s">
        <v>38</v>
      </c>
      <c r="E126">
        <v>14</v>
      </c>
      <c r="F126" t="s">
        <v>53</v>
      </c>
      <c r="G126" s="9">
        <v>1.6302409172058105</v>
      </c>
      <c r="H126" s="9">
        <v>338817.75</v>
      </c>
      <c r="I126" s="9">
        <v>133157.65625</v>
      </c>
      <c r="J126" s="9">
        <v>0</v>
      </c>
      <c r="K126" s="9">
        <v>99493.7734375</v>
      </c>
      <c r="L126" s="9">
        <v>38418.1953125</v>
      </c>
      <c r="M126" s="9">
        <v>14687.5751953125</v>
      </c>
      <c r="N126" s="9">
        <v>0</v>
      </c>
      <c r="O126" s="9">
        <v>0</v>
      </c>
      <c r="P126" s="9">
        <v>51932.75390625</v>
      </c>
      <c r="Q126" s="9">
        <v>0</v>
      </c>
      <c r="R126" s="9">
        <v>1127.83740234375</v>
      </c>
      <c r="S126" s="9">
        <v>0</v>
      </c>
      <c r="T126" s="9">
        <v>0</v>
      </c>
      <c r="U126" s="9">
        <v>2399.3148800000004</v>
      </c>
      <c r="V126" s="9">
        <v>110.39444</v>
      </c>
      <c r="W126" s="9">
        <v>0</v>
      </c>
      <c r="X126" s="9">
        <v>2288.92</v>
      </c>
      <c r="Y126" s="9">
        <v>1450.59228515625</v>
      </c>
      <c r="Z126" s="9">
        <v>-1291.027099609375</v>
      </c>
      <c r="AA126" s="9">
        <v>0</v>
      </c>
      <c r="AB126" s="9">
        <v>0</v>
      </c>
      <c r="AC126" s="9">
        <v>0</v>
      </c>
      <c r="AD126" s="9">
        <v>0</v>
      </c>
      <c r="AE126" s="9"/>
      <c r="AG126" s="3">
        <f t="shared" si="6"/>
        <v>106166.36181640625</v>
      </c>
      <c r="AH126" s="10">
        <f t="shared" ref="AH126" si="12">AG126/AG122</f>
        <v>0.97686871184628687</v>
      </c>
    </row>
    <row r="127" spans="2:34" x14ac:dyDescent="0.25">
      <c r="B127" t="s">
        <v>791</v>
      </c>
      <c r="C127" t="s">
        <v>26</v>
      </c>
      <c r="D127" t="s">
        <v>38</v>
      </c>
      <c r="E127">
        <v>14</v>
      </c>
      <c r="F127" t="s">
        <v>777</v>
      </c>
      <c r="G127" s="9">
        <v>1.6302409172058105</v>
      </c>
      <c r="H127" s="9">
        <v>334315.5625</v>
      </c>
      <c r="I127" s="9">
        <v>133157.65625</v>
      </c>
      <c r="J127" s="9">
        <v>0</v>
      </c>
      <c r="K127" s="9">
        <v>99493.7734375</v>
      </c>
      <c r="L127" s="9">
        <v>35934.26953125</v>
      </c>
      <c r="M127" s="9">
        <v>12665.3408203125</v>
      </c>
      <c r="N127" s="9">
        <v>0</v>
      </c>
      <c r="O127" s="9">
        <v>0</v>
      </c>
      <c r="P127" s="9">
        <v>51932.75390625</v>
      </c>
      <c r="Q127" s="9">
        <v>0</v>
      </c>
      <c r="R127" s="9">
        <v>1131.917236328125</v>
      </c>
      <c r="S127" s="9">
        <v>0</v>
      </c>
      <c r="T127" s="9">
        <v>0</v>
      </c>
      <c r="U127" s="9">
        <v>2399.3148800000004</v>
      </c>
      <c r="V127" s="9">
        <v>110.39444</v>
      </c>
      <c r="W127" s="9">
        <v>0</v>
      </c>
      <c r="X127" s="9">
        <v>2288.92</v>
      </c>
      <c r="Y127" s="9">
        <v>1450.59228515625</v>
      </c>
      <c r="Z127" s="9">
        <v>-1291.027099609375</v>
      </c>
      <c r="AA127" s="9">
        <v>0</v>
      </c>
      <c r="AB127" s="9">
        <v>0</v>
      </c>
      <c r="AC127" s="9">
        <v>0</v>
      </c>
      <c r="AD127" s="9">
        <v>0</v>
      </c>
      <c r="AE127" s="9"/>
      <c r="AG127" s="3">
        <f t="shared" si="6"/>
        <v>101664.28149414062</v>
      </c>
      <c r="AH127" s="10"/>
    </row>
    <row r="128" spans="2:34" x14ac:dyDescent="0.25">
      <c r="B128" t="s">
        <v>156</v>
      </c>
      <c r="C128" t="s">
        <v>26</v>
      </c>
      <c r="D128" t="s">
        <v>38</v>
      </c>
      <c r="E128">
        <v>14</v>
      </c>
      <c r="F128" t="s">
        <v>54</v>
      </c>
      <c r="G128" s="9">
        <v>1.6302409172058105</v>
      </c>
      <c r="H128" s="9">
        <v>339935.9375</v>
      </c>
      <c r="I128" s="9">
        <v>133157.65625</v>
      </c>
      <c r="J128" s="9">
        <v>0</v>
      </c>
      <c r="K128" s="9">
        <v>99493.7734375</v>
      </c>
      <c r="L128" s="9">
        <v>41855.4375</v>
      </c>
      <c r="M128" s="9">
        <v>15668.0166015625</v>
      </c>
      <c r="N128" s="9">
        <v>0</v>
      </c>
      <c r="O128" s="9">
        <v>0</v>
      </c>
      <c r="P128" s="9">
        <v>49761.02734375</v>
      </c>
      <c r="Q128" s="9">
        <v>0</v>
      </c>
      <c r="R128" s="9">
        <v>0</v>
      </c>
      <c r="S128" s="9">
        <v>0</v>
      </c>
      <c r="T128" s="9">
        <v>0</v>
      </c>
      <c r="U128" s="9">
        <v>2398.9216000000001</v>
      </c>
      <c r="V128" s="9">
        <v>110.39444</v>
      </c>
      <c r="W128" s="9">
        <v>0</v>
      </c>
      <c r="X128" s="9">
        <v>2288.5272</v>
      </c>
      <c r="Y128" s="9">
        <v>1206.24365234375</v>
      </c>
      <c r="Z128" s="9">
        <v>-1262.2874755859375</v>
      </c>
      <c r="AA128" s="9">
        <v>0</v>
      </c>
      <c r="AB128" s="9">
        <v>0</v>
      </c>
      <c r="AC128" s="9">
        <v>0</v>
      </c>
      <c r="AD128" s="9">
        <v>0</v>
      </c>
      <c r="AE128" s="9"/>
      <c r="AG128" s="3">
        <f t="shared" si="6"/>
        <v>107284.4814453125</v>
      </c>
      <c r="AH128" s="10"/>
    </row>
    <row r="129" spans="2:34" x14ac:dyDescent="0.25">
      <c r="B129" t="s">
        <v>157</v>
      </c>
      <c r="C129" t="s">
        <v>26</v>
      </c>
      <c r="D129" t="s">
        <v>38</v>
      </c>
      <c r="E129">
        <v>14</v>
      </c>
      <c r="F129" t="s">
        <v>66</v>
      </c>
      <c r="G129" s="9">
        <v>1.6302409172058105</v>
      </c>
      <c r="H129" s="9">
        <v>334130.5</v>
      </c>
      <c r="I129" s="9">
        <v>133157.65625</v>
      </c>
      <c r="J129" s="9">
        <v>0</v>
      </c>
      <c r="K129" s="9">
        <v>99493.7734375</v>
      </c>
      <c r="L129" s="9">
        <v>37858.46875</v>
      </c>
      <c r="M129" s="9">
        <v>13859.5947265625</v>
      </c>
      <c r="N129" s="9">
        <v>0</v>
      </c>
      <c r="O129" s="9">
        <v>0</v>
      </c>
      <c r="P129" s="9">
        <v>49761.02734375</v>
      </c>
      <c r="Q129" s="9">
        <v>0</v>
      </c>
      <c r="R129" s="9">
        <v>0</v>
      </c>
      <c r="S129" s="9">
        <v>0</v>
      </c>
      <c r="T129" s="9">
        <v>0</v>
      </c>
      <c r="U129" s="9">
        <v>2398.9216000000001</v>
      </c>
      <c r="V129" s="9">
        <v>110.39444</v>
      </c>
      <c r="W129" s="9">
        <v>0</v>
      </c>
      <c r="X129" s="9">
        <v>2288.5272</v>
      </c>
      <c r="Y129" s="9">
        <v>1206.24365234375</v>
      </c>
      <c r="Z129" s="9">
        <v>-1262.2874755859375</v>
      </c>
      <c r="AA129" s="9">
        <v>0</v>
      </c>
      <c r="AB129" s="9">
        <v>0</v>
      </c>
      <c r="AC129" s="9">
        <v>0</v>
      </c>
      <c r="AD129" s="9">
        <v>0</v>
      </c>
      <c r="AE129" s="9"/>
      <c r="AG129" s="3">
        <f t="shared" si="6"/>
        <v>101479.0908203125</v>
      </c>
      <c r="AH129" s="10"/>
    </row>
    <row r="130" spans="2:34" x14ac:dyDescent="0.25">
      <c r="B130" t="s">
        <v>158</v>
      </c>
      <c r="C130" t="s">
        <v>26</v>
      </c>
      <c r="D130" t="s">
        <v>38</v>
      </c>
      <c r="E130">
        <v>14</v>
      </c>
      <c r="F130" t="s">
        <v>55</v>
      </c>
      <c r="G130" s="9">
        <v>1.6302409172058105</v>
      </c>
      <c r="H130" s="9">
        <v>329078.15625</v>
      </c>
      <c r="I130" s="9">
        <v>133157.65625</v>
      </c>
      <c r="J130" s="9">
        <v>0</v>
      </c>
      <c r="K130" s="9">
        <v>99493.7734375</v>
      </c>
      <c r="L130" s="9">
        <v>34324.8046875</v>
      </c>
      <c r="M130" s="9">
        <v>12341.1240234375</v>
      </c>
      <c r="N130" s="9">
        <v>0</v>
      </c>
      <c r="O130" s="9">
        <v>0</v>
      </c>
      <c r="P130" s="9">
        <v>49761.02734375</v>
      </c>
      <c r="Q130" s="9">
        <v>0</v>
      </c>
      <c r="R130" s="9">
        <v>0</v>
      </c>
      <c r="S130" s="9">
        <v>0</v>
      </c>
      <c r="T130" s="9">
        <v>0</v>
      </c>
      <c r="U130" s="9">
        <v>2398.9216000000001</v>
      </c>
      <c r="V130" s="9">
        <v>110.39444</v>
      </c>
      <c r="W130" s="9">
        <v>0</v>
      </c>
      <c r="X130" s="9">
        <v>2288.5272</v>
      </c>
      <c r="Y130" s="9">
        <v>1206.24365234375</v>
      </c>
      <c r="Z130" s="9">
        <v>-1262.2874755859375</v>
      </c>
      <c r="AA130" s="9">
        <v>0</v>
      </c>
      <c r="AB130" s="9">
        <v>0</v>
      </c>
      <c r="AC130" s="9">
        <v>0</v>
      </c>
      <c r="AD130" s="9">
        <v>0</v>
      </c>
      <c r="AE130" s="9"/>
      <c r="AG130" s="3">
        <f t="shared" ref="AG130:AG193" si="13">L130+M130+O130+P130+R130</f>
        <v>96426.9560546875</v>
      </c>
      <c r="AH130" s="10"/>
    </row>
    <row r="131" spans="2:34" x14ac:dyDescent="0.25">
      <c r="B131" t="s">
        <v>159</v>
      </c>
      <c r="C131" t="s">
        <v>26</v>
      </c>
      <c r="D131" t="s">
        <v>38</v>
      </c>
      <c r="E131">
        <v>14</v>
      </c>
      <c r="F131" t="s">
        <v>56</v>
      </c>
      <c r="G131" s="9">
        <v>1.6302409172058105</v>
      </c>
      <c r="H131" s="9">
        <v>332385.5625</v>
      </c>
      <c r="I131" s="9">
        <v>133157.65625</v>
      </c>
      <c r="J131" s="9">
        <v>0</v>
      </c>
      <c r="K131" s="9">
        <v>99493.7734375</v>
      </c>
      <c r="L131" s="9">
        <v>35721.8515625</v>
      </c>
      <c r="M131" s="9">
        <v>14280.095703125</v>
      </c>
      <c r="N131" s="9">
        <v>0</v>
      </c>
      <c r="O131" s="9">
        <v>0</v>
      </c>
      <c r="P131" s="9">
        <v>49732.265625</v>
      </c>
      <c r="Q131" s="9">
        <v>0</v>
      </c>
      <c r="R131" s="9">
        <v>0</v>
      </c>
      <c r="S131" s="9">
        <v>0</v>
      </c>
      <c r="T131" s="9">
        <v>0</v>
      </c>
      <c r="U131" s="9">
        <v>2398.91824</v>
      </c>
      <c r="V131" s="9">
        <v>110.39444</v>
      </c>
      <c r="W131" s="9">
        <v>0</v>
      </c>
      <c r="X131" s="9">
        <v>2288.5232000000001</v>
      </c>
      <c r="Y131" s="9">
        <v>1199.9063720703125</v>
      </c>
      <c r="Z131" s="9">
        <v>-1255.447021484375</v>
      </c>
      <c r="AA131" s="9">
        <v>3.8211692124605179E-2</v>
      </c>
      <c r="AB131" s="9">
        <v>0</v>
      </c>
      <c r="AC131" s="9">
        <v>0</v>
      </c>
      <c r="AD131" s="9">
        <v>1</v>
      </c>
      <c r="AE131" s="9"/>
      <c r="AG131" s="3">
        <f t="shared" si="13"/>
        <v>99734.212890625</v>
      </c>
      <c r="AH131" s="10">
        <f t="shared" ref="AH131" si="14">AG131/AG127</f>
        <v>0.98101527325871218</v>
      </c>
    </row>
    <row r="132" spans="2:34" x14ac:dyDescent="0.25">
      <c r="B132" t="s">
        <v>160</v>
      </c>
      <c r="C132" t="s">
        <v>26</v>
      </c>
      <c r="D132" t="s">
        <v>38</v>
      </c>
      <c r="E132">
        <v>14</v>
      </c>
      <c r="F132" t="s">
        <v>70</v>
      </c>
      <c r="G132" s="9">
        <v>1.6302409172058105</v>
      </c>
      <c r="H132" s="9">
        <v>327171.53125</v>
      </c>
      <c r="I132" s="9">
        <v>133157.65625</v>
      </c>
      <c r="J132" s="9">
        <v>0</v>
      </c>
      <c r="K132" s="9">
        <v>99493.7734375</v>
      </c>
      <c r="L132" s="9">
        <v>32141.927734375</v>
      </c>
      <c r="M132" s="9">
        <v>12646.0966796875</v>
      </c>
      <c r="N132" s="9">
        <v>0</v>
      </c>
      <c r="O132" s="9">
        <v>0</v>
      </c>
      <c r="P132" s="9">
        <v>49732.265625</v>
      </c>
      <c r="Q132" s="9">
        <v>0</v>
      </c>
      <c r="R132" s="9">
        <v>0</v>
      </c>
      <c r="S132" s="9">
        <v>0</v>
      </c>
      <c r="T132" s="9">
        <v>0</v>
      </c>
      <c r="U132" s="9">
        <v>2398.91824</v>
      </c>
      <c r="V132" s="9">
        <v>110.39444</v>
      </c>
      <c r="W132" s="9">
        <v>0</v>
      </c>
      <c r="X132" s="9">
        <v>2288.5232000000001</v>
      </c>
      <c r="Y132" s="9">
        <v>1199.9063720703125</v>
      </c>
      <c r="Z132" s="9">
        <v>-1255.447021484375</v>
      </c>
      <c r="AA132" s="9">
        <v>3.8211692124605179E-2</v>
      </c>
      <c r="AB132" s="9">
        <v>0</v>
      </c>
      <c r="AC132" s="9">
        <v>0</v>
      </c>
      <c r="AD132" s="9">
        <v>1</v>
      </c>
      <c r="AE132" s="9"/>
      <c r="AG132" s="3">
        <f t="shared" si="13"/>
        <v>94520.2900390625</v>
      </c>
      <c r="AH132" s="10"/>
    </row>
    <row r="133" spans="2:34" x14ac:dyDescent="0.25">
      <c r="B133" t="s">
        <v>161</v>
      </c>
      <c r="C133" t="s">
        <v>26</v>
      </c>
      <c r="D133" t="s">
        <v>38</v>
      </c>
      <c r="E133">
        <v>14</v>
      </c>
      <c r="F133" t="s">
        <v>57</v>
      </c>
      <c r="G133" s="9">
        <v>1.6302409172058105</v>
      </c>
      <c r="H133" s="9">
        <v>322717.40625</v>
      </c>
      <c r="I133" s="9">
        <v>133157.65625</v>
      </c>
      <c r="J133" s="9">
        <v>0</v>
      </c>
      <c r="K133" s="9">
        <v>99493.7734375</v>
      </c>
      <c r="L133" s="9">
        <v>29064.59375</v>
      </c>
      <c r="M133" s="9">
        <v>11269.5205078125</v>
      </c>
      <c r="N133" s="9">
        <v>0</v>
      </c>
      <c r="O133" s="9">
        <v>0</v>
      </c>
      <c r="P133" s="9">
        <v>49732.265625</v>
      </c>
      <c r="Q133" s="9">
        <v>0</v>
      </c>
      <c r="R133" s="9">
        <v>0</v>
      </c>
      <c r="S133" s="9">
        <v>0</v>
      </c>
      <c r="T133" s="9">
        <v>0</v>
      </c>
      <c r="U133" s="9">
        <v>2398.91824</v>
      </c>
      <c r="V133" s="9">
        <v>110.39444</v>
      </c>
      <c r="W133" s="9">
        <v>0</v>
      </c>
      <c r="X133" s="9">
        <v>2288.5232000000001</v>
      </c>
      <c r="Y133" s="9">
        <v>1199.9063720703125</v>
      </c>
      <c r="Z133" s="9">
        <v>-1255.447021484375</v>
      </c>
      <c r="AA133" s="9">
        <v>3.8211692124605179E-2</v>
      </c>
      <c r="AB133" s="9">
        <v>0</v>
      </c>
      <c r="AC133" s="9">
        <v>0</v>
      </c>
      <c r="AD133" s="9">
        <v>1</v>
      </c>
      <c r="AE133" s="9"/>
      <c r="AG133" s="3">
        <f t="shared" si="13"/>
        <v>90066.3798828125</v>
      </c>
      <c r="AH133" s="10"/>
    </row>
    <row r="134" spans="2:34" x14ac:dyDescent="0.25">
      <c r="B134" t="s">
        <v>162</v>
      </c>
      <c r="C134" t="s">
        <v>27</v>
      </c>
      <c r="D134" t="s">
        <v>38</v>
      </c>
      <c r="E134">
        <v>14</v>
      </c>
      <c r="F134" t="s">
        <v>52</v>
      </c>
      <c r="G134" s="9">
        <v>604.36676025390625</v>
      </c>
      <c r="H134" s="9">
        <v>3642545.5</v>
      </c>
      <c r="I134" s="9">
        <v>566447.625</v>
      </c>
      <c r="J134" s="9">
        <v>0</v>
      </c>
      <c r="K134" s="9">
        <v>1692748</v>
      </c>
      <c r="L134" s="9">
        <v>790073.6875</v>
      </c>
      <c r="M134" s="9">
        <v>250956.671875</v>
      </c>
      <c r="N134" s="9">
        <v>0</v>
      </c>
      <c r="O134" s="9">
        <v>1121.62158203125</v>
      </c>
      <c r="P134" s="9">
        <v>302463.625</v>
      </c>
      <c r="Q134" s="9">
        <v>0</v>
      </c>
      <c r="R134" s="9">
        <v>38732.6953125</v>
      </c>
      <c r="S134" s="9">
        <v>0</v>
      </c>
      <c r="T134" s="9">
        <v>0</v>
      </c>
      <c r="U134" s="9">
        <v>40910.210560000007</v>
      </c>
      <c r="V134" s="9">
        <v>0</v>
      </c>
      <c r="W134" s="9">
        <v>0</v>
      </c>
      <c r="X134" s="9">
        <v>40910.210560000007</v>
      </c>
      <c r="Y134" s="9">
        <v>7563.43798828125</v>
      </c>
      <c r="Z134" s="9">
        <v>-6731.46044921875</v>
      </c>
      <c r="AA134" s="9">
        <v>0</v>
      </c>
      <c r="AB134" s="9">
        <v>0</v>
      </c>
      <c r="AC134" s="9">
        <v>0</v>
      </c>
      <c r="AD134" s="9">
        <v>0</v>
      </c>
      <c r="AE134" s="9"/>
      <c r="AG134" s="3">
        <f t="shared" si="13"/>
        <v>1383348.3012695313</v>
      </c>
      <c r="AH134" s="10">
        <f>(L130-L134)/L130</f>
        <v>-22.017572705598518</v>
      </c>
    </row>
    <row r="135" spans="2:34" x14ac:dyDescent="0.25">
      <c r="B135" t="s">
        <v>671</v>
      </c>
      <c r="C135" t="s">
        <v>27</v>
      </c>
      <c r="D135" t="s">
        <v>38</v>
      </c>
      <c r="E135">
        <v>14</v>
      </c>
      <c r="F135" t="s">
        <v>648</v>
      </c>
      <c r="G135" s="9">
        <v>604.3616943359375</v>
      </c>
      <c r="H135" s="9">
        <v>3664989.25</v>
      </c>
      <c r="I135" s="9">
        <v>566447.625</v>
      </c>
      <c r="J135" s="9">
        <v>0</v>
      </c>
      <c r="K135" s="9">
        <v>1692748</v>
      </c>
      <c r="L135" s="9">
        <v>790069.0625</v>
      </c>
      <c r="M135" s="9">
        <v>273405.25</v>
      </c>
      <c r="N135" s="9">
        <v>0</v>
      </c>
      <c r="O135" s="9">
        <v>1121.62158203125</v>
      </c>
      <c r="P135" s="9">
        <v>302463.6875</v>
      </c>
      <c r="Q135" s="9">
        <v>0</v>
      </c>
      <c r="R135" s="9">
        <v>38732.65625</v>
      </c>
      <c r="S135" s="9">
        <v>0</v>
      </c>
      <c r="T135" s="9">
        <v>0</v>
      </c>
      <c r="U135" s="9">
        <v>40910.205440000005</v>
      </c>
      <c r="V135" s="9">
        <v>0</v>
      </c>
      <c r="W135" s="9">
        <v>0</v>
      </c>
      <c r="X135" s="9">
        <v>40910.205440000005</v>
      </c>
      <c r="Y135" s="9">
        <v>7563.47265625</v>
      </c>
      <c r="Z135" s="9">
        <v>-6731.49169921875</v>
      </c>
      <c r="AA135" s="9">
        <v>0</v>
      </c>
      <c r="AB135" s="9">
        <v>0</v>
      </c>
      <c r="AC135" s="9">
        <v>0</v>
      </c>
      <c r="AD135" s="9">
        <v>0</v>
      </c>
      <c r="AE135" s="9"/>
      <c r="AG135" s="3">
        <f t="shared" si="13"/>
        <v>1405792.2778320312</v>
      </c>
      <c r="AH135" s="10"/>
    </row>
    <row r="136" spans="2:34" x14ac:dyDescent="0.25">
      <c r="B136" t="s">
        <v>163</v>
      </c>
      <c r="C136" t="s">
        <v>27</v>
      </c>
      <c r="D136" t="s">
        <v>38</v>
      </c>
      <c r="E136">
        <v>14</v>
      </c>
      <c r="F136" t="s">
        <v>62</v>
      </c>
      <c r="G136" s="9">
        <v>589.6463623046875</v>
      </c>
      <c r="H136" s="9">
        <v>3648302.75</v>
      </c>
      <c r="I136" s="9">
        <v>566447.625</v>
      </c>
      <c r="J136" s="9">
        <v>0</v>
      </c>
      <c r="K136" s="9">
        <v>1692748</v>
      </c>
      <c r="L136" s="9">
        <v>837686.375</v>
      </c>
      <c r="M136" s="9">
        <v>230010.03125</v>
      </c>
      <c r="N136" s="9">
        <v>0</v>
      </c>
      <c r="O136" s="9">
        <v>1121.62158203125</v>
      </c>
      <c r="P136" s="9">
        <v>281358.1875</v>
      </c>
      <c r="Q136" s="9">
        <v>0</v>
      </c>
      <c r="R136" s="9">
        <v>38930.6640625</v>
      </c>
      <c r="S136" s="9">
        <v>0</v>
      </c>
      <c r="T136" s="9">
        <v>0</v>
      </c>
      <c r="U136" s="9">
        <v>40910.522880000004</v>
      </c>
      <c r="V136" s="9">
        <v>0</v>
      </c>
      <c r="W136" s="9">
        <v>0</v>
      </c>
      <c r="X136" s="9">
        <v>40910.522880000004</v>
      </c>
      <c r="Y136" s="9">
        <v>7495.15869140625</v>
      </c>
      <c r="Z136" s="9">
        <v>-6670.69140625</v>
      </c>
      <c r="AA136" s="9">
        <v>0</v>
      </c>
      <c r="AB136" s="9">
        <v>0</v>
      </c>
      <c r="AC136" s="9">
        <v>0</v>
      </c>
      <c r="AD136" s="9">
        <v>0</v>
      </c>
      <c r="AE136" s="9"/>
      <c r="AG136" s="3">
        <f t="shared" si="13"/>
        <v>1389106.8793945313</v>
      </c>
      <c r="AH136" s="10">
        <f t="shared" ref="AH136" si="15">AG136/AG132</f>
        <v>14.696388244475907</v>
      </c>
    </row>
    <row r="137" spans="2:34" x14ac:dyDescent="0.25">
      <c r="B137" t="s">
        <v>672</v>
      </c>
      <c r="C137" t="s">
        <v>27</v>
      </c>
      <c r="D137" t="s">
        <v>38</v>
      </c>
      <c r="E137">
        <v>14</v>
      </c>
      <c r="F137" t="s">
        <v>650</v>
      </c>
      <c r="G137" s="9">
        <v>567.562744140625</v>
      </c>
      <c r="H137" s="9">
        <v>3483342.75</v>
      </c>
      <c r="I137" s="9">
        <v>566447.625</v>
      </c>
      <c r="J137" s="9">
        <v>0</v>
      </c>
      <c r="K137" s="9">
        <v>1692748</v>
      </c>
      <c r="L137" s="9">
        <v>697891.125</v>
      </c>
      <c r="M137" s="9">
        <v>222045.90625</v>
      </c>
      <c r="N137" s="9">
        <v>0</v>
      </c>
      <c r="O137" s="9">
        <v>1121.62158203125</v>
      </c>
      <c r="P137" s="9">
        <v>263965.15625</v>
      </c>
      <c r="Q137" s="9">
        <v>0</v>
      </c>
      <c r="R137" s="9">
        <v>39122.6171875</v>
      </c>
      <c r="S137" s="9">
        <v>0</v>
      </c>
      <c r="T137" s="9">
        <v>0</v>
      </c>
      <c r="U137" s="9">
        <v>40910.543360000003</v>
      </c>
      <c r="V137" s="9">
        <v>0</v>
      </c>
      <c r="W137" s="9">
        <v>0</v>
      </c>
      <c r="X137" s="9">
        <v>40910.543360000003</v>
      </c>
      <c r="Y137" s="9">
        <v>7508.93798828125</v>
      </c>
      <c r="Z137" s="9">
        <v>-6682.953125</v>
      </c>
      <c r="AA137" s="9">
        <v>0</v>
      </c>
      <c r="AB137" s="9">
        <v>0</v>
      </c>
      <c r="AC137" s="9">
        <v>0</v>
      </c>
      <c r="AD137" s="9">
        <v>0</v>
      </c>
      <c r="AE137" s="9"/>
      <c r="AG137" s="3">
        <f t="shared" si="13"/>
        <v>1224146.4262695313</v>
      </c>
      <c r="AH137" s="10"/>
    </row>
    <row r="138" spans="2:34" x14ac:dyDescent="0.25">
      <c r="B138" t="s">
        <v>164</v>
      </c>
      <c r="C138" t="s">
        <v>27</v>
      </c>
      <c r="D138" t="s">
        <v>38</v>
      </c>
      <c r="E138">
        <v>14</v>
      </c>
      <c r="F138" t="s">
        <v>53</v>
      </c>
      <c r="G138" s="9">
        <v>627.9093017578125</v>
      </c>
      <c r="H138" s="9">
        <v>3662319.25</v>
      </c>
      <c r="I138" s="9">
        <v>566447.625</v>
      </c>
      <c r="J138" s="9">
        <v>0</v>
      </c>
      <c r="K138" s="9">
        <v>1692748</v>
      </c>
      <c r="L138" s="9">
        <v>741900.625</v>
      </c>
      <c r="M138" s="9">
        <v>256704.390625</v>
      </c>
      <c r="N138" s="9">
        <v>0</v>
      </c>
      <c r="O138" s="9">
        <v>1121.62158203125</v>
      </c>
      <c r="P138" s="9">
        <v>365254.4375</v>
      </c>
      <c r="Q138" s="9">
        <v>0</v>
      </c>
      <c r="R138" s="9">
        <v>38142.0703125</v>
      </c>
      <c r="S138" s="9">
        <v>0</v>
      </c>
      <c r="T138" s="9">
        <v>0</v>
      </c>
      <c r="U138" s="9">
        <v>40910.387200000005</v>
      </c>
      <c r="V138" s="9">
        <v>0</v>
      </c>
      <c r="W138" s="9">
        <v>0</v>
      </c>
      <c r="X138" s="9">
        <v>40910.387200000005</v>
      </c>
      <c r="Y138" s="9">
        <v>7492.31982421875</v>
      </c>
      <c r="Z138" s="9">
        <v>-6668.16455078125</v>
      </c>
      <c r="AA138" s="9">
        <v>0</v>
      </c>
      <c r="AB138" s="9">
        <v>0</v>
      </c>
      <c r="AC138" s="9">
        <v>0</v>
      </c>
      <c r="AD138" s="9">
        <v>0</v>
      </c>
      <c r="AE138" s="9"/>
      <c r="AG138" s="3">
        <f t="shared" si="13"/>
        <v>1403123.1450195313</v>
      </c>
      <c r="AH138" s="10"/>
    </row>
    <row r="139" spans="2:34" x14ac:dyDescent="0.25">
      <c r="B139" t="s">
        <v>792</v>
      </c>
      <c r="C139" t="s">
        <v>27</v>
      </c>
      <c r="D139" t="s">
        <v>38</v>
      </c>
      <c r="E139">
        <v>14</v>
      </c>
      <c r="F139" t="s">
        <v>777</v>
      </c>
      <c r="G139" s="9">
        <v>592.69976806640625</v>
      </c>
      <c r="H139" s="9">
        <v>3560154.75</v>
      </c>
      <c r="I139" s="9">
        <v>566447.625</v>
      </c>
      <c r="J139" s="9">
        <v>0</v>
      </c>
      <c r="K139" s="9">
        <v>1692748</v>
      </c>
      <c r="L139" s="9">
        <v>668739.1875</v>
      </c>
      <c r="M139" s="9">
        <v>227614</v>
      </c>
      <c r="N139" s="9">
        <v>0</v>
      </c>
      <c r="O139" s="9">
        <v>1121.62158203125</v>
      </c>
      <c r="P139" s="9">
        <v>365254.4375</v>
      </c>
      <c r="Q139" s="9">
        <v>0</v>
      </c>
      <c r="R139" s="9">
        <v>38229.5</v>
      </c>
      <c r="S139" s="9">
        <v>0</v>
      </c>
      <c r="T139" s="9">
        <v>0</v>
      </c>
      <c r="U139" s="9">
        <v>40910.387200000005</v>
      </c>
      <c r="V139" s="9">
        <v>0</v>
      </c>
      <c r="W139" s="9">
        <v>0</v>
      </c>
      <c r="X139" s="9">
        <v>40910.387200000005</v>
      </c>
      <c r="Y139" s="9">
        <v>7492.31982421875</v>
      </c>
      <c r="Z139" s="9">
        <v>-6668.16455078125</v>
      </c>
      <c r="AA139" s="9">
        <v>0</v>
      </c>
      <c r="AB139" s="9">
        <v>0</v>
      </c>
      <c r="AC139" s="9">
        <v>0</v>
      </c>
      <c r="AD139" s="9">
        <v>0</v>
      </c>
      <c r="AE139" s="9"/>
      <c r="AG139" s="3">
        <f t="shared" si="13"/>
        <v>1300958.7465820313</v>
      </c>
      <c r="AH139" s="10"/>
    </row>
    <row r="140" spans="2:34" x14ac:dyDescent="0.25">
      <c r="B140" t="s">
        <v>165</v>
      </c>
      <c r="C140" t="s">
        <v>27</v>
      </c>
      <c r="D140" t="s">
        <v>38</v>
      </c>
      <c r="E140">
        <v>14</v>
      </c>
      <c r="F140" t="s">
        <v>54</v>
      </c>
      <c r="G140" s="9">
        <v>590.12457275390625</v>
      </c>
      <c r="H140" s="9">
        <v>3664908.5</v>
      </c>
      <c r="I140" s="9">
        <v>566447.625</v>
      </c>
      <c r="J140" s="9">
        <v>0</v>
      </c>
      <c r="K140" s="9">
        <v>1692748</v>
      </c>
      <c r="L140" s="9">
        <v>734412.9375</v>
      </c>
      <c r="M140" s="9">
        <v>244332.875</v>
      </c>
      <c r="N140" s="9">
        <v>0</v>
      </c>
      <c r="O140" s="9">
        <v>1121.62158203125</v>
      </c>
      <c r="P140" s="9">
        <v>425844.65625</v>
      </c>
      <c r="Q140" s="9">
        <v>0</v>
      </c>
      <c r="R140" s="9">
        <v>0</v>
      </c>
      <c r="S140" s="9">
        <v>0</v>
      </c>
      <c r="T140" s="9">
        <v>0</v>
      </c>
      <c r="U140" s="9">
        <v>40910.466560000001</v>
      </c>
      <c r="V140" s="9">
        <v>0</v>
      </c>
      <c r="W140" s="9">
        <v>0</v>
      </c>
      <c r="X140" s="9">
        <v>40910.466560000001</v>
      </c>
      <c r="Y140" s="9">
        <v>6343.4697265625</v>
      </c>
      <c r="Z140" s="9">
        <v>-6596.04541015625</v>
      </c>
      <c r="AA140" s="9">
        <v>0</v>
      </c>
      <c r="AB140" s="9">
        <v>0</v>
      </c>
      <c r="AC140" s="9">
        <v>0</v>
      </c>
      <c r="AD140" s="9">
        <v>0</v>
      </c>
      <c r="AE140" s="9"/>
      <c r="AG140" s="3">
        <f t="shared" si="13"/>
        <v>1405712.0903320313</v>
      </c>
      <c r="AH140" s="10"/>
    </row>
    <row r="141" spans="2:34" x14ac:dyDescent="0.25">
      <c r="B141" t="s">
        <v>166</v>
      </c>
      <c r="C141" t="s">
        <v>27</v>
      </c>
      <c r="D141" t="s">
        <v>38</v>
      </c>
      <c r="E141">
        <v>14</v>
      </c>
      <c r="F141" t="s">
        <v>66</v>
      </c>
      <c r="G141" s="9">
        <v>553.465576171875</v>
      </c>
      <c r="H141" s="9">
        <v>3549787.25</v>
      </c>
      <c r="I141" s="9">
        <v>566447.625</v>
      </c>
      <c r="J141" s="9">
        <v>0</v>
      </c>
      <c r="K141" s="9">
        <v>1692748</v>
      </c>
      <c r="L141" s="9">
        <v>656357.125</v>
      </c>
      <c r="M141" s="9">
        <v>207267.5</v>
      </c>
      <c r="N141" s="9">
        <v>0</v>
      </c>
      <c r="O141" s="9">
        <v>1121.62158203125</v>
      </c>
      <c r="P141" s="9">
        <v>425844.625</v>
      </c>
      <c r="Q141" s="9">
        <v>0</v>
      </c>
      <c r="R141" s="9">
        <v>0</v>
      </c>
      <c r="S141" s="9">
        <v>0</v>
      </c>
      <c r="T141" s="9">
        <v>0</v>
      </c>
      <c r="U141" s="9">
        <v>40910.466560000001</v>
      </c>
      <c r="V141" s="9">
        <v>0</v>
      </c>
      <c r="W141" s="9">
        <v>0</v>
      </c>
      <c r="X141" s="9">
        <v>40910.466560000001</v>
      </c>
      <c r="Y141" s="9">
        <v>6343.462890625</v>
      </c>
      <c r="Z141" s="9">
        <v>-6596.0380859375</v>
      </c>
      <c r="AA141" s="9">
        <v>0</v>
      </c>
      <c r="AB141" s="9">
        <v>0</v>
      </c>
      <c r="AC141" s="9">
        <v>0</v>
      </c>
      <c r="AD141" s="9">
        <v>0</v>
      </c>
      <c r="AE141" s="9"/>
      <c r="AG141" s="3">
        <f t="shared" si="13"/>
        <v>1290590.8715820313</v>
      </c>
      <c r="AH141" s="10">
        <f t="shared" ref="AH141" si="16">AG141/AG137</f>
        <v>1.0542781842814206</v>
      </c>
    </row>
    <row r="142" spans="2:34" x14ac:dyDescent="0.25">
      <c r="B142" t="s">
        <v>167</v>
      </c>
      <c r="C142" t="s">
        <v>27</v>
      </c>
      <c r="D142" t="s">
        <v>38</v>
      </c>
      <c r="E142">
        <v>14</v>
      </c>
      <c r="F142" t="s">
        <v>55</v>
      </c>
      <c r="G142" s="9">
        <v>524.83343505859375</v>
      </c>
      <c r="H142" s="9">
        <v>3457756</v>
      </c>
      <c r="I142" s="9">
        <v>566447.625</v>
      </c>
      <c r="J142" s="9">
        <v>0</v>
      </c>
      <c r="K142" s="9">
        <v>1692748</v>
      </c>
      <c r="L142" s="9">
        <v>591403.5625</v>
      </c>
      <c r="M142" s="9">
        <v>180190.265625</v>
      </c>
      <c r="N142" s="9">
        <v>0</v>
      </c>
      <c r="O142" s="9">
        <v>1121.62158203125</v>
      </c>
      <c r="P142" s="9">
        <v>425844.75</v>
      </c>
      <c r="Q142" s="9">
        <v>0</v>
      </c>
      <c r="R142" s="9">
        <v>0</v>
      </c>
      <c r="S142" s="9">
        <v>0</v>
      </c>
      <c r="T142" s="9">
        <v>0</v>
      </c>
      <c r="U142" s="9">
        <v>40910.466560000001</v>
      </c>
      <c r="V142" s="9">
        <v>0</v>
      </c>
      <c r="W142" s="9">
        <v>0</v>
      </c>
      <c r="X142" s="9">
        <v>40910.466560000001</v>
      </c>
      <c r="Y142" s="9">
        <v>6343.458984375</v>
      </c>
      <c r="Z142" s="9">
        <v>-6596.03369140625</v>
      </c>
      <c r="AA142" s="9">
        <v>0</v>
      </c>
      <c r="AB142" s="9">
        <v>0</v>
      </c>
      <c r="AC142" s="9">
        <v>0</v>
      </c>
      <c r="AD142" s="9">
        <v>0</v>
      </c>
      <c r="AE142" s="9"/>
      <c r="AG142" s="3">
        <f t="shared" si="13"/>
        <v>1198560.1997070313</v>
      </c>
      <c r="AH142" s="10"/>
    </row>
    <row r="143" spans="2:34" x14ac:dyDescent="0.25">
      <c r="B143" t="s">
        <v>168</v>
      </c>
      <c r="C143" t="s">
        <v>27</v>
      </c>
      <c r="D143" t="s">
        <v>38</v>
      </c>
      <c r="E143">
        <v>14</v>
      </c>
      <c r="F143" t="s">
        <v>56</v>
      </c>
      <c r="G143" s="9">
        <v>570.415283203125</v>
      </c>
      <c r="H143" s="9">
        <v>3563423.5</v>
      </c>
      <c r="I143" s="9">
        <v>566447.625</v>
      </c>
      <c r="J143" s="9">
        <v>0</v>
      </c>
      <c r="K143" s="9">
        <v>1692748</v>
      </c>
      <c r="L143" s="9">
        <v>650624.3125</v>
      </c>
      <c r="M143" s="9">
        <v>227801.234375</v>
      </c>
      <c r="N143" s="9">
        <v>0</v>
      </c>
      <c r="O143" s="9">
        <v>1121.62158203125</v>
      </c>
      <c r="P143" s="9">
        <v>424680.09375</v>
      </c>
      <c r="Q143" s="9">
        <v>0</v>
      </c>
      <c r="R143" s="9">
        <v>0</v>
      </c>
      <c r="S143" s="9">
        <v>0</v>
      </c>
      <c r="T143" s="9">
        <v>0</v>
      </c>
      <c r="U143" s="9">
        <v>40910.479360000005</v>
      </c>
      <c r="V143" s="9">
        <v>0</v>
      </c>
      <c r="W143" s="9">
        <v>0</v>
      </c>
      <c r="X143" s="9">
        <v>40910.479360000005</v>
      </c>
      <c r="Y143" s="9">
        <v>6291.3896484375</v>
      </c>
      <c r="Z143" s="9">
        <v>-6541.4814453125</v>
      </c>
      <c r="AA143" s="9">
        <v>0.86748087406158447</v>
      </c>
      <c r="AB143" s="9">
        <v>0</v>
      </c>
      <c r="AC143" s="9">
        <v>75</v>
      </c>
      <c r="AD143" s="9">
        <v>1</v>
      </c>
      <c r="AE143" s="9"/>
      <c r="AG143" s="3">
        <f t="shared" si="13"/>
        <v>1304227.2622070313</v>
      </c>
      <c r="AH143" s="10"/>
    </row>
    <row r="144" spans="2:34" x14ac:dyDescent="0.25">
      <c r="B144" t="s">
        <v>169</v>
      </c>
      <c r="C144" t="s">
        <v>27</v>
      </c>
      <c r="D144" t="s">
        <v>38</v>
      </c>
      <c r="E144">
        <v>14</v>
      </c>
      <c r="F144" t="s">
        <v>70</v>
      </c>
      <c r="G144" s="9">
        <v>537.0479736328125</v>
      </c>
      <c r="H144" s="9">
        <v>3454070.25</v>
      </c>
      <c r="I144" s="9">
        <v>566447.625</v>
      </c>
      <c r="J144" s="9">
        <v>0</v>
      </c>
      <c r="K144" s="9">
        <v>1692748</v>
      </c>
      <c r="L144" s="9">
        <v>576450.25</v>
      </c>
      <c r="M144" s="9">
        <v>192600.359375</v>
      </c>
      <c r="N144" s="9">
        <v>0</v>
      </c>
      <c r="O144" s="9">
        <v>1121.62158203125</v>
      </c>
      <c r="P144" s="9">
        <v>424701.75</v>
      </c>
      <c r="Q144" s="9">
        <v>0</v>
      </c>
      <c r="R144" s="9">
        <v>0</v>
      </c>
      <c r="S144" s="9">
        <v>0</v>
      </c>
      <c r="T144" s="9">
        <v>0</v>
      </c>
      <c r="U144" s="9">
        <v>40910.479360000005</v>
      </c>
      <c r="V144" s="9">
        <v>0</v>
      </c>
      <c r="W144" s="9">
        <v>0</v>
      </c>
      <c r="X144" s="9">
        <v>40910.479360000005</v>
      </c>
      <c r="Y144" s="9">
        <v>6291.38525390625</v>
      </c>
      <c r="Z144" s="9">
        <v>-6541.4775390625</v>
      </c>
      <c r="AA144" s="9">
        <v>0.86748087406158447</v>
      </c>
      <c r="AB144" s="9">
        <v>0</v>
      </c>
      <c r="AC144" s="9">
        <v>75</v>
      </c>
      <c r="AD144" s="9">
        <v>1</v>
      </c>
      <c r="AE144" s="9"/>
      <c r="AG144" s="3">
        <f t="shared" si="13"/>
        <v>1194873.9809570313</v>
      </c>
      <c r="AH144" s="10"/>
    </row>
    <row r="145" spans="2:34" x14ac:dyDescent="0.25">
      <c r="B145" t="s">
        <v>170</v>
      </c>
      <c r="C145" t="s">
        <v>27</v>
      </c>
      <c r="D145" t="s">
        <v>38</v>
      </c>
      <c r="E145">
        <v>14</v>
      </c>
      <c r="F145" t="s">
        <v>57</v>
      </c>
      <c r="G145" s="9">
        <v>512.410400390625</v>
      </c>
      <c r="H145" s="9">
        <v>3368493</v>
      </c>
      <c r="I145" s="9">
        <v>566447.625</v>
      </c>
      <c r="J145" s="9">
        <v>0</v>
      </c>
      <c r="K145" s="9">
        <v>1692748</v>
      </c>
      <c r="L145" s="9">
        <v>516348.125</v>
      </c>
      <c r="M145" s="9">
        <v>167125.359375</v>
      </c>
      <c r="N145" s="9">
        <v>0</v>
      </c>
      <c r="O145" s="9">
        <v>1121.62158203125</v>
      </c>
      <c r="P145" s="9">
        <v>424701.8125</v>
      </c>
      <c r="Q145" s="9">
        <v>0</v>
      </c>
      <c r="R145" s="9">
        <v>0</v>
      </c>
      <c r="S145" s="9">
        <v>0</v>
      </c>
      <c r="T145" s="9">
        <v>0</v>
      </c>
      <c r="U145" s="9">
        <v>40910.479360000005</v>
      </c>
      <c r="V145" s="9">
        <v>0</v>
      </c>
      <c r="W145" s="9">
        <v>0</v>
      </c>
      <c r="X145" s="9">
        <v>40910.479360000005</v>
      </c>
      <c r="Y145" s="9">
        <v>6291.37890625</v>
      </c>
      <c r="Z145" s="9">
        <v>-6541.470703125</v>
      </c>
      <c r="AA145" s="9">
        <v>0.86748087406158447</v>
      </c>
      <c r="AB145" s="9">
        <v>0</v>
      </c>
      <c r="AC145" s="9">
        <v>75</v>
      </c>
      <c r="AD145" s="9">
        <v>1</v>
      </c>
      <c r="AE145" s="9"/>
      <c r="AG145" s="3">
        <f t="shared" si="13"/>
        <v>1109296.9184570313</v>
      </c>
      <c r="AH145" s="10"/>
    </row>
    <row r="146" spans="2:34" x14ac:dyDescent="0.25">
      <c r="B146" t="s">
        <v>171</v>
      </c>
      <c r="C146" t="s">
        <v>23</v>
      </c>
      <c r="D146" t="s">
        <v>39</v>
      </c>
      <c r="E146">
        <v>14</v>
      </c>
      <c r="F146" t="s">
        <v>52</v>
      </c>
      <c r="G146" s="9">
        <v>37.583320617675781</v>
      </c>
      <c r="H146" s="9">
        <v>100629.8125</v>
      </c>
      <c r="I146" s="9">
        <v>31593.98046875</v>
      </c>
      <c r="J146" s="9">
        <v>0</v>
      </c>
      <c r="K146" s="9">
        <v>50648.0078125</v>
      </c>
      <c r="L146" s="9">
        <v>736.483154296875</v>
      </c>
      <c r="M146" s="9">
        <v>9211.6005859375</v>
      </c>
      <c r="N146" s="9">
        <v>0</v>
      </c>
      <c r="O146" s="9">
        <v>0</v>
      </c>
      <c r="P146" s="9">
        <v>8413.017578125</v>
      </c>
      <c r="Q146" s="9">
        <v>0</v>
      </c>
      <c r="R146" s="9">
        <v>26.831851959228516</v>
      </c>
      <c r="S146" s="9">
        <v>0</v>
      </c>
      <c r="T146" s="9">
        <v>0</v>
      </c>
      <c r="U146" s="9">
        <v>180.62692000000001</v>
      </c>
      <c r="V146" s="9">
        <v>0</v>
      </c>
      <c r="W146" s="9">
        <v>0</v>
      </c>
      <c r="X146" s="9">
        <v>180.62692000000001</v>
      </c>
      <c r="Y146" s="9">
        <v>239.42396545410156</v>
      </c>
      <c r="Z146" s="9">
        <v>-213.08734130859375</v>
      </c>
      <c r="AA146" s="9">
        <v>0</v>
      </c>
      <c r="AB146" s="9">
        <v>0</v>
      </c>
      <c r="AC146" s="9">
        <v>0</v>
      </c>
      <c r="AD146" s="9">
        <v>0</v>
      </c>
      <c r="AE146" s="9"/>
      <c r="AG146" s="3">
        <f t="shared" si="13"/>
        <v>18387.933170318604</v>
      </c>
      <c r="AH146" s="10">
        <f t="shared" ref="AH146" si="17">AG146/AG142</f>
        <v>1.5341685110863215E-2</v>
      </c>
    </row>
    <row r="147" spans="2:34" x14ac:dyDescent="0.25">
      <c r="B147" t="s">
        <v>673</v>
      </c>
      <c r="C147" t="s">
        <v>23</v>
      </c>
      <c r="D147" t="s">
        <v>39</v>
      </c>
      <c r="E147">
        <v>14</v>
      </c>
      <c r="F147" t="s">
        <v>648</v>
      </c>
      <c r="G147" s="9">
        <v>37.585887908935547</v>
      </c>
      <c r="H147" s="9">
        <v>104472.703125</v>
      </c>
      <c r="I147" s="9">
        <v>31593.98046875</v>
      </c>
      <c r="J147" s="9">
        <v>0</v>
      </c>
      <c r="K147" s="9">
        <v>50648.0078125</v>
      </c>
      <c r="L147" s="9">
        <v>735.49267578125</v>
      </c>
      <c r="M147" s="9">
        <v>13055.712890625</v>
      </c>
      <c r="N147" s="9">
        <v>0</v>
      </c>
      <c r="O147" s="9">
        <v>0</v>
      </c>
      <c r="P147" s="9">
        <v>8412.8037109375</v>
      </c>
      <c r="Q147" s="9">
        <v>0</v>
      </c>
      <c r="R147" s="9">
        <v>26.801433563232422</v>
      </c>
      <c r="S147" s="9">
        <v>0</v>
      </c>
      <c r="T147" s="9">
        <v>0</v>
      </c>
      <c r="U147" s="9">
        <v>180.62576000000001</v>
      </c>
      <c r="V147" s="9">
        <v>0</v>
      </c>
      <c r="W147" s="9">
        <v>0</v>
      </c>
      <c r="X147" s="9">
        <v>180.62576000000001</v>
      </c>
      <c r="Y147" s="9">
        <v>239.55036926269531</v>
      </c>
      <c r="Z147" s="9">
        <v>-213.1998291015625</v>
      </c>
      <c r="AA147" s="9">
        <v>0</v>
      </c>
      <c r="AB147" s="9">
        <v>0</v>
      </c>
      <c r="AC147" s="9">
        <v>0</v>
      </c>
      <c r="AD147" s="9">
        <v>0</v>
      </c>
      <c r="AE147" s="9"/>
      <c r="AG147" s="3">
        <f t="shared" si="13"/>
        <v>22230.810710906982</v>
      </c>
      <c r="AH147" s="10"/>
    </row>
    <row r="148" spans="2:34" x14ac:dyDescent="0.25">
      <c r="B148" t="s">
        <v>172</v>
      </c>
      <c r="C148" t="s">
        <v>23</v>
      </c>
      <c r="D148" t="s">
        <v>39</v>
      </c>
      <c r="E148">
        <v>14</v>
      </c>
      <c r="F148" t="s">
        <v>62</v>
      </c>
      <c r="G148" s="9">
        <v>37.954998016357422</v>
      </c>
      <c r="H148" s="9">
        <v>97940.796875</v>
      </c>
      <c r="I148" s="9">
        <v>31593.98046875</v>
      </c>
      <c r="J148" s="9">
        <v>0</v>
      </c>
      <c r="K148" s="9">
        <v>50648.0078125</v>
      </c>
      <c r="L148" s="9">
        <v>888.7989501953125</v>
      </c>
      <c r="M148" s="9">
        <v>9900.5234375</v>
      </c>
      <c r="N148" s="9">
        <v>0</v>
      </c>
      <c r="O148" s="9">
        <v>0</v>
      </c>
      <c r="P148" s="9">
        <v>4877.4091796875</v>
      </c>
      <c r="Q148" s="9">
        <v>0</v>
      </c>
      <c r="R148" s="9">
        <v>32.202400207519531</v>
      </c>
      <c r="S148" s="9">
        <v>0</v>
      </c>
      <c r="T148" s="9">
        <v>0</v>
      </c>
      <c r="U148" s="9">
        <v>180.68964000000003</v>
      </c>
      <c r="V148" s="9">
        <v>0</v>
      </c>
      <c r="W148" s="9">
        <v>0</v>
      </c>
      <c r="X148" s="9">
        <v>180.68964000000003</v>
      </c>
      <c r="Y148" s="9">
        <v>238.58815002441406</v>
      </c>
      <c r="Z148" s="9">
        <v>-212.34342956542969</v>
      </c>
      <c r="AA148" s="9">
        <v>0</v>
      </c>
      <c r="AB148" s="9">
        <v>0</v>
      </c>
      <c r="AC148" s="9">
        <v>0</v>
      </c>
      <c r="AD148" s="9">
        <v>0</v>
      </c>
      <c r="AE148" s="9"/>
      <c r="AG148" s="3">
        <f t="shared" si="13"/>
        <v>15698.933967590332</v>
      </c>
      <c r="AH148" s="10"/>
    </row>
    <row r="149" spans="2:34" x14ac:dyDescent="0.25">
      <c r="B149" t="s">
        <v>674</v>
      </c>
      <c r="C149" t="s">
        <v>23</v>
      </c>
      <c r="D149" t="s">
        <v>39</v>
      </c>
      <c r="E149">
        <v>14</v>
      </c>
      <c r="F149" t="s">
        <v>650</v>
      </c>
      <c r="G149" s="9">
        <v>35.047523498535156</v>
      </c>
      <c r="H149" s="9">
        <v>95318.296875</v>
      </c>
      <c r="I149" s="9">
        <v>31593.98046875</v>
      </c>
      <c r="J149" s="9">
        <v>0</v>
      </c>
      <c r="K149" s="9">
        <v>50648.0078125</v>
      </c>
      <c r="L149" s="9">
        <v>742.2557373046875</v>
      </c>
      <c r="M149" s="9">
        <v>7784.53662109375</v>
      </c>
      <c r="N149" s="9">
        <v>0</v>
      </c>
      <c r="O149" s="9">
        <v>0</v>
      </c>
      <c r="P149" s="9">
        <v>4517.326171875</v>
      </c>
      <c r="Q149" s="9">
        <v>0</v>
      </c>
      <c r="R149" s="9">
        <v>32.289051055908203</v>
      </c>
      <c r="S149" s="9">
        <v>0</v>
      </c>
      <c r="T149" s="9">
        <v>0</v>
      </c>
      <c r="U149" s="9">
        <v>180.69136</v>
      </c>
      <c r="V149" s="9">
        <v>0</v>
      </c>
      <c r="W149" s="9">
        <v>0</v>
      </c>
      <c r="X149" s="9">
        <v>180.69136</v>
      </c>
      <c r="Y149" s="9">
        <v>238.79617309570312</v>
      </c>
      <c r="Z149" s="9">
        <v>-212.52859497070312</v>
      </c>
      <c r="AA149" s="9">
        <v>0</v>
      </c>
      <c r="AB149" s="9">
        <v>0</v>
      </c>
      <c r="AC149" s="9">
        <v>0</v>
      </c>
      <c r="AD149" s="9">
        <v>0</v>
      </c>
      <c r="AE149" s="9"/>
      <c r="AG149" s="3">
        <f t="shared" si="13"/>
        <v>13076.407581329346</v>
      </c>
      <c r="AH149" s="10"/>
    </row>
    <row r="150" spans="2:34" x14ac:dyDescent="0.25">
      <c r="B150" t="s">
        <v>173</v>
      </c>
      <c r="C150" t="s">
        <v>23</v>
      </c>
      <c r="D150" t="s">
        <v>39</v>
      </c>
      <c r="E150">
        <v>14</v>
      </c>
      <c r="F150" t="s">
        <v>53</v>
      </c>
      <c r="G150" s="9">
        <v>39.700401306152344</v>
      </c>
      <c r="H150" s="9">
        <v>100144.9765625</v>
      </c>
      <c r="I150" s="9">
        <v>31593.98046875</v>
      </c>
      <c r="J150" s="9">
        <v>0</v>
      </c>
      <c r="K150" s="9">
        <v>50648.0078125</v>
      </c>
      <c r="L150" s="9">
        <v>735.89794921875</v>
      </c>
      <c r="M150" s="9">
        <v>10060.40625</v>
      </c>
      <c r="N150" s="9">
        <v>0</v>
      </c>
      <c r="O150" s="9">
        <v>0</v>
      </c>
      <c r="P150" s="9">
        <v>7076.4052734375</v>
      </c>
      <c r="Q150" s="9">
        <v>0</v>
      </c>
      <c r="R150" s="9">
        <v>30.39471435546875</v>
      </c>
      <c r="S150" s="9">
        <v>0</v>
      </c>
      <c r="T150" s="9">
        <v>0</v>
      </c>
      <c r="U150" s="9">
        <v>180.67348000000001</v>
      </c>
      <c r="V150" s="9">
        <v>0</v>
      </c>
      <c r="W150" s="9">
        <v>0</v>
      </c>
      <c r="X150" s="9">
        <v>180.67348000000001</v>
      </c>
      <c r="Y150" s="9">
        <v>237.54429626464844</v>
      </c>
      <c r="Z150" s="9">
        <v>-211.41441345214844</v>
      </c>
      <c r="AA150" s="9">
        <v>0</v>
      </c>
      <c r="AB150" s="9">
        <v>0</v>
      </c>
      <c r="AC150" s="9">
        <v>0</v>
      </c>
      <c r="AD150" s="9">
        <v>0</v>
      </c>
      <c r="AE150" s="9"/>
      <c r="AG150" s="3">
        <f t="shared" si="13"/>
        <v>17903.104187011719</v>
      </c>
      <c r="AH150" s="10"/>
    </row>
    <row r="151" spans="2:34" x14ac:dyDescent="0.25">
      <c r="B151" t="s">
        <v>793</v>
      </c>
      <c r="C151" t="s">
        <v>23</v>
      </c>
      <c r="D151" t="s">
        <v>39</v>
      </c>
      <c r="E151">
        <v>14</v>
      </c>
      <c r="F151" t="s">
        <v>777</v>
      </c>
      <c r="G151" s="9">
        <v>37.430561065673828</v>
      </c>
      <c r="H151" s="9">
        <v>98712.6484375</v>
      </c>
      <c r="I151" s="9">
        <v>31593.98046875</v>
      </c>
      <c r="J151" s="9">
        <v>0</v>
      </c>
      <c r="K151" s="9">
        <v>50648.0078125</v>
      </c>
      <c r="L151" s="9">
        <v>688.09222412109375</v>
      </c>
      <c r="M151" s="9">
        <v>8675.2548828125</v>
      </c>
      <c r="N151" s="9">
        <v>0</v>
      </c>
      <c r="O151" s="9">
        <v>0</v>
      </c>
      <c r="P151" s="9">
        <v>7076.4052734375</v>
      </c>
      <c r="Q151" s="9">
        <v>0</v>
      </c>
      <c r="R151" s="9">
        <v>31.014488220214844</v>
      </c>
      <c r="S151" s="9">
        <v>0</v>
      </c>
      <c r="T151" s="9">
        <v>0</v>
      </c>
      <c r="U151" s="9">
        <v>180.67348000000001</v>
      </c>
      <c r="V151" s="9">
        <v>0</v>
      </c>
      <c r="W151" s="9">
        <v>0</v>
      </c>
      <c r="X151" s="9">
        <v>180.67348000000001</v>
      </c>
      <c r="Y151" s="9">
        <v>237.54429626464844</v>
      </c>
      <c r="Z151" s="9">
        <v>-211.41441345214844</v>
      </c>
      <c r="AA151" s="9">
        <v>0</v>
      </c>
      <c r="AB151" s="9">
        <v>0</v>
      </c>
      <c r="AC151" s="9">
        <v>0</v>
      </c>
      <c r="AD151" s="9">
        <v>0</v>
      </c>
      <c r="AE151" s="9"/>
      <c r="AG151" s="3">
        <f t="shared" si="13"/>
        <v>16470.766868591309</v>
      </c>
      <c r="AH151" s="10">
        <f t="shared" ref="AH151" si="18">AG151/AG147</f>
        <v>0.74089816528869756</v>
      </c>
    </row>
    <row r="152" spans="2:34" x14ac:dyDescent="0.25">
      <c r="B152" t="s">
        <v>174</v>
      </c>
      <c r="C152" t="s">
        <v>23</v>
      </c>
      <c r="D152" t="s">
        <v>39</v>
      </c>
      <c r="E152">
        <v>14</v>
      </c>
      <c r="F152" t="s">
        <v>54</v>
      </c>
      <c r="G152" s="9">
        <v>37.153858184814453</v>
      </c>
      <c r="H152" s="9">
        <v>100640.4140625</v>
      </c>
      <c r="I152" s="9">
        <v>31593.98046875</v>
      </c>
      <c r="J152" s="9">
        <v>0</v>
      </c>
      <c r="K152" s="9">
        <v>50648.0078125</v>
      </c>
      <c r="L152" s="9">
        <v>1236.071044921875</v>
      </c>
      <c r="M152" s="9">
        <v>12599.5205078125</v>
      </c>
      <c r="N152" s="9">
        <v>0</v>
      </c>
      <c r="O152" s="9">
        <v>0</v>
      </c>
      <c r="P152" s="9">
        <v>4562.953125</v>
      </c>
      <c r="Q152" s="9">
        <v>0</v>
      </c>
      <c r="R152" s="9">
        <v>0</v>
      </c>
      <c r="S152" s="9">
        <v>0</v>
      </c>
      <c r="T152" s="9">
        <v>0</v>
      </c>
      <c r="U152" s="9">
        <v>180.6242</v>
      </c>
      <c r="V152" s="9">
        <v>0</v>
      </c>
      <c r="W152" s="9">
        <v>0</v>
      </c>
      <c r="X152" s="9">
        <v>180.6242</v>
      </c>
      <c r="Y152" s="9">
        <v>240.56863403320312</v>
      </c>
      <c r="Z152" s="9">
        <v>-250.91818237304687</v>
      </c>
      <c r="AA152" s="9">
        <v>0</v>
      </c>
      <c r="AB152" s="9">
        <v>0</v>
      </c>
      <c r="AC152" s="9">
        <v>0</v>
      </c>
      <c r="AD152" s="9">
        <v>0</v>
      </c>
      <c r="AE152" s="9"/>
      <c r="AG152" s="3">
        <f t="shared" si="13"/>
        <v>18398.544677734375</v>
      </c>
      <c r="AH152" s="10"/>
    </row>
    <row r="153" spans="2:34" x14ac:dyDescent="0.25">
      <c r="B153" t="s">
        <v>175</v>
      </c>
      <c r="C153" t="s">
        <v>23</v>
      </c>
      <c r="D153" t="s">
        <v>39</v>
      </c>
      <c r="E153">
        <v>14</v>
      </c>
      <c r="F153" t="s">
        <v>66</v>
      </c>
      <c r="G153" s="9">
        <v>35.316532135009766</v>
      </c>
      <c r="H153" s="9">
        <v>99057.71875</v>
      </c>
      <c r="I153" s="9">
        <v>31593.98046875</v>
      </c>
      <c r="J153" s="9">
        <v>0</v>
      </c>
      <c r="K153" s="9">
        <v>50648.0078125</v>
      </c>
      <c r="L153" s="9">
        <v>1119.3917236328125</v>
      </c>
      <c r="M153" s="9">
        <v>11133.4814453125</v>
      </c>
      <c r="N153" s="9">
        <v>0</v>
      </c>
      <c r="O153" s="9">
        <v>0</v>
      </c>
      <c r="P153" s="9">
        <v>4562.953125</v>
      </c>
      <c r="Q153" s="9">
        <v>0</v>
      </c>
      <c r="R153" s="9">
        <v>0</v>
      </c>
      <c r="S153" s="9">
        <v>0</v>
      </c>
      <c r="T153" s="9">
        <v>0</v>
      </c>
      <c r="U153" s="9">
        <v>180.6242</v>
      </c>
      <c r="V153" s="9">
        <v>0</v>
      </c>
      <c r="W153" s="9">
        <v>0</v>
      </c>
      <c r="X153" s="9">
        <v>180.6242</v>
      </c>
      <c r="Y153" s="9">
        <v>240.56863403320312</v>
      </c>
      <c r="Z153" s="9">
        <v>-250.91818237304687</v>
      </c>
      <c r="AA153" s="9">
        <v>0</v>
      </c>
      <c r="AB153" s="9">
        <v>0</v>
      </c>
      <c r="AC153" s="9">
        <v>0</v>
      </c>
      <c r="AD153" s="9">
        <v>0</v>
      </c>
      <c r="AE153" s="9"/>
      <c r="AG153" s="3">
        <f t="shared" si="13"/>
        <v>16815.826293945313</v>
      </c>
      <c r="AH153" s="10"/>
    </row>
    <row r="154" spans="2:34" x14ac:dyDescent="0.25">
      <c r="B154" t="s">
        <v>176</v>
      </c>
      <c r="C154" t="s">
        <v>23</v>
      </c>
      <c r="D154" t="s">
        <v>39</v>
      </c>
      <c r="E154">
        <v>14</v>
      </c>
      <c r="F154" t="s">
        <v>55</v>
      </c>
      <c r="G154" s="9">
        <v>33.765731811523438</v>
      </c>
      <c r="H154" s="9">
        <v>97719.0234375</v>
      </c>
      <c r="I154" s="9">
        <v>31593.98046875</v>
      </c>
      <c r="J154" s="9">
        <v>0</v>
      </c>
      <c r="K154" s="9">
        <v>50648.0078125</v>
      </c>
      <c r="L154" s="9">
        <v>1017.74951171875</v>
      </c>
      <c r="M154" s="9">
        <v>9896.421875</v>
      </c>
      <c r="N154" s="9">
        <v>0</v>
      </c>
      <c r="O154" s="9">
        <v>0</v>
      </c>
      <c r="P154" s="9">
        <v>4562.953125</v>
      </c>
      <c r="Q154" s="9">
        <v>0</v>
      </c>
      <c r="R154" s="9">
        <v>0</v>
      </c>
      <c r="S154" s="9">
        <v>0</v>
      </c>
      <c r="T154" s="9">
        <v>0</v>
      </c>
      <c r="U154" s="9">
        <v>180.6242</v>
      </c>
      <c r="V154" s="9">
        <v>0</v>
      </c>
      <c r="W154" s="9">
        <v>0</v>
      </c>
      <c r="X154" s="9">
        <v>180.6242</v>
      </c>
      <c r="Y154" s="9">
        <v>240.56863403320312</v>
      </c>
      <c r="Z154" s="9">
        <v>-250.91818237304687</v>
      </c>
      <c r="AA154" s="9">
        <v>0</v>
      </c>
      <c r="AB154" s="9">
        <v>0</v>
      </c>
      <c r="AC154" s="9">
        <v>0</v>
      </c>
      <c r="AD154" s="9">
        <v>0</v>
      </c>
      <c r="AE154" s="9"/>
      <c r="AG154" s="3">
        <f t="shared" si="13"/>
        <v>15477.12451171875</v>
      </c>
      <c r="AH154" s="10"/>
    </row>
    <row r="155" spans="2:34" x14ac:dyDescent="0.25">
      <c r="B155" t="s">
        <v>177</v>
      </c>
      <c r="C155" t="s">
        <v>23</v>
      </c>
      <c r="D155" t="s">
        <v>39</v>
      </c>
      <c r="E155">
        <v>14</v>
      </c>
      <c r="F155" t="s">
        <v>56</v>
      </c>
      <c r="G155" s="9">
        <v>36.588302612304688</v>
      </c>
      <c r="H155" s="9">
        <v>99637.671875</v>
      </c>
      <c r="I155" s="9">
        <v>31593.98046875</v>
      </c>
      <c r="J155" s="9">
        <v>0</v>
      </c>
      <c r="K155" s="9">
        <v>50648.0078125</v>
      </c>
      <c r="L155" s="9">
        <v>1005.2040405273437</v>
      </c>
      <c r="M155" s="9">
        <v>11829.109375</v>
      </c>
      <c r="N155" s="9">
        <v>0</v>
      </c>
      <c r="O155" s="9">
        <v>0</v>
      </c>
      <c r="P155" s="9">
        <v>4561.46435546875</v>
      </c>
      <c r="Q155" s="9">
        <v>0</v>
      </c>
      <c r="R155" s="9">
        <v>0</v>
      </c>
      <c r="S155" s="9">
        <v>0</v>
      </c>
      <c r="T155" s="9">
        <v>0</v>
      </c>
      <c r="U155" s="9">
        <v>180.60876000000002</v>
      </c>
      <c r="V155" s="9">
        <v>0</v>
      </c>
      <c r="W155" s="9">
        <v>0</v>
      </c>
      <c r="X155" s="9">
        <v>180.60876000000002</v>
      </c>
      <c r="Y155" s="9">
        <v>239.22099304199219</v>
      </c>
      <c r="Z155" s="9">
        <v>-249.50320434570312</v>
      </c>
      <c r="AA155" s="9">
        <v>0</v>
      </c>
      <c r="AB155" s="9">
        <v>0</v>
      </c>
      <c r="AC155" s="9">
        <v>0</v>
      </c>
      <c r="AD155" s="9">
        <v>0</v>
      </c>
      <c r="AE155" s="9"/>
      <c r="AG155" s="3">
        <f t="shared" si="13"/>
        <v>17395.777770996094</v>
      </c>
      <c r="AH155" s="10"/>
    </row>
    <row r="156" spans="2:34" x14ac:dyDescent="0.25">
      <c r="B156" t="s">
        <v>178</v>
      </c>
      <c r="C156" t="s">
        <v>23</v>
      </c>
      <c r="D156" t="s">
        <v>39</v>
      </c>
      <c r="E156">
        <v>14</v>
      </c>
      <c r="F156" t="s">
        <v>70</v>
      </c>
      <c r="G156" s="9">
        <v>34.748424530029297</v>
      </c>
      <c r="H156" s="9">
        <v>98161.7109375</v>
      </c>
      <c r="I156" s="9">
        <v>31593.98046875</v>
      </c>
      <c r="J156" s="9">
        <v>0</v>
      </c>
      <c r="K156" s="9">
        <v>50648.0078125</v>
      </c>
      <c r="L156" s="9">
        <v>905.85321044921875</v>
      </c>
      <c r="M156" s="9">
        <v>10452.4912109375</v>
      </c>
      <c r="N156" s="9">
        <v>0</v>
      </c>
      <c r="O156" s="9">
        <v>0</v>
      </c>
      <c r="P156" s="9">
        <v>4561.46435546875</v>
      </c>
      <c r="Q156" s="9">
        <v>0</v>
      </c>
      <c r="R156" s="9">
        <v>0</v>
      </c>
      <c r="S156" s="9">
        <v>0</v>
      </c>
      <c r="T156" s="9">
        <v>0</v>
      </c>
      <c r="U156" s="9">
        <v>180.60876000000002</v>
      </c>
      <c r="V156" s="9">
        <v>0</v>
      </c>
      <c r="W156" s="9">
        <v>0</v>
      </c>
      <c r="X156" s="9">
        <v>180.60876000000002</v>
      </c>
      <c r="Y156" s="9">
        <v>239.22099304199219</v>
      </c>
      <c r="Z156" s="9">
        <v>-249.50320434570312</v>
      </c>
      <c r="AA156" s="9">
        <v>0</v>
      </c>
      <c r="AB156" s="9">
        <v>0</v>
      </c>
      <c r="AC156" s="9">
        <v>0</v>
      </c>
      <c r="AD156" s="9">
        <v>0</v>
      </c>
      <c r="AE156" s="9"/>
      <c r="AG156" s="3">
        <f t="shared" si="13"/>
        <v>15919.808776855469</v>
      </c>
      <c r="AH156" s="10">
        <f t="shared" ref="AH156" si="19">AG156/AG152</f>
        <v>0.86527543649261385</v>
      </c>
    </row>
    <row r="157" spans="2:34" x14ac:dyDescent="0.25">
      <c r="B157" t="s">
        <v>179</v>
      </c>
      <c r="C157" t="s">
        <v>23</v>
      </c>
      <c r="D157" t="s">
        <v>39</v>
      </c>
      <c r="E157">
        <v>14</v>
      </c>
      <c r="F157" t="s">
        <v>57</v>
      </c>
      <c r="G157" s="9">
        <v>33.23602294921875</v>
      </c>
      <c r="H157" s="9">
        <v>96923.171875</v>
      </c>
      <c r="I157" s="9">
        <v>31593.98046875</v>
      </c>
      <c r="J157" s="9">
        <v>0</v>
      </c>
      <c r="K157" s="9">
        <v>50648.0078125</v>
      </c>
      <c r="L157" s="9">
        <v>821.179931640625</v>
      </c>
      <c r="M157" s="9">
        <v>9298.607421875</v>
      </c>
      <c r="N157" s="9">
        <v>0</v>
      </c>
      <c r="O157" s="9">
        <v>0</v>
      </c>
      <c r="P157" s="9">
        <v>4561.46435546875</v>
      </c>
      <c r="Q157" s="9">
        <v>0</v>
      </c>
      <c r="R157" s="9">
        <v>0</v>
      </c>
      <c r="S157" s="9">
        <v>0</v>
      </c>
      <c r="T157" s="9">
        <v>0</v>
      </c>
      <c r="U157" s="9">
        <v>180.60876000000002</v>
      </c>
      <c r="V157" s="9">
        <v>0</v>
      </c>
      <c r="W157" s="9">
        <v>0</v>
      </c>
      <c r="X157" s="9">
        <v>180.60876000000002</v>
      </c>
      <c r="Y157" s="9">
        <v>239.22099304199219</v>
      </c>
      <c r="Z157" s="9">
        <v>-249.50320434570312</v>
      </c>
      <c r="AA157" s="9">
        <v>0</v>
      </c>
      <c r="AB157" s="9">
        <v>0</v>
      </c>
      <c r="AC157" s="9">
        <v>0</v>
      </c>
      <c r="AD157" s="9">
        <v>0</v>
      </c>
      <c r="AE157" s="9"/>
      <c r="AG157" s="3">
        <f t="shared" si="13"/>
        <v>14681.251708984375</v>
      </c>
      <c r="AH157" s="10"/>
    </row>
    <row r="158" spans="2:34" x14ac:dyDescent="0.25">
      <c r="B158" t="s">
        <v>180</v>
      </c>
      <c r="C158" t="s">
        <v>25</v>
      </c>
      <c r="D158" t="s">
        <v>39</v>
      </c>
      <c r="E158">
        <v>14</v>
      </c>
      <c r="F158" t="s">
        <v>52</v>
      </c>
      <c r="G158" s="9">
        <v>586.6005859375</v>
      </c>
      <c r="H158" s="9">
        <v>1695797.75</v>
      </c>
      <c r="I158" s="9">
        <v>500422.40625</v>
      </c>
      <c r="J158" s="9">
        <v>0</v>
      </c>
      <c r="K158" s="9">
        <v>883691.5</v>
      </c>
      <c r="L158" s="9">
        <v>3634.310302734375</v>
      </c>
      <c r="M158" s="9">
        <v>175586.640625</v>
      </c>
      <c r="N158" s="9">
        <v>0</v>
      </c>
      <c r="O158" s="9">
        <v>213.47686767578125</v>
      </c>
      <c r="P158" s="9">
        <v>132169.625</v>
      </c>
      <c r="Q158" s="9">
        <v>0</v>
      </c>
      <c r="R158" s="9">
        <v>81.700454711914063</v>
      </c>
      <c r="S158" s="9">
        <v>0</v>
      </c>
      <c r="T158" s="9">
        <v>0</v>
      </c>
      <c r="U158" s="9">
        <v>3017.5811200000003</v>
      </c>
      <c r="V158" s="9">
        <v>0</v>
      </c>
      <c r="W158" s="9">
        <v>0</v>
      </c>
      <c r="X158" s="9">
        <v>3017.5811200000003</v>
      </c>
      <c r="Y158" s="9">
        <v>3779.4208984375</v>
      </c>
      <c r="Z158" s="9">
        <v>-3363.6845703125</v>
      </c>
      <c r="AA158" s="9">
        <v>0</v>
      </c>
      <c r="AB158" s="9">
        <v>0</v>
      </c>
      <c r="AC158" s="9">
        <v>0</v>
      </c>
      <c r="AD158" s="9">
        <v>0</v>
      </c>
      <c r="AE158" s="9"/>
      <c r="AG158" s="3">
        <f t="shared" si="13"/>
        <v>311685.75325012207</v>
      </c>
      <c r="AH158" s="10"/>
    </row>
    <row r="159" spans="2:34" x14ac:dyDescent="0.25">
      <c r="B159" t="s">
        <v>675</v>
      </c>
      <c r="C159" t="s">
        <v>25</v>
      </c>
      <c r="D159" t="s">
        <v>39</v>
      </c>
      <c r="E159">
        <v>14</v>
      </c>
      <c r="F159" t="s">
        <v>648</v>
      </c>
      <c r="G159" s="9">
        <v>586.61590576171875</v>
      </c>
      <c r="H159" s="9">
        <v>1774236.875</v>
      </c>
      <c r="I159" s="9">
        <v>500422.40625</v>
      </c>
      <c r="J159" s="9">
        <v>0</v>
      </c>
      <c r="K159" s="9">
        <v>883691.5</v>
      </c>
      <c r="L159" s="9">
        <v>3628.07763671875</v>
      </c>
      <c r="M159" s="9">
        <v>254003.140625</v>
      </c>
      <c r="N159" s="9">
        <v>0</v>
      </c>
      <c r="O159" s="9">
        <v>213.47686767578125</v>
      </c>
      <c r="P159" s="9">
        <v>132198.453125</v>
      </c>
      <c r="Q159" s="9">
        <v>0</v>
      </c>
      <c r="R159" s="9">
        <v>81.56793212890625</v>
      </c>
      <c r="S159" s="9">
        <v>0</v>
      </c>
      <c r="T159" s="9">
        <v>0</v>
      </c>
      <c r="U159" s="9">
        <v>3017.5782400000003</v>
      </c>
      <c r="V159" s="9">
        <v>0</v>
      </c>
      <c r="W159" s="9">
        <v>0</v>
      </c>
      <c r="X159" s="9">
        <v>3017.5782400000003</v>
      </c>
      <c r="Y159" s="9">
        <v>3780.113525390625</v>
      </c>
      <c r="Z159" s="9">
        <v>-3364.301025390625</v>
      </c>
      <c r="AA159" s="9">
        <v>0</v>
      </c>
      <c r="AB159" s="9">
        <v>0</v>
      </c>
      <c r="AC159" s="9">
        <v>0</v>
      </c>
      <c r="AD159" s="9">
        <v>0</v>
      </c>
      <c r="AE159" s="9"/>
      <c r="AG159" s="3">
        <f t="shared" si="13"/>
        <v>390124.71618652344</v>
      </c>
      <c r="AH159" s="10"/>
    </row>
    <row r="160" spans="2:34" x14ac:dyDescent="0.25">
      <c r="B160" t="s">
        <v>181</v>
      </c>
      <c r="C160" t="s">
        <v>25</v>
      </c>
      <c r="D160" t="s">
        <v>39</v>
      </c>
      <c r="E160">
        <v>14</v>
      </c>
      <c r="F160" t="s">
        <v>62</v>
      </c>
      <c r="G160" s="9">
        <v>595.6278076171875</v>
      </c>
      <c r="H160" s="9">
        <v>1658471.875</v>
      </c>
      <c r="I160" s="9">
        <v>500422.40625</v>
      </c>
      <c r="J160" s="9">
        <v>0</v>
      </c>
      <c r="K160" s="9">
        <v>883691.5</v>
      </c>
      <c r="L160" s="9">
        <v>4564.22705078125</v>
      </c>
      <c r="M160" s="9">
        <v>188081.9375</v>
      </c>
      <c r="N160" s="9">
        <v>0</v>
      </c>
      <c r="O160" s="9">
        <v>213.47686767578125</v>
      </c>
      <c r="P160" s="9">
        <v>81378.4140625</v>
      </c>
      <c r="Q160" s="9">
        <v>0</v>
      </c>
      <c r="R160" s="9">
        <v>121.53504943847656</v>
      </c>
      <c r="S160" s="9">
        <v>0</v>
      </c>
      <c r="T160" s="9">
        <v>0</v>
      </c>
      <c r="U160" s="9">
        <v>3017.6393600000001</v>
      </c>
      <c r="V160" s="9">
        <v>0</v>
      </c>
      <c r="W160" s="9">
        <v>0</v>
      </c>
      <c r="X160" s="9">
        <v>3017.6393600000001</v>
      </c>
      <c r="Y160" s="9">
        <v>3787.903564453125</v>
      </c>
      <c r="Z160" s="9">
        <v>-3371.234375</v>
      </c>
      <c r="AA160" s="9">
        <v>0</v>
      </c>
      <c r="AB160" s="9">
        <v>0</v>
      </c>
      <c r="AC160" s="9">
        <v>0</v>
      </c>
      <c r="AD160" s="9">
        <v>0</v>
      </c>
      <c r="AE160" s="9"/>
      <c r="AG160" s="3">
        <f t="shared" si="13"/>
        <v>274359.59053039551</v>
      </c>
      <c r="AH160" s="10"/>
    </row>
    <row r="161" spans="2:34" x14ac:dyDescent="0.25">
      <c r="B161" t="s">
        <v>676</v>
      </c>
      <c r="C161" t="s">
        <v>25</v>
      </c>
      <c r="D161" t="s">
        <v>39</v>
      </c>
      <c r="E161">
        <v>14</v>
      </c>
      <c r="F161" t="s">
        <v>650</v>
      </c>
      <c r="G161" s="9">
        <v>549.0313720703125</v>
      </c>
      <c r="H161" s="9">
        <v>1612276.75</v>
      </c>
      <c r="I161" s="9">
        <v>500422.40625</v>
      </c>
      <c r="J161" s="9">
        <v>0</v>
      </c>
      <c r="K161" s="9">
        <v>883691.5</v>
      </c>
      <c r="L161" s="9">
        <v>3805.87646484375</v>
      </c>
      <c r="M161" s="9">
        <v>148671.03125</v>
      </c>
      <c r="N161" s="9">
        <v>0</v>
      </c>
      <c r="O161" s="9">
        <v>213.47686767578125</v>
      </c>
      <c r="P161" s="9">
        <v>75354.6171875</v>
      </c>
      <c r="Q161" s="9">
        <v>0</v>
      </c>
      <c r="R161" s="9">
        <v>119.66609191894531</v>
      </c>
      <c r="S161" s="9">
        <v>0</v>
      </c>
      <c r="T161" s="9">
        <v>0</v>
      </c>
      <c r="U161" s="9">
        <v>3017.6406400000001</v>
      </c>
      <c r="V161" s="9">
        <v>0</v>
      </c>
      <c r="W161" s="9">
        <v>0</v>
      </c>
      <c r="X161" s="9">
        <v>3017.6406400000001</v>
      </c>
      <c r="Y161" s="9">
        <v>3824.2021484375</v>
      </c>
      <c r="Z161" s="9">
        <v>-3403.540283203125</v>
      </c>
      <c r="AA161" s="9">
        <v>0</v>
      </c>
      <c r="AB161" s="9">
        <v>0</v>
      </c>
      <c r="AC161" s="9">
        <v>0</v>
      </c>
      <c r="AD161" s="9">
        <v>0</v>
      </c>
      <c r="AE161" s="9"/>
      <c r="AG161" s="3">
        <f t="shared" si="13"/>
        <v>228164.66786193848</v>
      </c>
      <c r="AH161" s="10">
        <f t="shared" ref="AH161" si="20">AG161/AG157</f>
        <v>15.541227164051023</v>
      </c>
    </row>
    <row r="162" spans="2:34" x14ac:dyDescent="0.25">
      <c r="B162" s="2" t="s">
        <v>182</v>
      </c>
      <c r="C162" s="2" t="s">
        <v>25</v>
      </c>
      <c r="D162" s="2" t="s">
        <v>39</v>
      </c>
      <c r="E162" s="2">
        <v>14</v>
      </c>
      <c r="F162" s="2" t="s">
        <v>53</v>
      </c>
      <c r="G162" s="3">
        <v>624.4693603515625</v>
      </c>
      <c r="H162" s="3">
        <v>1699583.75</v>
      </c>
      <c r="I162" s="3">
        <v>500422.40625</v>
      </c>
      <c r="J162" s="3">
        <v>0</v>
      </c>
      <c r="K162" s="3">
        <v>883691.5</v>
      </c>
      <c r="L162" s="3">
        <v>3753.609375</v>
      </c>
      <c r="M162" s="3">
        <v>190622.015625</v>
      </c>
      <c r="N162" s="3">
        <v>0</v>
      </c>
      <c r="O162" s="3">
        <v>213.47686767578125</v>
      </c>
      <c r="P162" s="3">
        <v>120750.875</v>
      </c>
      <c r="Q162" s="3">
        <v>0</v>
      </c>
      <c r="R162" s="3">
        <v>131.32485961914063</v>
      </c>
      <c r="S162" s="3">
        <v>0</v>
      </c>
      <c r="T162" s="3">
        <v>0</v>
      </c>
      <c r="U162" s="3">
        <v>3017.6236800000001</v>
      </c>
      <c r="V162" s="3">
        <v>0</v>
      </c>
      <c r="W162" s="3">
        <v>0</v>
      </c>
      <c r="X162" s="3">
        <v>3017.6236800000001</v>
      </c>
      <c r="Y162" s="3">
        <v>3874.07958984375</v>
      </c>
      <c r="Z162" s="3">
        <v>-3447.930908203125</v>
      </c>
      <c r="AA162" s="3">
        <v>0</v>
      </c>
      <c r="AB162" s="3">
        <v>0</v>
      </c>
      <c r="AC162" s="3">
        <v>0</v>
      </c>
      <c r="AD162" s="3">
        <v>0</v>
      </c>
      <c r="AE162" s="3"/>
      <c r="AF162" s="2"/>
      <c r="AG162" s="3">
        <f t="shared" si="13"/>
        <v>315471.30172729492</v>
      </c>
      <c r="AH162" s="10"/>
    </row>
    <row r="163" spans="2:34" x14ac:dyDescent="0.25">
      <c r="B163" s="2" t="s">
        <v>794</v>
      </c>
      <c r="C163" s="2" t="s">
        <v>25</v>
      </c>
      <c r="D163" s="2" t="s">
        <v>39</v>
      </c>
      <c r="E163" s="2">
        <v>14</v>
      </c>
      <c r="F163" s="2" t="s">
        <v>777</v>
      </c>
      <c r="G163" s="3">
        <v>587.55523681640625</v>
      </c>
      <c r="H163" s="3">
        <v>1673097.5</v>
      </c>
      <c r="I163" s="3">
        <v>500422.40625</v>
      </c>
      <c r="J163" s="3">
        <v>0</v>
      </c>
      <c r="K163" s="3">
        <v>883691.5</v>
      </c>
      <c r="L163" s="3">
        <v>3509.47216796875</v>
      </c>
      <c r="M163" s="3">
        <v>164376.53125</v>
      </c>
      <c r="N163" s="3">
        <v>0</v>
      </c>
      <c r="O163" s="3">
        <v>213.47686767578125</v>
      </c>
      <c r="P163" s="3">
        <v>120750.875</v>
      </c>
      <c r="Q163" s="3">
        <v>0</v>
      </c>
      <c r="R163" s="3">
        <v>135.16973876953125</v>
      </c>
      <c r="S163" s="3">
        <v>0</v>
      </c>
      <c r="T163" s="3">
        <v>0</v>
      </c>
      <c r="U163" s="3">
        <v>3017.6236800000001</v>
      </c>
      <c r="V163" s="3">
        <v>0</v>
      </c>
      <c r="W163" s="3">
        <v>0</v>
      </c>
      <c r="X163" s="3">
        <v>3017.6236800000001</v>
      </c>
      <c r="Y163" s="3">
        <v>3874.07958984375</v>
      </c>
      <c r="Z163" s="3">
        <v>-3447.930908203125</v>
      </c>
      <c r="AA163" s="3">
        <v>0</v>
      </c>
      <c r="AB163" s="3">
        <v>0</v>
      </c>
      <c r="AC163" s="3">
        <v>0</v>
      </c>
      <c r="AD163" s="3">
        <v>0</v>
      </c>
      <c r="AE163" s="3"/>
      <c r="AF163" s="2"/>
      <c r="AG163" s="3">
        <f t="shared" si="13"/>
        <v>288985.52502441406</v>
      </c>
      <c r="AH163" s="10"/>
    </row>
    <row r="164" spans="2:34" x14ac:dyDescent="0.25">
      <c r="B164" s="2" t="s">
        <v>183</v>
      </c>
      <c r="C164" s="2" t="s">
        <v>25</v>
      </c>
      <c r="D164" s="2" t="s">
        <v>39</v>
      </c>
      <c r="E164" s="2">
        <v>14</v>
      </c>
      <c r="F164" s="2" t="s">
        <v>54</v>
      </c>
      <c r="G164" s="3">
        <v>617.95654296875</v>
      </c>
      <c r="H164" s="3">
        <v>1721443</v>
      </c>
      <c r="I164" s="3">
        <v>500422.40625</v>
      </c>
      <c r="J164" s="3">
        <v>0</v>
      </c>
      <c r="K164" s="3">
        <v>883691.5</v>
      </c>
      <c r="L164" s="3">
        <v>7030.1962890625</v>
      </c>
      <c r="M164" s="3">
        <v>248128.109375</v>
      </c>
      <c r="N164" s="3">
        <v>0</v>
      </c>
      <c r="O164" s="3">
        <v>213.47686767578125</v>
      </c>
      <c r="P164" s="3">
        <v>81959.0078125</v>
      </c>
      <c r="Q164" s="3">
        <v>0</v>
      </c>
      <c r="R164" s="3">
        <v>0</v>
      </c>
      <c r="S164" s="3">
        <v>0</v>
      </c>
      <c r="T164" s="3">
        <v>0</v>
      </c>
      <c r="U164" s="3">
        <v>3017.5926400000003</v>
      </c>
      <c r="V164" s="3">
        <v>0</v>
      </c>
      <c r="W164" s="3">
        <v>0</v>
      </c>
      <c r="X164" s="3">
        <v>3017.5926400000003</v>
      </c>
      <c r="Y164" s="3">
        <v>4137.458984375</v>
      </c>
      <c r="Z164" s="3">
        <v>-4317.31396484375</v>
      </c>
      <c r="AA164" s="3">
        <v>0</v>
      </c>
      <c r="AB164" s="3">
        <v>0</v>
      </c>
      <c r="AC164" s="3">
        <v>0</v>
      </c>
      <c r="AD164" s="3">
        <v>0</v>
      </c>
      <c r="AE164" s="3"/>
      <c r="AF164" s="2"/>
      <c r="AG164" s="3">
        <f t="shared" si="13"/>
        <v>337330.79034423828</v>
      </c>
      <c r="AH164" s="10"/>
    </row>
    <row r="165" spans="2:34" x14ac:dyDescent="0.25">
      <c r="B165" s="2" t="s">
        <v>184</v>
      </c>
      <c r="C165" s="2" t="s">
        <v>25</v>
      </c>
      <c r="D165" s="2" t="s">
        <v>39</v>
      </c>
      <c r="E165" s="2">
        <v>14</v>
      </c>
      <c r="F165" s="2" t="s">
        <v>66</v>
      </c>
      <c r="G165" s="3">
        <v>567.2574462890625</v>
      </c>
      <c r="H165" s="3">
        <v>1676628.125</v>
      </c>
      <c r="I165" s="3">
        <v>500422.40625</v>
      </c>
      <c r="J165" s="3">
        <v>0</v>
      </c>
      <c r="K165" s="3">
        <v>883691.5</v>
      </c>
      <c r="L165" s="3">
        <v>6062.67333984375</v>
      </c>
      <c r="M165" s="3">
        <v>204280.90625</v>
      </c>
      <c r="N165" s="3">
        <v>0</v>
      </c>
      <c r="O165" s="3">
        <v>213.47686767578125</v>
      </c>
      <c r="P165" s="3">
        <v>81959.0078125</v>
      </c>
      <c r="Q165" s="3">
        <v>0</v>
      </c>
      <c r="R165" s="3">
        <v>0</v>
      </c>
      <c r="S165" s="3">
        <v>0</v>
      </c>
      <c r="T165" s="3">
        <v>0</v>
      </c>
      <c r="U165" s="3">
        <v>3017.5926400000003</v>
      </c>
      <c r="V165" s="3">
        <v>0</v>
      </c>
      <c r="W165" s="3">
        <v>0</v>
      </c>
      <c r="X165" s="3">
        <v>3017.5926400000003</v>
      </c>
      <c r="Y165" s="3">
        <v>4137.458984375</v>
      </c>
      <c r="Z165" s="3">
        <v>-4317.31396484375</v>
      </c>
      <c r="AA165" s="3">
        <v>0</v>
      </c>
      <c r="AB165" s="3">
        <v>0</v>
      </c>
      <c r="AC165" s="3">
        <v>0</v>
      </c>
      <c r="AD165" s="3">
        <v>0</v>
      </c>
      <c r="AE165" s="3"/>
      <c r="AF165" s="2"/>
      <c r="AG165" s="3">
        <f t="shared" si="13"/>
        <v>292516.06427001953</v>
      </c>
      <c r="AH165" s="10"/>
    </row>
    <row r="166" spans="2:34" x14ac:dyDescent="0.25">
      <c r="B166" s="2" t="s">
        <v>185</v>
      </c>
      <c r="C166" s="2" t="s">
        <v>25</v>
      </c>
      <c r="D166" s="2" t="s">
        <v>39</v>
      </c>
      <c r="E166" s="2">
        <v>14</v>
      </c>
      <c r="F166" s="2" t="s">
        <v>55</v>
      </c>
      <c r="G166" s="3">
        <v>544.3798828125</v>
      </c>
      <c r="H166" s="3">
        <v>1652924.625</v>
      </c>
      <c r="I166" s="3">
        <v>500422.40625</v>
      </c>
      <c r="J166" s="3">
        <v>0</v>
      </c>
      <c r="K166" s="3">
        <v>883691.5</v>
      </c>
      <c r="L166" s="3">
        <v>5487.69091796875</v>
      </c>
      <c r="M166" s="3">
        <v>181620.8125</v>
      </c>
      <c r="N166" s="3">
        <v>0</v>
      </c>
      <c r="O166" s="3">
        <v>213.47686767578125</v>
      </c>
      <c r="P166" s="3">
        <v>81490.2578125</v>
      </c>
      <c r="Q166" s="3">
        <v>0</v>
      </c>
      <c r="R166" s="3">
        <v>0</v>
      </c>
      <c r="S166" s="3">
        <v>0</v>
      </c>
      <c r="T166" s="3">
        <v>0</v>
      </c>
      <c r="U166" s="3">
        <v>3017.5881600000002</v>
      </c>
      <c r="V166" s="3">
        <v>0</v>
      </c>
      <c r="W166" s="3">
        <v>0</v>
      </c>
      <c r="X166" s="3">
        <v>3017.5881600000002</v>
      </c>
      <c r="Y166" s="3">
        <v>4094.859619140625</v>
      </c>
      <c r="Z166" s="3">
        <v>-4272.5107421875</v>
      </c>
      <c r="AA166" s="3">
        <v>0</v>
      </c>
      <c r="AB166" s="3">
        <v>0</v>
      </c>
      <c r="AC166" s="3">
        <v>0</v>
      </c>
      <c r="AD166" s="3">
        <v>0</v>
      </c>
      <c r="AE166" s="3"/>
      <c r="AF166" s="2"/>
      <c r="AG166" s="3">
        <f t="shared" si="13"/>
        <v>268812.23809814453</v>
      </c>
      <c r="AH166" s="10">
        <f t="shared" ref="AH166" si="21">AG166/AG162</f>
        <v>0.85209727993107842</v>
      </c>
    </row>
    <row r="167" spans="2:34" x14ac:dyDescent="0.25">
      <c r="B167" t="s">
        <v>186</v>
      </c>
      <c r="C167" t="s">
        <v>25</v>
      </c>
      <c r="D167" t="s">
        <v>39</v>
      </c>
      <c r="E167">
        <v>14</v>
      </c>
      <c r="F167" t="s">
        <v>56</v>
      </c>
      <c r="G167" s="9">
        <v>624.8077392578125</v>
      </c>
      <c r="H167" s="9">
        <v>1707524.25</v>
      </c>
      <c r="I167" s="9">
        <v>500422.40625</v>
      </c>
      <c r="J167" s="9">
        <v>0</v>
      </c>
      <c r="K167" s="9">
        <v>883691.5</v>
      </c>
      <c r="L167" s="9">
        <v>5725.88427734375</v>
      </c>
      <c r="M167" s="9">
        <v>234710.703125</v>
      </c>
      <c r="N167" s="9">
        <v>0</v>
      </c>
      <c r="O167" s="9">
        <v>213.47686767578125</v>
      </c>
      <c r="P167" s="9">
        <v>82761.7734375</v>
      </c>
      <c r="Q167" s="9">
        <v>0</v>
      </c>
      <c r="R167" s="9">
        <v>0</v>
      </c>
      <c r="S167" s="9">
        <v>0</v>
      </c>
      <c r="T167" s="9">
        <v>0</v>
      </c>
      <c r="U167" s="9">
        <v>3017.5718400000001</v>
      </c>
      <c r="V167" s="9">
        <v>0</v>
      </c>
      <c r="W167" s="9">
        <v>0</v>
      </c>
      <c r="X167" s="9">
        <v>3017.5718400000001</v>
      </c>
      <c r="Y167" s="9">
        <v>4217.419921875</v>
      </c>
      <c r="Z167" s="9">
        <v>-4398.74365234375</v>
      </c>
      <c r="AA167" s="9">
        <v>0</v>
      </c>
      <c r="AB167" s="9">
        <v>0</v>
      </c>
      <c r="AC167" s="9">
        <v>0</v>
      </c>
      <c r="AD167" s="9">
        <v>0</v>
      </c>
      <c r="AE167" s="9"/>
      <c r="AG167" s="3">
        <f t="shared" si="13"/>
        <v>323411.83770751953</v>
      </c>
      <c r="AH167" s="10"/>
    </row>
    <row r="168" spans="2:34" x14ac:dyDescent="0.25">
      <c r="B168" t="s">
        <v>187</v>
      </c>
      <c r="C168" t="s">
        <v>25</v>
      </c>
      <c r="D168" t="s">
        <v>39</v>
      </c>
      <c r="E168">
        <v>14</v>
      </c>
      <c r="F168" t="s">
        <v>70</v>
      </c>
      <c r="G168" s="9">
        <v>567.33087158203125</v>
      </c>
      <c r="H168" s="9">
        <v>1665430.125</v>
      </c>
      <c r="I168" s="9">
        <v>500422.40625</v>
      </c>
      <c r="J168" s="9">
        <v>0</v>
      </c>
      <c r="K168" s="9">
        <v>883691.5</v>
      </c>
      <c r="L168" s="9">
        <v>4904.826171875</v>
      </c>
      <c r="M168" s="9">
        <v>193437.5</v>
      </c>
      <c r="N168" s="9">
        <v>0</v>
      </c>
      <c r="O168" s="9">
        <v>213.47686767578125</v>
      </c>
      <c r="P168" s="9">
        <v>82761.7734375</v>
      </c>
      <c r="Q168" s="9">
        <v>0</v>
      </c>
      <c r="R168" s="9">
        <v>0</v>
      </c>
      <c r="S168" s="9">
        <v>0</v>
      </c>
      <c r="T168" s="9">
        <v>0</v>
      </c>
      <c r="U168" s="9">
        <v>3017.5718400000001</v>
      </c>
      <c r="V168" s="9">
        <v>0</v>
      </c>
      <c r="W168" s="9">
        <v>0</v>
      </c>
      <c r="X168" s="9">
        <v>3017.5718400000001</v>
      </c>
      <c r="Y168" s="9">
        <v>4217.419921875</v>
      </c>
      <c r="Z168" s="9">
        <v>-4398.74365234375</v>
      </c>
      <c r="AA168" s="9">
        <v>0</v>
      </c>
      <c r="AB168" s="9">
        <v>0</v>
      </c>
      <c r="AC168" s="9">
        <v>0</v>
      </c>
      <c r="AD168" s="9">
        <v>0</v>
      </c>
      <c r="AE168" s="9"/>
      <c r="AG168" s="3">
        <f t="shared" si="13"/>
        <v>281317.57647705078</v>
      </c>
      <c r="AH168" s="10"/>
    </row>
    <row r="169" spans="2:34" x14ac:dyDescent="0.25">
      <c r="B169" t="s">
        <v>188</v>
      </c>
      <c r="C169" t="s">
        <v>25</v>
      </c>
      <c r="D169" t="s">
        <v>39</v>
      </c>
      <c r="E169">
        <v>14</v>
      </c>
      <c r="F169" t="s">
        <v>57</v>
      </c>
      <c r="G169" s="9">
        <v>535.7767333984375</v>
      </c>
      <c r="H169" s="9">
        <v>1642464.75</v>
      </c>
      <c r="I169" s="9">
        <v>500422.40625</v>
      </c>
      <c r="J169" s="9">
        <v>0</v>
      </c>
      <c r="K169" s="9">
        <v>883691.5</v>
      </c>
      <c r="L169" s="9">
        <v>4431.83837890625</v>
      </c>
      <c r="M169" s="9">
        <v>170945.546875</v>
      </c>
      <c r="N169" s="9">
        <v>0</v>
      </c>
      <c r="O169" s="9">
        <v>213.47686767578125</v>
      </c>
      <c r="P169" s="9">
        <v>82761.7734375</v>
      </c>
      <c r="Q169" s="9">
        <v>0</v>
      </c>
      <c r="R169" s="9">
        <v>0</v>
      </c>
      <c r="S169" s="9">
        <v>0</v>
      </c>
      <c r="T169" s="9">
        <v>0</v>
      </c>
      <c r="U169" s="9">
        <v>3017.5718400000001</v>
      </c>
      <c r="V169" s="9">
        <v>0</v>
      </c>
      <c r="W169" s="9">
        <v>0</v>
      </c>
      <c r="X169" s="9">
        <v>3017.5718400000001</v>
      </c>
      <c r="Y169" s="9">
        <v>4217.419921875</v>
      </c>
      <c r="Z169" s="9">
        <v>-4398.74365234375</v>
      </c>
      <c r="AA169" s="9">
        <v>0</v>
      </c>
      <c r="AB169" s="9">
        <v>0</v>
      </c>
      <c r="AC169" s="9">
        <v>0</v>
      </c>
      <c r="AD169" s="9">
        <v>0</v>
      </c>
      <c r="AE169" s="9"/>
      <c r="AG169" s="3">
        <f t="shared" si="13"/>
        <v>258352.63555908203</v>
      </c>
      <c r="AH169" s="10"/>
    </row>
    <row r="170" spans="2:34" x14ac:dyDescent="0.25">
      <c r="B170" t="s">
        <v>189</v>
      </c>
      <c r="C170" t="s">
        <v>26</v>
      </c>
      <c r="D170" t="s">
        <v>39</v>
      </c>
      <c r="E170">
        <v>14</v>
      </c>
      <c r="F170" t="s">
        <v>52</v>
      </c>
      <c r="G170" s="9">
        <v>177.81105041503906</v>
      </c>
      <c r="H170" s="9">
        <v>355023.59375</v>
      </c>
      <c r="I170" s="9">
        <v>133157.65625</v>
      </c>
      <c r="J170" s="9">
        <v>0</v>
      </c>
      <c r="K170" s="9">
        <v>99493.7734375</v>
      </c>
      <c r="L170" s="9">
        <v>33762.62890625</v>
      </c>
      <c r="M170" s="9">
        <v>32443.537109375</v>
      </c>
      <c r="N170" s="9">
        <v>0</v>
      </c>
      <c r="O170" s="9">
        <v>0</v>
      </c>
      <c r="P170" s="9">
        <v>52841.671875</v>
      </c>
      <c r="Q170" s="9">
        <v>0</v>
      </c>
      <c r="R170" s="9">
        <v>3324.41552734375</v>
      </c>
      <c r="S170" s="9">
        <v>0</v>
      </c>
      <c r="T170" s="9">
        <v>0</v>
      </c>
      <c r="U170" s="9">
        <v>2333.2496000000001</v>
      </c>
      <c r="V170" s="9">
        <v>110.39444</v>
      </c>
      <c r="W170" s="9">
        <v>0</v>
      </c>
      <c r="X170" s="9">
        <v>2222.8550400000004</v>
      </c>
      <c r="Y170" s="9">
        <v>1479.5771484375</v>
      </c>
      <c r="Z170" s="9">
        <v>-1316.8236083984375</v>
      </c>
      <c r="AA170" s="9">
        <v>0</v>
      </c>
      <c r="AB170" s="9">
        <v>0</v>
      </c>
      <c r="AC170" s="9">
        <v>0</v>
      </c>
      <c r="AD170" s="9">
        <v>0</v>
      </c>
      <c r="AE170" s="9"/>
      <c r="AG170" s="3">
        <f t="shared" si="13"/>
        <v>122372.25341796875</v>
      </c>
      <c r="AH170" s="10"/>
    </row>
    <row r="171" spans="2:34" x14ac:dyDescent="0.25">
      <c r="B171" t="s">
        <v>677</v>
      </c>
      <c r="C171" t="s">
        <v>26</v>
      </c>
      <c r="D171" t="s">
        <v>39</v>
      </c>
      <c r="E171">
        <v>14</v>
      </c>
      <c r="F171" t="s">
        <v>648</v>
      </c>
      <c r="G171" s="9">
        <v>177.81204223632812</v>
      </c>
      <c r="H171" s="9">
        <v>359258.25</v>
      </c>
      <c r="I171" s="9">
        <v>133157.65625</v>
      </c>
      <c r="J171" s="9">
        <v>0</v>
      </c>
      <c r="K171" s="9">
        <v>99493.7734375</v>
      </c>
      <c r="L171" s="9">
        <v>33761.67578125</v>
      </c>
      <c r="M171" s="9">
        <v>36678.9765625</v>
      </c>
      <c r="N171" s="9">
        <v>0</v>
      </c>
      <c r="O171" s="9">
        <v>0</v>
      </c>
      <c r="P171" s="9">
        <v>52841.90625</v>
      </c>
      <c r="Q171" s="9">
        <v>0</v>
      </c>
      <c r="R171" s="9">
        <v>3324.37744140625</v>
      </c>
      <c r="S171" s="9">
        <v>0</v>
      </c>
      <c r="T171" s="9">
        <v>0</v>
      </c>
      <c r="U171" s="9">
        <v>2333.2489600000004</v>
      </c>
      <c r="V171" s="9">
        <v>110.39444</v>
      </c>
      <c r="W171" s="9">
        <v>0</v>
      </c>
      <c r="X171" s="9">
        <v>2222.8545600000002</v>
      </c>
      <c r="Y171" s="9">
        <v>1479.5828857421875</v>
      </c>
      <c r="Z171" s="9">
        <v>-1316.828857421875</v>
      </c>
      <c r="AA171" s="9">
        <v>0</v>
      </c>
      <c r="AB171" s="9">
        <v>0</v>
      </c>
      <c r="AC171" s="9">
        <v>0</v>
      </c>
      <c r="AD171" s="9">
        <v>0</v>
      </c>
      <c r="AE171" s="9"/>
      <c r="AG171" s="3">
        <f t="shared" si="13"/>
        <v>126606.93603515625</v>
      </c>
      <c r="AH171" s="10">
        <f t="shared" ref="AH171" si="22">AG171/AG167</f>
        <v>0.39147279497435833</v>
      </c>
    </row>
    <row r="172" spans="2:34" x14ac:dyDescent="0.25">
      <c r="B172" t="s">
        <v>190</v>
      </c>
      <c r="C172" t="s">
        <v>26</v>
      </c>
      <c r="D172" t="s">
        <v>39</v>
      </c>
      <c r="E172">
        <v>14</v>
      </c>
      <c r="F172" t="s">
        <v>62</v>
      </c>
      <c r="G172" s="9">
        <v>178.51191711425781</v>
      </c>
      <c r="H172" s="9">
        <v>348907.25</v>
      </c>
      <c r="I172" s="9">
        <v>133157.65625</v>
      </c>
      <c r="J172" s="9">
        <v>0</v>
      </c>
      <c r="K172" s="9">
        <v>99493.7734375</v>
      </c>
      <c r="L172" s="9">
        <v>36848.08203125</v>
      </c>
      <c r="M172" s="9">
        <v>35016.8203125</v>
      </c>
      <c r="N172" s="9">
        <v>0</v>
      </c>
      <c r="O172" s="9">
        <v>0</v>
      </c>
      <c r="P172" s="9">
        <v>41447.28125</v>
      </c>
      <c r="Q172" s="9">
        <v>0</v>
      </c>
      <c r="R172" s="9">
        <v>2943.756103515625</v>
      </c>
      <c r="S172" s="9">
        <v>0</v>
      </c>
      <c r="T172" s="9">
        <v>0</v>
      </c>
      <c r="U172" s="9">
        <v>2333.4006400000003</v>
      </c>
      <c r="V172" s="9">
        <v>110.39444</v>
      </c>
      <c r="W172" s="9">
        <v>0</v>
      </c>
      <c r="X172" s="9">
        <v>2223.0060800000001</v>
      </c>
      <c r="Y172" s="9">
        <v>1446.5025634765625</v>
      </c>
      <c r="Z172" s="9">
        <v>-1287.3873291015625</v>
      </c>
      <c r="AA172" s="9">
        <v>0</v>
      </c>
      <c r="AB172" s="9">
        <v>0</v>
      </c>
      <c r="AC172" s="9">
        <v>0</v>
      </c>
      <c r="AD172" s="9">
        <v>0</v>
      </c>
      <c r="AE172" s="9"/>
      <c r="AG172" s="3">
        <f t="shared" si="13"/>
        <v>116255.93969726562</v>
      </c>
      <c r="AH172" s="10"/>
    </row>
    <row r="173" spans="2:34" x14ac:dyDescent="0.25">
      <c r="B173" t="s">
        <v>678</v>
      </c>
      <c r="C173" t="s">
        <v>26</v>
      </c>
      <c r="D173" t="s">
        <v>39</v>
      </c>
      <c r="E173">
        <v>14</v>
      </c>
      <c r="F173" t="s">
        <v>650</v>
      </c>
      <c r="G173" s="9">
        <v>162.8931884765625</v>
      </c>
      <c r="H173" s="9">
        <v>333662.65625</v>
      </c>
      <c r="I173" s="9">
        <v>133157.65625</v>
      </c>
      <c r="J173" s="9">
        <v>0</v>
      </c>
      <c r="K173" s="9">
        <v>99493.7734375</v>
      </c>
      <c r="L173" s="9">
        <v>30909.90234375</v>
      </c>
      <c r="M173" s="9">
        <v>27550.2890625</v>
      </c>
      <c r="N173" s="9">
        <v>0</v>
      </c>
      <c r="O173" s="9">
        <v>0</v>
      </c>
      <c r="P173" s="9">
        <v>39619.96484375</v>
      </c>
      <c r="Q173" s="9">
        <v>0</v>
      </c>
      <c r="R173" s="9">
        <v>2931.15673828125</v>
      </c>
      <c r="S173" s="9">
        <v>0</v>
      </c>
      <c r="T173" s="9">
        <v>0</v>
      </c>
      <c r="U173" s="9">
        <v>2333.4014400000001</v>
      </c>
      <c r="V173" s="9">
        <v>110.39444</v>
      </c>
      <c r="W173" s="9">
        <v>0</v>
      </c>
      <c r="X173" s="9">
        <v>2223.0073600000001</v>
      </c>
      <c r="Y173" s="9">
        <v>1468.09375</v>
      </c>
      <c r="Z173" s="9">
        <v>-1306.603515625</v>
      </c>
      <c r="AA173" s="9">
        <v>0</v>
      </c>
      <c r="AB173" s="9">
        <v>0</v>
      </c>
      <c r="AC173" s="9">
        <v>0</v>
      </c>
      <c r="AD173" s="9">
        <v>0</v>
      </c>
      <c r="AE173" s="9"/>
      <c r="AG173" s="3">
        <f t="shared" si="13"/>
        <v>101011.31298828125</v>
      </c>
      <c r="AH173" s="10"/>
    </row>
    <row r="174" spans="2:34" x14ac:dyDescent="0.25">
      <c r="B174" t="s">
        <v>191</v>
      </c>
      <c r="C174" t="s">
        <v>26</v>
      </c>
      <c r="D174" t="s">
        <v>39</v>
      </c>
      <c r="E174">
        <v>14</v>
      </c>
      <c r="F174" t="s">
        <v>53</v>
      </c>
      <c r="G174" s="9">
        <v>193.427490234375</v>
      </c>
      <c r="H174" s="9">
        <v>356039.5</v>
      </c>
      <c r="I174" s="9">
        <v>133157.65625</v>
      </c>
      <c r="J174" s="9">
        <v>0</v>
      </c>
      <c r="K174" s="9">
        <v>99493.7734375</v>
      </c>
      <c r="L174" s="9">
        <v>31167.931640625</v>
      </c>
      <c r="M174" s="9">
        <v>36095.015625</v>
      </c>
      <c r="N174" s="9">
        <v>0</v>
      </c>
      <c r="O174" s="9">
        <v>0</v>
      </c>
      <c r="P174" s="9">
        <v>53336.40234375</v>
      </c>
      <c r="Q174" s="9">
        <v>0</v>
      </c>
      <c r="R174" s="9">
        <v>2788.78759765625</v>
      </c>
      <c r="S174" s="9">
        <v>0</v>
      </c>
      <c r="T174" s="9">
        <v>0</v>
      </c>
      <c r="U174" s="9">
        <v>2333.3737600000004</v>
      </c>
      <c r="V174" s="9">
        <v>110.39444</v>
      </c>
      <c r="W174" s="9">
        <v>0</v>
      </c>
      <c r="X174" s="9">
        <v>2222.9792000000002</v>
      </c>
      <c r="Y174" s="9">
        <v>1494.552490234375</v>
      </c>
      <c r="Z174" s="9">
        <v>-1330.15185546875</v>
      </c>
      <c r="AA174" s="9">
        <v>0</v>
      </c>
      <c r="AB174" s="9">
        <v>0</v>
      </c>
      <c r="AC174" s="9">
        <v>0</v>
      </c>
      <c r="AD174" s="9">
        <v>0</v>
      </c>
      <c r="AE174" s="9"/>
      <c r="AG174" s="3">
        <f t="shared" si="13"/>
        <v>123388.13720703125</v>
      </c>
      <c r="AH174" s="10"/>
    </row>
    <row r="175" spans="2:34" x14ac:dyDescent="0.25">
      <c r="B175" t="s">
        <v>795</v>
      </c>
      <c r="C175" t="s">
        <v>26</v>
      </c>
      <c r="D175" t="s">
        <v>39</v>
      </c>
      <c r="E175">
        <v>14</v>
      </c>
      <c r="F175" t="s">
        <v>777</v>
      </c>
      <c r="G175" s="9">
        <v>179.78968811035156</v>
      </c>
      <c r="H175" s="9">
        <v>349062.5</v>
      </c>
      <c r="I175" s="9">
        <v>133157.65625</v>
      </c>
      <c r="J175" s="9">
        <v>0</v>
      </c>
      <c r="K175" s="9">
        <v>99493.7734375</v>
      </c>
      <c r="L175" s="9">
        <v>29149.513671875</v>
      </c>
      <c r="M175" s="9">
        <v>31125.32421875</v>
      </c>
      <c r="N175" s="9">
        <v>0</v>
      </c>
      <c r="O175" s="9">
        <v>0</v>
      </c>
      <c r="P175" s="9">
        <v>53336.40234375</v>
      </c>
      <c r="Q175" s="9">
        <v>0</v>
      </c>
      <c r="R175" s="9">
        <v>2799.827392578125</v>
      </c>
      <c r="S175" s="9">
        <v>0</v>
      </c>
      <c r="T175" s="9">
        <v>0</v>
      </c>
      <c r="U175" s="9">
        <v>2333.3737600000004</v>
      </c>
      <c r="V175" s="9">
        <v>110.39444</v>
      </c>
      <c r="W175" s="9">
        <v>0</v>
      </c>
      <c r="X175" s="9">
        <v>2222.9792000000002</v>
      </c>
      <c r="Y175" s="9">
        <v>1494.552490234375</v>
      </c>
      <c r="Z175" s="9">
        <v>-1330.15185546875</v>
      </c>
      <c r="AA175" s="9">
        <v>0</v>
      </c>
      <c r="AB175" s="9">
        <v>0</v>
      </c>
      <c r="AC175" s="9">
        <v>0</v>
      </c>
      <c r="AD175" s="9">
        <v>0</v>
      </c>
      <c r="AE175" s="9"/>
      <c r="AG175" s="3">
        <f t="shared" si="13"/>
        <v>116411.06762695312</v>
      </c>
      <c r="AH175" s="10"/>
    </row>
    <row r="176" spans="2:34" x14ac:dyDescent="0.25">
      <c r="B176" t="s">
        <v>192</v>
      </c>
      <c r="C176" t="s">
        <v>26</v>
      </c>
      <c r="D176" t="s">
        <v>39</v>
      </c>
      <c r="E176">
        <v>14</v>
      </c>
      <c r="F176" t="s">
        <v>54</v>
      </c>
      <c r="G176" s="9">
        <v>182.53311157226562</v>
      </c>
      <c r="H176" s="9">
        <v>354592.1875</v>
      </c>
      <c r="I176" s="9">
        <v>133157.65625</v>
      </c>
      <c r="J176" s="9">
        <v>0</v>
      </c>
      <c r="K176" s="9">
        <v>99493.7734375</v>
      </c>
      <c r="L176" s="9">
        <v>35372.4140625</v>
      </c>
      <c r="M176" s="9">
        <v>36067.90625</v>
      </c>
      <c r="N176" s="9">
        <v>0</v>
      </c>
      <c r="O176" s="9">
        <v>0</v>
      </c>
      <c r="P176" s="9">
        <v>50500.3671875</v>
      </c>
      <c r="Q176" s="9">
        <v>0</v>
      </c>
      <c r="R176" s="9">
        <v>0</v>
      </c>
      <c r="S176" s="9">
        <v>0</v>
      </c>
      <c r="T176" s="9">
        <v>0</v>
      </c>
      <c r="U176" s="9">
        <v>2332.9681600000004</v>
      </c>
      <c r="V176" s="9">
        <v>110.39444</v>
      </c>
      <c r="W176" s="9">
        <v>0</v>
      </c>
      <c r="X176" s="9">
        <v>2222.5742400000004</v>
      </c>
      <c r="Y176" s="9">
        <v>1308.2451171875</v>
      </c>
      <c r="Z176" s="9">
        <v>-1364.2900390625</v>
      </c>
      <c r="AA176" s="9">
        <v>0</v>
      </c>
      <c r="AB176" s="9">
        <v>0</v>
      </c>
      <c r="AC176" s="9">
        <v>0</v>
      </c>
      <c r="AD176" s="9">
        <v>0</v>
      </c>
      <c r="AE176" s="9"/>
      <c r="AG176" s="3">
        <f t="shared" si="13"/>
        <v>121940.6875</v>
      </c>
      <c r="AH176" s="10">
        <f t="shared" ref="AH176" si="23">AG176/AG172</f>
        <v>1.0488985579363743</v>
      </c>
    </row>
    <row r="177" spans="2:34" x14ac:dyDescent="0.25">
      <c r="B177" t="s">
        <v>193</v>
      </c>
      <c r="C177" t="s">
        <v>26</v>
      </c>
      <c r="D177" t="s">
        <v>39</v>
      </c>
      <c r="E177">
        <v>14</v>
      </c>
      <c r="F177" t="s">
        <v>66</v>
      </c>
      <c r="G177" s="9">
        <v>172.21726989746094</v>
      </c>
      <c r="H177" s="9">
        <v>347043.4375</v>
      </c>
      <c r="I177" s="9">
        <v>133157.65625</v>
      </c>
      <c r="J177" s="9">
        <v>0</v>
      </c>
      <c r="K177" s="9">
        <v>99493.7734375</v>
      </c>
      <c r="L177" s="9">
        <v>32037.4453125</v>
      </c>
      <c r="M177" s="9">
        <v>31854.248046875</v>
      </c>
      <c r="N177" s="9">
        <v>0</v>
      </c>
      <c r="O177" s="9">
        <v>0</v>
      </c>
      <c r="P177" s="9">
        <v>50500.37109375</v>
      </c>
      <c r="Q177" s="9">
        <v>0</v>
      </c>
      <c r="R177" s="9">
        <v>0</v>
      </c>
      <c r="S177" s="9">
        <v>0</v>
      </c>
      <c r="T177" s="9">
        <v>0</v>
      </c>
      <c r="U177" s="9">
        <v>2332.9681600000004</v>
      </c>
      <c r="V177" s="9">
        <v>110.39444</v>
      </c>
      <c r="W177" s="9">
        <v>0</v>
      </c>
      <c r="X177" s="9">
        <v>2222.5742400000004</v>
      </c>
      <c r="Y177" s="9">
        <v>1308.246826171875</v>
      </c>
      <c r="Z177" s="9">
        <v>-1364.291748046875</v>
      </c>
      <c r="AA177" s="9">
        <v>0</v>
      </c>
      <c r="AB177" s="9">
        <v>0</v>
      </c>
      <c r="AC177" s="9">
        <v>0</v>
      </c>
      <c r="AD177" s="9">
        <v>0</v>
      </c>
      <c r="AE177" s="9"/>
      <c r="AG177" s="3">
        <f t="shared" si="13"/>
        <v>114392.064453125</v>
      </c>
      <c r="AH177" s="10"/>
    </row>
    <row r="178" spans="2:34" x14ac:dyDescent="0.25">
      <c r="B178" t="s">
        <v>194</v>
      </c>
      <c r="C178" t="s">
        <v>26</v>
      </c>
      <c r="D178" t="s">
        <v>39</v>
      </c>
      <c r="E178">
        <v>14</v>
      </c>
      <c r="F178" t="s">
        <v>55</v>
      </c>
      <c r="G178" s="9">
        <v>163.33927917480469</v>
      </c>
      <c r="H178" s="9">
        <v>340567.40625</v>
      </c>
      <c r="I178" s="9">
        <v>133157.65625</v>
      </c>
      <c r="J178" s="9">
        <v>0</v>
      </c>
      <c r="K178" s="9">
        <v>99493.7734375</v>
      </c>
      <c r="L178" s="9">
        <v>29113.763671875</v>
      </c>
      <c r="M178" s="9">
        <v>28301.87890625</v>
      </c>
      <c r="N178" s="9">
        <v>0</v>
      </c>
      <c r="O178" s="9">
        <v>0</v>
      </c>
      <c r="P178" s="9">
        <v>50500.37109375</v>
      </c>
      <c r="Q178" s="9">
        <v>0</v>
      </c>
      <c r="R178" s="9">
        <v>0</v>
      </c>
      <c r="S178" s="9">
        <v>0</v>
      </c>
      <c r="T178" s="9">
        <v>0</v>
      </c>
      <c r="U178" s="9">
        <v>2332.9681600000004</v>
      </c>
      <c r="V178" s="9">
        <v>110.39444</v>
      </c>
      <c r="W178" s="9">
        <v>0</v>
      </c>
      <c r="X178" s="9">
        <v>2222.5742400000004</v>
      </c>
      <c r="Y178" s="9">
        <v>1308.246826171875</v>
      </c>
      <c r="Z178" s="9">
        <v>-1364.291748046875</v>
      </c>
      <c r="AA178" s="9">
        <v>0</v>
      </c>
      <c r="AB178" s="9">
        <v>0</v>
      </c>
      <c r="AC178" s="9">
        <v>0</v>
      </c>
      <c r="AD178" s="9">
        <v>0</v>
      </c>
      <c r="AE178" s="9"/>
      <c r="AG178" s="3">
        <f t="shared" si="13"/>
        <v>107916.013671875</v>
      </c>
      <c r="AH178" s="10"/>
    </row>
    <row r="179" spans="2:34" x14ac:dyDescent="0.25">
      <c r="B179" t="s">
        <v>195</v>
      </c>
      <c r="C179" t="s">
        <v>26</v>
      </c>
      <c r="D179" t="s">
        <v>39</v>
      </c>
      <c r="E179">
        <v>14</v>
      </c>
      <c r="F179" t="s">
        <v>56</v>
      </c>
      <c r="G179" s="9">
        <v>174.37953186035156</v>
      </c>
      <c r="H179" s="9">
        <v>345854.6875</v>
      </c>
      <c r="I179" s="9">
        <v>133157.65625</v>
      </c>
      <c r="J179" s="9">
        <v>0</v>
      </c>
      <c r="K179" s="9">
        <v>99493.7734375</v>
      </c>
      <c r="L179" s="9">
        <v>30338.38671875</v>
      </c>
      <c r="M179" s="9">
        <v>32403.412109375</v>
      </c>
      <c r="N179" s="9">
        <v>0</v>
      </c>
      <c r="O179" s="9">
        <v>0</v>
      </c>
      <c r="P179" s="9">
        <v>50461.60546875</v>
      </c>
      <c r="Q179" s="9">
        <v>0</v>
      </c>
      <c r="R179" s="9">
        <v>0</v>
      </c>
      <c r="S179" s="9">
        <v>0</v>
      </c>
      <c r="T179" s="9">
        <v>0</v>
      </c>
      <c r="U179" s="9">
        <v>2332.9601600000001</v>
      </c>
      <c r="V179" s="9">
        <v>110.39444</v>
      </c>
      <c r="W179" s="9">
        <v>0</v>
      </c>
      <c r="X179" s="9">
        <v>2222.5662400000001</v>
      </c>
      <c r="Y179" s="9">
        <v>1299.565673828125</v>
      </c>
      <c r="Z179" s="9">
        <v>-1355.0792236328125</v>
      </c>
      <c r="AA179" s="9">
        <v>7.6423384249210358E-2</v>
      </c>
      <c r="AB179" s="9">
        <v>0</v>
      </c>
      <c r="AC179" s="9">
        <v>0</v>
      </c>
      <c r="AD179" s="9">
        <v>2</v>
      </c>
      <c r="AE179" s="9"/>
      <c r="AG179" s="3">
        <f t="shared" si="13"/>
        <v>113203.404296875</v>
      </c>
      <c r="AH179" s="10"/>
    </row>
    <row r="180" spans="2:34" x14ac:dyDescent="0.25">
      <c r="B180" t="s">
        <v>196</v>
      </c>
      <c r="C180" t="s">
        <v>26</v>
      </c>
      <c r="D180" t="s">
        <v>39</v>
      </c>
      <c r="E180">
        <v>14</v>
      </c>
      <c r="F180" t="s">
        <v>70</v>
      </c>
      <c r="G180" s="9">
        <v>165.29830932617187</v>
      </c>
      <c r="H180" s="9">
        <v>339109.53125</v>
      </c>
      <c r="I180" s="9">
        <v>133157.65625</v>
      </c>
      <c r="J180" s="9">
        <v>0</v>
      </c>
      <c r="K180" s="9">
        <v>99493.7734375</v>
      </c>
      <c r="L180" s="9">
        <v>27373.720703125</v>
      </c>
      <c r="M180" s="9">
        <v>28622.93359375</v>
      </c>
      <c r="N180" s="9">
        <v>0</v>
      </c>
      <c r="O180" s="9">
        <v>0</v>
      </c>
      <c r="P180" s="9">
        <v>50461.60546875</v>
      </c>
      <c r="Q180" s="9">
        <v>0</v>
      </c>
      <c r="R180" s="9">
        <v>0</v>
      </c>
      <c r="S180" s="9">
        <v>0</v>
      </c>
      <c r="T180" s="9">
        <v>0</v>
      </c>
      <c r="U180" s="9">
        <v>2332.9601600000001</v>
      </c>
      <c r="V180" s="9">
        <v>110.39444</v>
      </c>
      <c r="W180" s="9">
        <v>0</v>
      </c>
      <c r="X180" s="9">
        <v>2222.5662400000001</v>
      </c>
      <c r="Y180" s="9">
        <v>1299.565673828125</v>
      </c>
      <c r="Z180" s="9">
        <v>-1355.0792236328125</v>
      </c>
      <c r="AA180" s="9">
        <v>7.6423384249210358E-2</v>
      </c>
      <c r="AB180" s="9">
        <v>0</v>
      </c>
      <c r="AC180" s="9">
        <v>0</v>
      </c>
      <c r="AD180" s="9">
        <v>2</v>
      </c>
      <c r="AE180" s="9"/>
      <c r="AG180" s="3">
        <f t="shared" si="13"/>
        <v>106458.259765625</v>
      </c>
      <c r="AH180" s="10"/>
    </row>
    <row r="181" spans="2:34" x14ac:dyDescent="0.25">
      <c r="B181" t="s">
        <v>197</v>
      </c>
      <c r="C181" t="s">
        <v>26</v>
      </c>
      <c r="D181" t="s">
        <v>39</v>
      </c>
      <c r="E181">
        <v>14</v>
      </c>
      <c r="F181" t="s">
        <v>57</v>
      </c>
      <c r="G181" s="9">
        <v>156.1986083984375</v>
      </c>
      <c r="H181" s="9">
        <v>333275.8125</v>
      </c>
      <c r="I181" s="9">
        <v>133157.65625</v>
      </c>
      <c r="J181" s="9">
        <v>0</v>
      </c>
      <c r="K181" s="9">
        <v>99493.7734375</v>
      </c>
      <c r="L181" s="9">
        <v>24781.19921875</v>
      </c>
      <c r="M181" s="9">
        <v>25381.77734375</v>
      </c>
      <c r="N181" s="9">
        <v>0</v>
      </c>
      <c r="O181" s="9">
        <v>0</v>
      </c>
      <c r="P181" s="9">
        <v>50461.60546875</v>
      </c>
      <c r="Q181" s="9">
        <v>0</v>
      </c>
      <c r="R181" s="9">
        <v>0</v>
      </c>
      <c r="S181" s="9">
        <v>0</v>
      </c>
      <c r="T181" s="9">
        <v>0</v>
      </c>
      <c r="U181" s="9">
        <v>2332.9601600000001</v>
      </c>
      <c r="V181" s="9">
        <v>110.39444</v>
      </c>
      <c r="W181" s="9">
        <v>0</v>
      </c>
      <c r="X181" s="9">
        <v>2222.5662400000001</v>
      </c>
      <c r="Y181" s="9">
        <v>1299.565673828125</v>
      </c>
      <c r="Z181" s="9">
        <v>-1355.0792236328125</v>
      </c>
      <c r="AA181" s="9">
        <v>7.6423384249210358E-2</v>
      </c>
      <c r="AB181" s="9">
        <v>0</v>
      </c>
      <c r="AC181" s="9">
        <v>0</v>
      </c>
      <c r="AD181" s="9">
        <v>2</v>
      </c>
      <c r="AE181" s="9"/>
      <c r="AG181" s="3">
        <f t="shared" si="13"/>
        <v>100624.58203125</v>
      </c>
      <c r="AH181" s="10"/>
    </row>
    <row r="182" spans="2:34" x14ac:dyDescent="0.25">
      <c r="B182" t="s">
        <v>198</v>
      </c>
      <c r="C182" t="s">
        <v>27</v>
      </c>
      <c r="D182" t="s">
        <v>39</v>
      </c>
      <c r="E182">
        <v>14</v>
      </c>
      <c r="F182" t="s">
        <v>52</v>
      </c>
      <c r="G182" s="9">
        <v>791.864013671875</v>
      </c>
      <c r="H182" s="9">
        <v>3990329</v>
      </c>
      <c r="I182" s="9">
        <v>566447.625</v>
      </c>
      <c r="J182" s="9">
        <v>0</v>
      </c>
      <c r="K182" s="9">
        <v>1692748</v>
      </c>
      <c r="L182" s="9">
        <v>755373.125</v>
      </c>
      <c r="M182" s="9">
        <v>481084.375</v>
      </c>
      <c r="N182" s="9">
        <v>0</v>
      </c>
      <c r="O182" s="9">
        <v>1121.62158203125</v>
      </c>
      <c r="P182" s="9">
        <v>389570</v>
      </c>
      <c r="Q182" s="9">
        <v>0</v>
      </c>
      <c r="R182" s="9">
        <v>103983.46875</v>
      </c>
      <c r="S182" s="9">
        <v>0</v>
      </c>
      <c r="T182" s="9">
        <v>0</v>
      </c>
      <c r="U182" s="9">
        <v>39199.385600000001</v>
      </c>
      <c r="V182" s="9">
        <v>0</v>
      </c>
      <c r="W182" s="9">
        <v>0</v>
      </c>
      <c r="X182" s="9">
        <v>39199.385600000001</v>
      </c>
      <c r="Y182" s="9">
        <v>9105.5859375</v>
      </c>
      <c r="Z182" s="9">
        <v>-8103.97216796875</v>
      </c>
      <c r="AA182" s="9">
        <v>0</v>
      </c>
      <c r="AB182" s="9">
        <v>0</v>
      </c>
      <c r="AC182" s="9">
        <v>0</v>
      </c>
      <c r="AD182" s="9">
        <v>0</v>
      </c>
      <c r="AE182" s="9"/>
      <c r="AG182" s="3">
        <f t="shared" si="13"/>
        <v>1731132.5903320313</v>
      </c>
      <c r="AH182" s="10"/>
    </row>
    <row r="183" spans="2:34" x14ac:dyDescent="0.25">
      <c r="B183" t="s">
        <v>679</v>
      </c>
      <c r="C183" t="s">
        <v>27</v>
      </c>
      <c r="D183" t="s">
        <v>39</v>
      </c>
      <c r="E183">
        <v>14</v>
      </c>
      <c r="F183" t="s">
        <v>648</v>
      </c>
      <c r="G183" s="9">
        <v>791.8643798828125</v>
      </c>
      <c r="H183" s="9">
        <v>4012504.25</v>
      </c>
      <c r="I183" s="9">
        <v>566447.625</v>
      </c>
      <c r="J183" s="9">
        <v>0</v>
      </c>
      <c r="K183" s="9">
        <v>1692748</v>
      </c>
      <c r="L183" s="9">
        <v>755368.5</v>
      </c>
      <c r="M183" s="9">
        <v>503266.25</v>
      </c>
      <c r="N183" s="9">
        <v>0</v>
      </c>
      <c r="O183" s="9">
        <v>1121.62158203125</v>
      </c>
      <c r="P183" s="9">
        <v>389568.90625</v>
      </c>
      <c r="Q183" s="9">
        <v>0</v>
      </c>
      <c r="R183" s="9">
        <v>103983.4140625</v>
      </c>
      <c r="S183" s="9">
        <v>0</v>
      </c>
      <c r="T183" s="9">
        <v>0</v>
      </c>
      <c r="U183" s="9">
        <v>39199.38048</v>
      </c>
      <c r="V183" s="9">
        <v>0</v>
      </c>
      <c r="W183" s="9">
        <v>0</v>
      </c>
      <c r="X183" s="9">
        <v>39199.38048</v>
      </c>
      <c r="Y183" s="9">
        <v>9105.572265625</v>
      </c>
      <c r="Z183" s="9">
        <v>-8103.96044921875</v>
      </c>
      <c r="AA183" s="9">
        <v>0</v>
      </c>
      <c r="AB183" s="9">
        <v>0</v>
      </c>
      <c r="AC183" s="9">
        <v>0</v>
      </c>
      <c r="AD183" s="9">
        <v>0</v>
      </c>
      <c r="AE183" s="9"/>
      <c r="AG183" s="3">
        <f t="shared" si="13"/>
        <v>1753308.6918945313</v>
      </c>
      <c r="AH183" s="10"/>
    </row>
    <row r="184" spans="2:34" x14ac:dyDescent="0.25">
      <c r="B184" t="s">
        <v>199</v>
      </c>
      <c r="C184" t="s">
        <v>27</v>
      </c>
      <c r="D184" t="s">
        <v>39</v>
      </c>
      <c r="E184">
        <v>14</v>
      </c>
      <c r="F184" t="s">
        <v>62</v>
      </c>
      <c r="G184" s="9">
        <v>776.85333251953125</v>
      </c>
      <c r="H184" s="9">
        <v>3980180.5</v>
      </c>
      <c r="I184" s="9">
        <v>566447.625</v>
      </c>
      <c r="J184" s="9">
        <v>0</v>
      </c>
      <c r="K184" s="9">
        <v>1692748</v>
      </c>
      <c r="L184" s="9">
        <v>797161.0625</v>
      </c>
      <c r="M184" s="9">
        <v>450225.4375</v>
      </c>
      <c r="N184" s="9">
        <v>0</v>
      </c>
      <c r="O184" s="9">
        <v>1121.62158203125</v>
      </c>
      <c r="P184" s="9">
        <v>374198.1875</v>
      </c>
      <c r="Q184" s="9">
        <v>0</v>
      </c>
      <c r="R184" s="9">
        <v>98277.40625</v>
      </c>
      <c r="S184" s="9">
        <v>0</v>
      </c>
      <c r="T184" s="9">
        <v>0</v>
      </c>
      <c r="U184" s="9">
        <v>39199.736320000004</v>
      </c>
      <c r="V184" s="9">
        <v>0</v>
      </c>
      <c r="W184" s="9">
        <v>0</v>
      </c>
      <c r="X184" s="9">
        <v>39199.736320000004</v>
      </c>
      <c r="Y184" s="9">
        <v>9155.12109375</v>
      </c>
      <c r="Z184" s="9">
        <v>-8148.0576171875</v>
      </c>
      <c r="AA184" s="9">
        <v>0</v>
      </c>
      <c r="AB184" s="9">
        <v>0</v>
      </c>
      <c r="AC184" s="9">
        <v>0</v>
      </c>
      <c r="AD184" s="9">
        <v>0</v>
      </c>
      <c r="AE184" s="9"/>
      <c r="AG184" s="3">
        <f t="shared" si="13"/>
        <v>1720983.7153320313</v>
      </c>
      <c r="AH184" s="10"/>
    </row>
    <row r="185" spans="2:34" x14ac:dyDescent="0.25">
      <c r="B185" t="s">
        <v>680</v>
      </c>
      <c r="C185" t="s">
        <v>27</v>
      </c>
      <c r="D185" t="s">
        <v>39</v>
      </c>
      <c r="E185">
        <v>14</v>
      </c>
      <c r="F185" t="s">
        <v>650</v>
      </c>
      <c r="G185" s="9">
        <v>733.3773193359375</v>
      </c>
      <c r="H185" s="9">
        <v>3797554</v>
      </c>
      <c r="I185" s="9">
        <v>566447.625</v>
      </c>
      <c r="J185" s="9">
        <v>0</v>
      </c>
      <c r="K185" s="9">
        <v>1692748</v>
      </c>
      <c r="L185" s="9">
        <v>663951.75</v>
      </c>
      <c r="M185" s="9">
        <v>424040.34375</v>
      </c>
      <c r="N185" s="9">
        <v>0</v>
      </c>
      <c r="O185" s="9">
        <v>1121.62158203125</v>
      </c>
      <c r="P185" s="9">
        <v>350099.1875</v>
      </c>
      <c r="Q185" s="9">
        <v>0</v>
      </c>
      <c r="R185" s="9">
        <v>99144.640625</v>
      </c>
      <c r="S185" s="9">
        <v>0</v>
      </c>
      <c r="T185" s="9">
        <v>0</v>
      </c>
      <c r="U185" s="9">
        <v>39199.764480000005</v>
      </c>
      <c r="V185" s="9">
        <v>0</v>
      </c>
      <c r="W185" s="9">
        <v>0</v>
      </c>
      <c r="X185" s="9">
        <v>39199.764480000005</v>
      </c>
      <c r="Y185" s="9">
        <v>9161.853515625</v>
      </c>
      <c r="Z185" s="9">
        <v>-8154.04833984375</v>
      </c>
      <c r="AA185" s="9">
        <v>0</v>
      </c>
      <c r="AB185" s="9">
        <v>0</v>
      </c>
      <c r="AC185" s="9">
        <v>0</v>
      </c>
      <c r="AD185" s="9">
        <v>0</v>
      </c>
      <c r="AE185" s="9"/>
      <c r="AG185" s="3">
        <f t="shared" si="13"/>
        <v>1538357.5434570313</v>
      </c>
      <c r="AH185" s="10"/>
    </row>
    <row r="186" spans="2:34" x14ac:dyDescent="0.25">
      <c r="B186" t="s">
        <v>200</v>
      </c>
      <c r="C186" t="s">
        <v>27</v>
      </c>
      <c r="D186" t="s">
        <v>39</v>
      </c>
      <c r="E186">
        <v>14</v>
      </c>
      <c r="F186" t="s">
        <v>53</v>
      </c>
      <c r="G186" s="9">
        <v>833.5108642578125</v>
      </c>
      <c r="H186" s="9">
        <v>4048677.25</v>
      </c>
      <c r="I186" s="9">
        <v>566447.625</v>
      </c>
      <c r="J186" s="9">
        <v>0</v>
      </c>
      <c r="K186" s="9">
        <v>1692748</v>
      </c>
      <c r="L186" s="9">
        <v>705153.375</v>
      </c>
      <c r="M186" s="9">
        <v>500982.5</v>
      </c>
      <c r="N186" s="9">
        <v>0</v>
      </c>
      <c r="O186" s="9">
        <v>1121.62158203125</v>
      </c>
      <c r="P186" s="9">
        <v>486912.75</v>
      </c>
      <c r="Q186" s="9">
        <v>0</v>
      </c>
      <c r="R186" s="9">
        <v>95311.203125</v>
      </c>
      <c r="S186" s="9">
        <v>0</v>
      </c>
      <c r="T186" s="9">
        <v>0</v>
      </c>
      <c r="U186" s="9">
        <v>39199.590400000001</v>
      </c>
      <c r="V186" s="9">
        <v>0</v>
      </c>
      <c r="W186" s="9">
        <v>0</v>
      </c>
      <c r="X186" s="9">
        <v>39199.590400000001</v>
      </c>
      <c r="Y186" s="9">
        <v>9132.4228515625</v>
      </c>
      <c r="Z186" s="9">
        <v>-8127.8564453125</v>
      </c>
      <c r="AA186" s="9">
        <v>0</v>
      </c>
      <c r="AB186" s="9">
        <v>0</v>
      </c>
      <c r="AC186" s="9">
        <v>0</v>
      </c>
      <c r="AD186" s="9">
        <v>0</v>
      </c>
      <c r="AE186" s="9"/>
      <c r="AG186" s="3">
        <f t="shared" si="13"/>
        <v>1789481.4497070312</v>
      </c>
      <c r="AH186" s="10">
        <f t="shared" ref="AH186" si="24">AG186/AG182</f>
        <v>1.0337055981158605</v>
      </c>
    </row>
    <row r="187" spans="2:34" x14ac:dyDescent="0.25">
      <c r="B187" t="s">
        <v>796</v>
      </c>
      <c r="C187" t="s">
        <v>27</v>
      </c>
      <c r="D187" t="s">
        <v>39</v>
      </c>
      <c r="E187">
        <v>14</v>
      </c>
      <c r="F187" t="s">
        <v>777</v>
      </c>
      <c r="G187" s="9">
        <v>775.10552978515625</v>
      </c>
      <c r="H187" s="9">
        <v>3919950</v>
      </c>
      <c r="I187" s="9">
        <v>566447.625</v>
      </c>
      <c r="J187" s="9">
        <v>0</v>
      </c>
      <c r="K187" s="9">
        <v>1692748</v>
      </c>
      <c r="L187" s="9">
        <v>634278.25</v>
      </c>
      <c r="M187" s="9">
        <v>442735.25</v>
      </c>
      <c r="N187" s="9">
        <v>0</v>
      </c>
      <c r="O187" s="9">
        <v>1121.62158203125</v>
      </c>
      <c r="P187" s="9">
        <v>486912.75</v>
      </c>
      <c r="Q187" s="9">
        <v>0</v>
      </c>
      <c r="R187" s="9">
        <v>95705.40625</v>
      </c>
      <c r="S187" s="9">
        <v>0</v>
      </c>
      <c r="T187" s="9">
        <v>0</v>
      </c>
      <c r="U187" s="9">
        <v>39199.590400000001</v>
      </c>
      <c r="V187" s="9">
        <v>0</v>
      </c>
      <c r="W187" s="9">
        <v>0</v>
      </c>
      <c r="X187" s="9">
        <v>39199.590400000001</v>
      </c>
      <c r="Y187" s="9">
        <v>9132.4228515625</v>
      </c>
      <c r="Z187" s="9">
        <v>-8127.8564453125</v>
      </c>
      <c r="AA187" s="9">
        <v>0</v>
      </c>
      <c r="AB187" s="9">
        <v>0</v>
      </c>
      <c r="AC187" s="9">
        <v>0</v>
      </c>
      <c r="AD187" s="9">
        <v>0</v>
      </c>
      <c r="AE187" s="9"/>
      <c r="AG187" s="3">
        <f t="shared" si="13"/>
        <v>1660753.2778320313</v>
      </c>
      <c r="AH187" s="10"/>
    </row>
    <row r="188" spans="2:34" x14ac:dyDescent="0.25">
      <c r="B188" t="s">
        <v>201</v>
      </c>
      <c r="C188" t="s">
        <v>27</v>
      </c>
      <c r="D188" t="s">
        <v>39</v>
      </c>
      <c r="E188">
        <v>14</v>
      </c>
      <c r="F188" t="s">
        <v>54</v>
      </c>
      <c r="G188" s="9">
        <v>774.0235595703125</v>
      </c>
      <c r="H188" s="9">
        <v>3904156.75</v>
      </c>
      <c r="I188" s="9">
        <v>566447.625</v>
      </c>
      <c r="J188" s="9">
        <v>0</v>
      </c>
      <c r="K188" s="9">
        <v>1692748</v>
      </c>
      <c r="L188" s="9">
        <v>740510.4375</v>
      </c>
      <c r="M188" s="9">
        <v>462149.15625</v>
      </c>
      <c r="N188" s="9">
        <v>0</v>
      </c>
      <c r="O188" s="9">
        <v>1121.62158203125</v>
      </c>
      <c r="P188" s="9">
        <v>441179.375</v>
      </c>
      <c r="Q188" s="9">
        <v>0</v>
      </c>
      <c r="R188" s="9">
        <v>0</v>
      </c>
      <c r="S188" s="9">
        <v>0</v>
      </c>
      <c r="T188" s="9">
        <v>0</v>
      </c>
      <c r="U188" s="9">
        <v>39199.646720000004</v>
      </c>
      <c r="V188" s="9">
        <v>0</v>
      </c>
      <c r="W188" s="9">
        <v>0</v>
      </c>
      <c r="X188" s="9">
        <v>39199.646720000004</v>
      </c>
      <c r="Y188" s="9">
        <v>7048.869140625</v>
      </c>
      <c r="Z188" s="9">
        <v>-7311.34521484375</v>
      </c>
      <c r="AA188" s="9">
        <v>0.22828443348407745</v>
      </c>
      <c r="AB188" s="9">
        <v>0</v>
      </c>
      <c r="AC188" s="9">
        <v>20</v>
      </c>
      <c r="AD188" s="9">
        <v>0</v>
      </c>
      <c r="AE188" s="9"/>
      <c r="AG188" s="3">
        <f t="shared" si="13"/>
        <v>1644960.5903320313</v>
      </c>
      <c r="AH188" s="10"/>
    </row>
    <row r="189" spans="2:34" x14ac:dyDescent="0.25">
      <c r="B189" t="s">
        <v>202</v>
      </c>
      <c r="C189" t="s">
        <v>27</v>
      </c>
      <c r="D189" t="s">
        <v>39</v>
      </c>
      <c r="E189">
        <v>14</v>
      </c>
      <c r="F189" t="s">
        <v>66</v>
      </c>
      <c r="G189" s="9">
        <v>710.2144775390625</v>
      </c>
      <c r="H189" s="9">
        <v>3762466.25</v>
      </c>
      <c r="I189" s="9">
        <v>566447.625</v>
      </c>
      <c r="J189" s="9">
        <v>0</v>
      </c>
      <c r="K189" s="9">
        <v>1692748</v>
      </c>
      <c r="L189" s="9">
        <v>665547.9375</v>
      </c>
      <c r="M189" s="9">
        <v>395420.84375</v>
      </c>
      <c r="N189" s="9">
        <v>0</v>
      </c>
      <c r="O189" s="9">
        <v>1121.62158203125</v>
      </c>
      <c r="P189" s="9">
        <v>441179.28125</v>
      </c>
      <c r="Q189" s="9">
        <v>0</v>
      </c>
      <c r="R189" s="9">
        <v>0</v>
      </c>
      <c r="S189" s="9">
        <v>0</v>
      </c>
      <c r="T189" s="9">
        <v>0</v>
      </c>
      <c r="U189" s="9">
        <v>39199.646720000004</v>
      </c>
      <c r="V189" s="9">
        <v>0</v>
      </c>
      <c r="W189" s="9">
        <v>0</v>
      </c>
      <c r="X189" s="9">
        <v>39199.646720000004</v>
      </c>
      <c r="Y189" s="9">
        <v>7048.8427734375</v>
      </c>
      <c r="Z189" s="9">
        <v>-7311.3173828125</v>
      </c>
      <c r="AA189" s="9">
        <v>0.22828443348407745</v>
      </c>
      <c r="AB189" s="9">
        <v>0</v>
      </c>
      <c r="AC189" s="9">
        <v>20</v>
      </c>
      <c r="AD189" s="9">
        <v>0</v>
      </c>
      <c r="AE189" s="9"/>
      <c r="AG189" s="3">
        <f t="shared" si="13"/>
        <v>1503269.6840820313</v>
      </c>
      <c r="AH189" s="10"/>
    </row>
    <row r="190" spans="2:34" x14ac:dyDescent="0.25">
      <c r="B190" t="s">
        <v>203</v>
      </c>
      <c r="C190" t="s">
        <v>27</v>
      </c>
      <c r="D190" t="s">
        <v>39</v>
      </c>
      <c r="E190">
        <v>14</v>
      </c>
      <c r="F190" t="s">
        <v>55</v>
      </c>
      <c r="G190" s="9">
        <v>665.289794921875</v>
      </c>
      <c r="H190" s="9">
        <v>3649118.5</v>
      </c>
      <c r="I190" s="9">
        <v>566447.625</v>
      </c>
      <c r="J190" s="9">
        <v>0</v>
      </c>
      <c r="K190" s="9">
        <v>1692748</v>
      </c>
      <c r="L190" s="9">
        <v>601863.0625</v>
      </c>
      <c r="M190" s="9">
        <v>345757.625</v>
      </c>
      <c r="N190" s="9">
        <v>0</v>
      </c>
      <c r="O190" s="9">
        <v>1121.62158203125</v>
      </c>
      <c r="P190" s="9">
        <v>441179.25</v>
      </c>
      <c r="Q190" s="9">
        <v>0</v>
      </c>
      <c r="R190" s="9">
        <v>0</v>
      </c>
      <c r="S190" s="9">
        <v>0</v>
      </c>
      <c r="T190" s="9">
        <v>0</v>
      </c>
      <c r="U190" s="9">
        <v>39199.646720000004</v>
      </c>
      <c r="V190" s="9">
        <v>0</v>
      </c>
      <c r="W190" s="9">
        <v>0</v>
      </c>
      <c r="X190" s="9">
        <v>39199.646720000004</v>
      </c>
      <c r="Y190" s="9">
        <v>7048.81640625</v>
      </c>
      <c r="Z190" s="9">
        <v>-7311.2900390625</v>
      </c>
      <c r="AA190" s="9">
        <v>0.22828443348407745</v>
      </c>
      <c r="AB190" s="9">
        <v>0</v>
      </c>
      <c r="AC190" s="9">
        <v>20</v>
      </c>
      <c r="AD190" s="9">
        <v>0</v>
      </c>
      <c r="AE190" s="9"/>
      <c r="AG190" s="3">
        <f t="shared" si="13"/>
        <v>1389921.5590820313</v>
      </c>
      <c r="AH190" s="10"/>
    </row>
    <row r="191" spans="2:34" x14ac:dyDescent="0.25">
      <c r="B191" t="s">
        <v>204</v>
      </c>
      <c r="C191" t="s">
        <v>27</v>
      </c>
      <c r="D191" t="s">
        <v>39</v>
      </c>
      <c r="E191">
        <v>14</v>
      </c>
      <c r="F191" t="s">
        <v>56</v>
      </c>
      <c r="G191" s="9">
        <v>744.9256591796875</v>
      </c>
      <c r="H191" s="9">
        <v>3807330.25</v>
      </c>
      <c r="I191" s="9">
        <v>566447.625</v>
      </c>
      <c r="J191" s="9">
        <v>0</v>
      </c>
      <c r="K191" s="9">
        <v>1692748</v>
      </c>
      <c r="L191" s="9">
        <v>662553.375</v>
      </c>
      <c r="M191" s="9">
        <v>443539.75</v>
      </c>
      <c r="N191" s="9">
        <v>0</v>
      </c>
      <c r="O191" s="9">
        <v>1121.62158203125</v>
      </c>
      <c r="P191" s="9">
        <v>440919.3125</v>
      </c>
      <c r="Q191" s="9">
        <v>0</v>
      </c>
      <c r="R191" s="9">
        <v>0</v>
      </c>
      <c r="S191" s="9">
        <v>0</v>
      </c>
      <c r="T191" s="9">
        <v>0</v>
      </c>
      <c r="U191" s="9">
        <v>39199.616000000002</v>
      </c>
      <c r="V191" s="9">
        <v>0</v>
      </c>
      <c r="W191" s="9">
        <v>0</v>
      </c>
      <c r="X191" s="9">
        <v>39199.616000000002</v>
      </c>
      <c r="Y191" s="9">
        <v>7011.69091796875</v>
      </c>
      <c r="Z191" s="9">
        <v>-7272.78857421875</v>
      </c>
      <c r="AA191" s="9">
        <v>1.1756649017333984</v>
      </c>
      <c r="AB191" s="9">
        <v>0</v>
      </c>
      <c r="AC191" s="9">
        <v>101</v>
      </c>
      <c r="AD191" s="9">
        <v>2</v>
      </c>
      <c r="AE191" s="9"/>
      <c r="AG191" s="3">
        <f t="shared" si="13"/>
        <v>1548134.0590820313</v>
      </c>
      <c r="AH191" s="10">
        <f t="shared" ref="AH191" si="25">AG191/AG187</f>
        <v>0.93218786905119666</v>
      </c>
    </row>
    <row r="192" spans="2:34" x14ac:dyDescent="0.25">
      <c r="B192" t="s">
        <v>205</v>
      </c>
      <c r="C192" t="s">
        <v>27</v>
      </c>
      <c r="D192" t="s">
        <v>39</v>
      </c>
      <c r="E192">
        <v>14</v>
      </c>
      <c r="F192" t="s">
        <v>70</v>
      </c>
      <c r="G192" s="9">
        <v>688.35888671875</v>
      </c>
      <c r="H192" s="9">
        <v>3673781.75</v>
      </c>
      <c r="I192" s="9">
        <v>566447.625</v>
      </c>
      <c r="J192" s="9">
        <v>0</v>
      </c>
      <c r="K192" s="9">
        <v>1692748</v>
      </c>
      <c r="L192" s="9">
        <v>591951.5625</v>
      </c>
      <c r="M192" s="9">
        <v>380593.25</v>
      </c>
      <c r="N192" s="9">
        <v>0</v>
      </c>
      <c r="O192" s="9">
        <v>1121.62158203125</v>
      </c>
      <c r="P192" s="9">
        <v>440918.4375</v>
      </c>
      <c r="Q192" s="9">
        <v>0</v>
      </c>
      <c r="R192" s="9">
        <v>0</v>
      </c>
      <c r="S192" s="9">
        <v>0</v>
      </c>
      <c r="T192" s="9">
        <v>0</v>
      </c>
      <c r="U192" s="9">
        <v>39199.616000000002</v>
      </c>
      <c r="V192" s="9">
        <v>0</v>
      </c>
      <c r="W192" s="9">
        <v>0</v>
      </c>
      <c r="X192" s="9">
        <v>39199.616000000002</v>
      </c>
      <c r="Y192" s="9">
        <v>7011.65185546875</v>
      </c>
      <c r="Z192" s="9">
        <v>-7272.74658203125</v>
      </c>
      <c r="AA192" s="9">
        <v>1.1756649017333984</v>
      </c>
      <c r="AB192" s="9">
        <v>0</v>
      </c>
      <c r="AC192" s="9">
        <v>101</v>
      </c>
      <c r="AD192" s="9">
        <v>2</v>
      </c>
      <c r="AE192" s="9"/>
      <c r="AG192" s="3">
        <f t="shared" si="13"/>
        <v>1414584.8715820313</v>
      </c>
      <c r="AH192" s="10"/>
    </row>
    <row r="193" spans="2:34" x14ac:dyDescent="0.25">
      <c r="B193" t="s">
        <v>206</v>
      </c>
      <c r="C193" t="s">
        <v>27</v>
      </c>
      <c r="D193" t="s">
        <v>39</v>
      </c>
      <c r="E193">
        <v>14</v>
      </c>
      <c r="F193" t="s">
        <v>57</v>
      </c>
      <c r="G193" s="9">
        <v>645.202880859375</v>
      </c>
      <c r="H193" s="9">
        <v>3568011</v>
      </c>
      <c r="I193" s="9">
        <v>566447.625</v>
      </c>
      <c r="J193" s="9">
        <v>0</v>
      </c>
      <c r="K193" s="9">
        <v>1692748</v>
      </c>
      <c r="L193" s="9">
        <v>533306.1875</v>
      </c>
      <c r="M193" s="9">
        <v>333469.5625</v>
      </c>
      <c r="N193" s="9">
        <v>0</v>
      </c>
      <c r="O193" s="9">
        <v>1121.62158203125</v>
      </c>
      <c r="P193" s="9">
        <v>440917.375</v>
      </c>
      <c r="Q193" s="9">
        <v>0</v>
      </c>
      <c r="R193" s="9">
        <v>0</v>
      </c>
      <c r="S193" s="9">
        <v>0</v>
      </c>
      <c r="T193" s="9">
        <v>0</v>
      </c>
      <c r="U193" s="9">
        <v>39199.616000000002</v>
      </c>
      <c r="V193" s="9">
        <v>0</v>
      </c>
      <c r="W193" s="9">
        <v>0</v>
      </c>
      <c r="X193" s="9">
        <v>39199.616000000002</v>
      </c>
      <c r="Y193" s="9">
        <v>7011.61181640625</v>
      </c>
      <c r="Z193" s="9">
        <v>-7272.70556640625</v>
      </c>
      <c r="AA193" s="9">
        <v>1.1756649017333984</v>
      </c>
      <c r="AB193" s="9">
        <v>0</v>
      </c>
      <c r="AC193" s="9">
        <v>101</v>
      </c>
      <c r="AD193" s="9">
        <v>2</v>
      </c>
      <c r="AE193" s="9"/>
      <c r="AG193" s="3">
        <f t="shared" si="13"/>
        <v>1308814.7465820312</v>
      </c>
      <c r="AH193" s="10"/>
    </row>
    <row r="194" spans="2:34" x14ac:dyDescent="0.25">
      <c r="B194" t="s">
        <v>207</v>
      </c>
      <c r="C194" t="s">
        <v>23</v>
      </c>
      <c r="D194" t="s">
        <v>40</v>
      </c>
      <c r="E194">
        <v>14</v>
      </c>
      <c r="F194" t="s">
        <v>52</v>
      </c>
      <c r="G194" s="9">
        <v>30.429004669189453</v>
      </c>
      <c r="H194" s="9">
        <v>95000.890625</v>
      </c>
      <c r="I194" s="9">
        <v>31593.98046875</v>
      </c>
      <c r="J194" s="9">
        <v>0</v>
      </c>
      <c r="K194" s="9">
        <v>50648.0078125</v>
      </c>
      <c r="L194" s="9">
        <v>1010.8910522460937</v>
      </c>
      <c r="M194" s="9">
        <v>4191.5498046875</v>
      </c>
      <c r="N194" s="9">
        <v>0</v>
      </c>
      <c r="O194" s="9">
        <v>0</v>
      </c>
      <c r="P194" s="9">
        <v>7483.24658203125</v>
      </c>
      <c r="Q194" s="9">
        <v>0</v>
      </c>
      <c r="R194" s="9">
        <v>73.291915893554688</v>
      </c>
      <c r="S194" s="9">
        <v>0</v>
      </c>
      <c r="T194" s="9">
        <v>0</v>
      </c>
      <c r="U194" s="9">
        <v>188.62762000000001</v>
      </c>
      <c r="V194" s="9">
        <v>0</v>
      </c>
      <c r="W194" s="9">
        <v>0</v>
      </c>
      <c r="X194" s="9">
        <v>188.62762000000001</v>
      </c>
      <c r="Y194" s="9">
        <v>199.43377685546875</v>
      </c>
      <c r="Z194" s="9">
        <v>-177.49604797363281</v>
      </c>
      <c r="AA194" s="9">
        <v>0</v>
      </c>
      <c r="AB194" s="9">
        <v>0</v>
      </c>
      <c r="AC194" s="9">
        <v>0</v>
      </c>
      <c r="AD194" s="9">
        <v>0</v>
      </c>
      <c r="AE194" s="9"/>
      <c r="AG194" s="3">
        <f t="shared" ref="AG194:AG257" si="26">L194+M194+O194+P194+R194</f>
        <v>12758.979354858398</v>
      </c>
      <c r="AH194" s="10"/>
    </row>
    <row r="195" spans="2:34" x14ac:dyDescent="0.25">
      <c r="B195" t="s">
        <v>681</v>
      </c>
      <c r="C195" t="s">
        <v>23</v>
      </c>
      <c r="D195" t="s">
        <v>40</v>
      </c>
      <c r="E195">
        <v>14</v>
      </c>
      <c r="F195" t="s">
        <v>648</v>
      </c>
      <c r="G195" s="9">
        <v>30.566440582275391</v>
      </c>
      <c r="H195" s="9">
        <v>98812.2265625</v>
      </c>
      <c r="I195" s="9">
        <v>31593.98046875</v>
      </c>
      <c r="J195" s="9">
        <v>0</v>
      </c>
      <c r="K195" s="9">
        <v>50648.0078125</v>
      </c>
      <c r="L195" s="9">
        <v>1009.3819580078125</v>
      </c>
      <c r="M195" s="9">
        <v>8004.99609375</v>
      </c>
      <c r="N195" s="9">
        <v>0</v>
      </c>
      <c r="O195" s="9">
        <v>0</v>
      </c>
      <c r="P195" s="9">
        <v>7482.77685546875</v>
      </c>
      <c r="Q195" s="9">
        <v>0</v>
      </c>
      <c r="R195" s="9">
        <v>73.147323608398437</v>
      </c>
      <c r="S195" s="9">
        <v>0</v>
      </c>
      <c r="T195" s="9">
        <v>0</v>
      </c>
      <c r="U195" s="9">
        <v>188.62624000000002</v>
      </c>
      <c r="V195" s="9">
        <v>0</v>
      </c>
      <c r="W195" s="9">
        <v>0</v>
      </c>
      <c r="X195" s="9">
        <v>188.62624000000002</v>
      </c>
      <c r="Y195" s="9">
        <v>199.43583679199219</v>
      </c>
      <c r="Z195" s="9">
        <v>-177.49787902832031</v>
      </c>
      <c r="AA195" s="9">
        <v>0</v>
      </c>
      <c r="AB195" s="9">
        <v>0</v>
      </c>
      <c r="AC195" s="9">
        <v>0</v>
      </c>
      <c r="AD195" s="9">
        <v>0</v>
      </c>
      <c r="AE195" s="9"/>
      <c r="AG195" s="3">
        <f t="shared" si="26"/>
        <v>16570.302230834961</v>
      </c>
      <c r="AH195" s="10"/>
    </row>
    <row r="196" spans="2:34" x14ac:dyDescent="0.25">
      <c r="B196" t="s">
        <v>208</v>
      </c>
      <c r="C196" t="s">
        <v>23</v>
      </c>
      <c r="D196" t="s">
        <v>40</v>
      </c>
      <c r="E196">
        <v>14</v>
      </c>
      <c r="F196" t="s">
        <v>62</v>
      </c>
      <c r="G196" s="9">
        <v>30.062858581542969</v>
      </c>
      <c r="H196" s="9">
        <v>92282.515625</v>
      </c>
      <c r="I196" s="9">
        <v>31593.98046875</v>
      </c>
      <c r="J196" s="9">
        <v>0</v>
      </c>
      <c r="K196" s="9">
        <v>50648.0078125</v>
      </c>
      <c r="L196" s="9">
        <v>1187.949462890625</v>
      </c>
      <c r="M196" s="9">
        <v>4429.689453125</v>
      </c>
      <c r="N196" s="9">
        <v>0</v>
      </c>
      <c r="O196" s="9">
        <v>0</v>
      </c>
      <c r="P196" s="9">
        <v>4343.96923828125</v>
      </c>
      <c r="Q196" s="9">
        <v>0</v>
      </c>
      <c r="R196" s="9">
        <v>78.992385864257813</v>
      </c>
      <c r="S196" s="9">
        <v>0</v>
      </c>
      <c r="T196" s="9">
        <v>0</v>
      </c>
      <c r="U196" s="9">
        <v>188.68408000000002</v>
      </c>
      <c r="V196" s="9">
        <v>0</v>
      </c>
      <c r="W196" s="9">
        <v>0</v>
      </c>
      <c r="X196" s="9">
        <v>188.68408000000002</v>
      </c>
      <c r="Y196" s="9">
        <v>195.80621337890625</v>
      </c>
      <c r="Z196" s="9">
        <v>-174.26753234863281</v>
      </c>
      <c r="AA196" s="9">
        <v>0</v>
      </c>
      <c r="AB196" s="9">
        <v>0</v>
      </c>
      <c r="AC196" s="9">
        <v>0</v>
      </c>
      <c r="AD196" s="9">
        <v>0</v>
      </c>
      <c r="AE196" s="9"/>
      <c r="AG196" s="3">
        <f t="shared" si="26"/>
        <v>10040.600540161133</v>
      </c>
      <c r="AH196" s="10">
        <f t="shared" ref="AH196" si="27">AG196/AG192</f>
        <v>7.0979131347078612E-3</v>
      </c>
    </row>
    <row r="197" spans="2:34" x14ac:dyDescent="0.25">
      <c r="B197" t="s">
        <v>682</v>
      </c>
      <c r="C197" t="s">
        <v>23</v>
      </c>
      <c r="D197" t="s">
        <v>40</v>
      </c>
      <c r="E197">
        <v>14</v>
      </c>
      <c r="F197" t="s">
        <v>650</v>
      </c>
      <c r="G197" s="9">
        <v>28.303760528564453</v>
      </c>
      <c r="H197" s="9">
        <v>90812.703125</v>
      </c>
      <c r="I197" s="9">
        <v>31593.98046875</v>
      </c>
      <c r="J197" s="9">
        <v>0</v>
      </c>
      <c r="K197" s="9">
        <v>50648.0078125</v>
      </c>
      <c r="L197" s="9">
        <v>992.7294921875</v>
      </c>
      <c r="M197" s="9">
        <v>3458.18115234375</v>
      </c>
      <c r="N197" s="9">
        <v>0</v>
      </c>
      <c r="O197" s="9">
        <v>0</v>
      </c>
      <c r="P197" s="9">
        <v>4040.840087890625</v>
      </c>
      <c r="Q197" s="9">
        <v>0</v>
      </c>
      <c r="R197" s="9">
        <v>79.02996826171875</v>
      </c>
      <c r="S197" s="9">
        <v>0</v>
      </c>
      <c r="T197" s="9">
        <v>0</v>
      </c>
      <c r="U197" s="9">
        <v>188.68440000000001</v>
      </c>
      <c r="V197" s="9">
        <v>0</v>
      </c>
      <c r="W197" s="9">
        <v>0</v>
      </c>
      <c r="X197" s="9">
        <v>188.68440000000001</v>
      </c>
      <c r="Y197" s="9">
        <v>197.00486755371094</v>
      </c>
      <c r="Z197" s="9">
        <v>-175.33432006835937</v>
      </c>
      <c r="AA197" s="9">
        <v>0</v>
      </c>
      <c r="AB197" s="9">
        <v>0</v>
      </c>
      <c r="AC197" s="9">
        <v>0</v>
      </c>
      <c r="AD197" s="9">
        <v>0</v>
      </c>
      <c r="AE197" s="9"/>
      <c r="AG197" s="3">
        <f t="shared" si="26"/>
        <v>8570.7807006835937</v>
      </c>
      <c r="AH197" s="10"/>
    </row>
    <row r="198" spans="2:34" x14ac:dyDescent="0.25">
      <c r="B198" t="s">
        <v>209</v>
      </c>
      <c r="C198" t="s">
        <v>23</v>
      </c>
      <c r="D198" t="s">
        <v>40</v>
      </c>
      <c r="E198">
        <v>14</v>
      </c>
      <c r="F198" t="s">
        <v>53</v>
      </c>
      <c r="G198" s="9">
        <v>31.126651763916016</v>
      </c>
      <c r="H198" s="9">
        <v>93991.1796875</v>
      </c>
      <c r="I198" s="9">
        <v>31593.98046875</v>
      </c>
      <c r="J198" s="9">
        <v>0</v>
      </c>
      <c r="K198" s="9">
        <v>50648.0078125</v>
      </c>
      <c r="L198" s="9">
        <v>992.06103515625</v>
      </c>
      <c r="M198" s="9">
        <v>4563.6396484375</v>
      </c>
      <c r="N198" s="9">
        <v>0</v>
      </c>
      <c r="O198" s="9">
        <v>0</v>
      </c>
      <c r="P198" s="9">
        <v>6119.072265625</v>
      </c>
      <c r="Q198" s="9">
        <v>0</v>
      </c>
      <c r="R198" s="9">
        <v>74.505081176757813</v>
      </c>
      <c r="S198" s="9">
        <v>0</v>
      </c>
      <c r="T198" s="9">
        <v>0</v>
      </c>
      <c r="U198" s="9">
        <v>188.6705</v>
      </c>
      <c r="V198" s="9">
        <v>0</v>
      </c>
      <c r="W198" s="9">
        <v>0</v>
      </c>
      <c r="X198" s="9">
        <v>188.6705</v>
      </c>
      <c r="Y198" s="9">
        <v>196.16499328613281</v>
      </c>
      <c r="Z198" s="9">
        <v>-174.58685302734375</v>
      </c>
      <c r="AA198" s="9">
        <v>0</v>
      </c>
      <c r="AB198" s="9">
        <v>0</v>
      </c>
      <c r="AC198" s="9">
        <v>0</v>
      </c>
      <c r="AD198" s="9">
        <v>0</v>
      </c>
      <c r="AE198" s="9"/>
      <c r="AG198" s="3">
        <f t="shared" si="26"/>
        <v>11749.278030395508</v>
      </c>
      <c r="AH198" s="10"/>
    </row>
    <row r="199" spans="2:34" x14ac:dyDescent="0.25">
      <c r="B199" t="s">
        <v>797</v>
      </c>
      <c r="C199" t="s">
        <v>23</v>
      </c>
      <c r="D199" t="s">
        <v>40</v>
      </c>
      <c r="E199">
        <v>14</v>
      </c>
      <c r="F199" t="s">
        <v>777</v>
      </c>
      <c r="G199" s="9">
        <v>29.924741744995117</v>
      </c>
      <c r="H199" s="9">
        <v>93299.1875</v>
      </c>
      <c r="I199" s="9">
        <v>31593.98046875</v>
      </c>
      <c r="J199" s="9">
        <v>0</v>
      </c>
      <c r="K199" s="9">
        <v>50648.0078125</v>
      </c>
      <c r="L199" s="9">
        <v>927.64849853515625</v>
      </c>
      <c r="M199" s="9">
        <v>3935.30126953125</v>
      </c>
      <c r="N199" s="9">
        <v>0</v>
      </c>
      <c r="O199" s="9">
        <v>0</v>
      </c>
      <c r="P199" s="9">
        <v>6119.072265625</v>
      </c>
      <c r="Q199" s="9">
        <v>0</v>
      </c>
      <c r="R199" s="9">
        <v>75.255752563476563</v>
      </c>
      <c r="S199" s="9">
        <v>0</v>
      </c>
      <c r="T199" s="9">
        <v>0</v>
      </c>
      <c r="U199" s="9">
        <v>188.6705</v>
      </c>
      <c r="V199" s="9">
        <v>0</v>
      </c>
      <c r="W199" s="9">
        <v>0</v>
      </c>
      <c r="X199" s="9">
        <v>188.6705</v>
      </c>
      <c r="Y199" s="9">
        <v>196.16499328613281</v>
      </c>
      <c r="Z199" s="9">
        <v>-174.58685302734375</v>
      </c>
      <c r="AA199" s="9">
        <v>0</v>
      </c>
      <c r="AB199" s="9">
        <v>0</v>
      </c>
      <c r="AC199" s="9">
        <v>0</v>
      </c>
      <c r="AD199" s="9">
        <v>0</v>
      </c>
      <c r="AE199" s="9"/>
      <c r="AG199" s="3">
        <f t="shared" si="26"/>
        <v>11057.277786254883</v>
      </c>
      <c r="AH199" s="10"/>
    </row>
    <row r="200" spans="2:34" x14ac:dyDescent="0.25">
      <c r="B200" t="s">
        <v>210</v>
      </c>
      <c r="C200" t="s">
        <v>23</v>
      </c>
      <c r="D200" t="s">
        <v>40</v>
      </c>
      <c r="E200">
        <v>14</v>
      </c>
      <c r="F200" t="s">
        <v>54</v>
      </c>
      <c r="G200" s="9">
        <v>29.356657028198242</v>
      </c>
      <c r="H200" s="9">
        <v>95856.4765625</v>
      </c>
      <c r="I200" s="9">
        <v>31593.98046875</v>
      </c>
      <c r="J200" s="9">
        <v>0</v>
      </c>
      <c r="K200" s="9">
        <v>50648.0078125</v>
      </c>
      <c r="L200" s="9">
        <v>1558.53369140625</v>
      </c>
      <c r="M200" s="9">
        <v>7748.83056640625</v>
      </c>
      <c r="N200" s="9">
        <v>0</v>
      </c>
      <c r="O200" s="9">
        <v>0</v>
      </c>
      <c r="P200" s="9">
        <v>4307.20556640625</v>
      </c>
      <c r="Q200" s="9">
        <v>0</v>
      </c>
      <c r="R200" s="9">
        <v>0</v>
      </c>
      <c r="S200" s="9">
        <v>0</v>
      </c>
      <c r="T200" s="9">
        <v>0</v>
      </c>
      <c r="U200" s="9">
        <v>188.64370000000002</v>
      </c>
      <c r="V200" s="9">
        <v>0</v>
      </c>
      <c r="W200" s="9">
        <v>0</v>
      </c>
      <c r="X200" s="9">
        <v>188.64370000000002</v>
      </c>
      <c r="Y200" s="9">
        <v>210.06282043457031</v>
      </c>
      <c r="Z200" s="9">
        <v>-219.56861877441406</v>
      </c>
      <c r="AA200" s="9">
        <v>0</v>
      </c>
      <c r="AB200" s="9">
        <v>0</v>
      </c>
      <c r="AC200" s="9">
        <v>0</v>
      </c>
      <c r="AD200" s="9">
        <v>0</v>
      </c>
      <c r="AE200" s="9"/>
      <c r="AG200" s="3">
        <f t="shared" si="26"/>
        <v>13614.56982421875</v>
      </c>
      <c r="AH200" s="10"/>
    </row>
    <row r="201" spans="2:34" x14ac:dyDescent="0.25">
      <c r="B201" t="s">
        <v>211</v>
      </c>
      <c r="C201" t="s">
        <v>23</v>
      </c>
      <c r="D201" t="s">
        <v>40</v>
      </c>
      <c r="E201">
        <v>14</v>
      </c>
      <c r="F201" t="s">
        <v>66</v>
      </c>
      <c r="G201" s="9">
        <v>28.438314437866211</v>
      </c>
      <c r="H201" s="9">
        <v>94812.703125</v>
      </c>
      <c r="I201" s="9">
        <v>31593.98046875</v>
      </c>
      <c r="J201" s="9">
        <v>0</v>
      </c>
      <c r="K201" s="9">
        <v>50648.0078125</v>
      </c>
      <c r="L201" s="9">
        <v>1414.9033203125</v>
      </c>
      <c r="M201" s="9">
        <v>6848.69970703125</v>
      </c>
      <c r="N201" s="9">
        <v>0</v>
      </c>
      <c r="O201" s="9">
        <v>0</v>
      </c>
      <c r="P201" s="9">
        <v>4307.20556640625</v>
      </c>
      <c r="Q201" s="9">
        <v>0</v>
      </c>
      <c r="R201" s="9">
        <v>0</v>
      </c>
      <c r="S201" s="9">
        <v>0</v>
      </c>
      <c r="T201" s="9">
        <v>0</v>
      </c>
      <c r="U201" s="9">
        <v>188.64370000000002</v>
      </c>
      <c r="V201" s="9">
        <v>0</v>
      </c>
      <c r="W201" s="9">
        <v>0</v>
      </c>
      <c r="X201" s="9">
        <v>188.64370000000002</v>
      </c>
      <c r="Y201" s="9">
        <v>210.06282043457031</v>
      </c>
      <c r="Z201" s="9">
        <v>-219.56861877441406</v>
      </c>
      <c r="AA201" s="9">
        <v>0</v>
      </c>
      <c r="AB201" s="9">
        <v>0</v>
      </c>
      <c r="AC201" s="9">
        <v>0</v>
      </c>
      <c r="AD201" s="9">
        <v>0</v>
      </c>
      <c r="AE201" s="9"/>
      <c r="AG201" s="3">
        <f t="shared" si="26"/>
        <v>12570.80859375</v>
      </c>
      <c r="AH201" s="10">
        <f t="shared" ref="AH201" si="28">AG201/AG197</f>
        <v>1.4667051967328215</v>
      </c>
    </row>
    <row r="202" spans="2:34" x14ac:dyDescent="0.25">
      <c r="B202" t="s">
        <v>212</v>
      </c>
      <c r="C202" t="s">
        <v>23</v>
      </c>
      <c r="D202" t="s">
        <v>40</v>
      </c>
      <c r="E202">
        <v>14</v>
      </c>
      <c r="F202" t="s">
        <v>55</v>
      </c>
      <c r="G202" s="9">
        <v>27.701377868652344</v>
      </c>
      <c r="H202" s="9">
        <v>93926.53125</v>
      </c>
      <c r="I202" s="9">
        <v>31593.98046875</v>
      </c>
      <c r="J202" s="9">
        <v>0</v>
      </c>
      <c r="K202" s="9">
        <v>50648.0078125</v>
      </c>
      <c r="L202" s="9">
        <v>1287.361572265625</v>
      </c>
      <c r="M202" s="9">
        <v>6090.078125</v>
      </c>
      <c r="N202" s="9">
        <v>0</v>
      </c>
      <c r="O202" s="9">
        <v>0</v>
      </c>
      <c r="P202" s="9">
        <v>4307.20556640625</v>
      </c>
      <c r="Q202" s="9">
        <v>0</v>
      </c>
      <c r="R202" s="9">
        <v>0</v>
      </c>
      <c r="S202" s="9">
        <v>0</v>
      </c>
      <c r="T202" s="9">
        <v>0</v>
      </c>
      <c r="U202" s="9">
        <v>188.64370000000002</v>
      </c>
      <c r="V202" s="9">
        <v>0</v>
      </c>
      <c r="W202" s="9">
        <v>0</v>
      </c>
      <c r="X202" s="9">
        <v>188.64370000000002</v>
      </c>
      <c r="Y202" s="9">
        <v>210.06282043457031</v>
      </c>
      <c r="Z202" s="9">
        <v>-219.56861877441406</v>
      </c>
      <c r="AA202" s="9">
        <v>0</v>
      </c>
      <c r="AB202" s="9">
        <v>0</v>
      </c>
      <c r="AC202" s="9">
        <v>0</v>
      </c>
      <c r="AD202" s="9">
        <v>0</v>
      </c>
      <c r="AE202" s="9"/>
      <c r="AG202" s="3">
        <f t="shared" si="26"/>
        <v>11684.645263671875</v>
      </c>
      <c r="AH202" s="10"/>
    </row>
    <row r="203" spans="2:34" x14ac:dyDescent="0.25">
      <c r="B203" t="s">
        <v>213</v>
      </c>
      <c r="C203" t="s">
        <v>23</v>
      </c>
      <c r="D203" t="s">
        <v>40</v>
      </c>
      <c r="E203">
        <v>14</v>
      </c>
      <c r="F203" t="s">
        <v>56</v>
      </c>
      <c r="G203" s="9">
        <v>28.860368728637695</v>
      </c>
      <c r="H203" s="9">
        <v>94961.640625</v>
      </c>
      <c r="I203" s="9">
        <v>31593.98046875</v>
      </c>
      <c r="J203" s="9">
        <v>0</v>
      </c>
      <c r="K203" s="9">
        <v>50648.0078125</v>
      </c>
      <c r="L203" s="9">
        <v>1269.37109375</v>
      </c>
      <c r="M203" s="9">
        <v>7136.24560546875</v>
      </c>
      <c r="N203" s="9">
        <v>0</v>
      </c>
      <c r="O203" s="9">
        <v>0</v>
      </c>
      <c r="P203" s="9">
        <v>4314.12451171875</v>
      </c>
      <c r="Q203" s="9">
        <v>0</v>
      </c>
      <c r="R203" s="9">
        <v>0</v>
      </c>
      <c r="S203" s="9">
        <v>0</v>
      </c>
      <c r="T203" s="9">
        <v>0</v>
      </c>
      <c r="U203" s="9">
        <v>188.63416000000001</v>
      </c>
      <c r="V203" s="9">
        <v>0</v>
      </c>
      <c r="W203" s="9">
        <v>0</v>
      </c>
      <c r="X203" s="9">
        <v>188.63416000000001</v>
      </c>
      <c r="Y203" s="9">
        <v>211.03123474121094</v>
      </c>
      <c r="Z203" s="9">
        <v>-220.56965637207031</v>
      </c>
      <c r="AA203" s="9">
        <v>0</v>
      </c>
      <c r="AB203" s="9">
        <v>0</v>
      </c>
      <c r="AC203" s="9">
        <v>0</v>
      </c>
      <c r="AD203" s="9">
        <v>0</v>
      </c>
      <c r="AE203" s="9"/>
      <c r="AG203" s="3">
        <f t="shared" si="26"/>
        <v>12719.7412109375</v>
      </c>
      <c r="AH203" s="10"/>
    </row>
    <row r="204" spans="2:34" x14ac:dyDescent="0.25">
      <c r="B204" t="s">
        <v>214</v>
      </c>
      <c r="C204" t="s">
        <v>23</v>
      </c>
      <c r="D204" t="s">
        <v>40</v>
      </c>
      <c r="E204">
        <v>14</v>
      </c>
      <c r="F204" t="s">
        <v>70</v>
      </c>
      <c r="G204" s="9">
        <v>27.747842788696289</v>
      </c>
      <c r="H204" s="9">
        <v>94042.0703125</v>
      </c>
      <c r="I204" s="9">
        <v>31593.98046875</v>
      </c>
      <c r="J204" s="9">
        <v>0</v>
      </c>
      <c r="K204" s="9">
        <v>50648.0078125</v>
      </c>
      <c r="L204" s="9">
        <v>1149.004150390625</v>
      </c>
      <c r="M204" s="9">
        <v>6337.041015625</v>
      </c>
      <c r="N204" s="9">
        <v>0</v>
      </c>
      <c r="O204" s="9">
        <v>0</v>
      </c>
      <c r="P204" s="9">
        <v>4314.12451171875</v>
      </c>
      <c r="Q204" s="9">
        <v>0</v>
      </c>
      <c r="R204" s="9">
        <v>0</v>
      </c>
      <c r="S204" s="9">
        <v>0</v>
      </c>
      <c r="T204" s="9">
        <v>0</v>
      </c>
      <c r="U204" s="9">
        <v>188.63416000000001</v>
      </c>
      <c r="V204" s="9">
        <v>0</v>
      </c>
      <c r="W204" s="9">
        <v>0</v>
      </c>
      <c r="X204" s="9">
        <v>188.63416000000001</v>
      </c>
      <c r="Y204" s="9">
        <v>211.03123474121094</v>
      </c>
      <c r="Z204" s="9">
        <v>-220.56965637207031</v>
      </c>
      <c r="AA204" s="9">
        <v>0</v>
      </c>
      <c r="AB204" s="9">
        <v>0</v>
      </c>
      <c r="AC204" s="9">
        <v>0</v>
      </c>
      <c r="AD204" s="9">
        <v>0</v>
      </c>
      <c r="AE204" s="9"/>
      <c r="AG204" s="3">
        <f t="shared" si="26"/>
        <v>11800.169677734375</v>
      </c>
      <c r="AH204" s="10"/>
    </row>
    <row r="205" spans="2:34" x14ac:dyDescent="0.25">
      <c r="B205" t="s">
        <v>215</v>
      </c>
      <c r="C205" t="s">
        <v>23</v>
      </c>
      <c r="D205" t="s">
        <v>40</v>
      </c>
      <c r="E205">
        <v>14</v>
      </c>
      <c r="F205" t="s">
        <v>57</v>
      </c>
      <c r="G205" s="9">
        <v>27.088184356689453</v>
      </c>
      <c r="H205" s="9">
        <v>93237.6171875</v>
      </c>
      <c r="I205" s="9">
        <v>31593.98046875</v>
      </c>
      <c r="J205" s="9">
        <v>0</v>
      </c>
      <c r="K205" s="9">
        <v>50648.0078125</v>
      </c>
      <c r="L205" s="9">
        <v>1042.3670654296875</v>
      </c>
      <c r="M205" s="9">
        <v>5639.2275390625</v>
      </c>
      <c r="N205" s="9">
        <v>0</v>
      </c>
      <c r="O205" s="9">
        <v>0</v>
      </c>
      <c r="P205" s="9">
        <v>4314.12451171875</v>
      </c>
      <c r="Q205" s="9">
        <v>0</v>
      </c>
      <c r="R205" s="9">
        <v>0</v>
      </c>
      <c r="S205" s="9">
        <v>0</v>
      </c>
      <c r="T205" s="9">
        <v>0</v>
      </c>
      <c r="U205" s="9">
        <v>188.63416000000001</v>
      </c>
      <c r="V205" s="9">
        <v>0</v>
      </c>
      <c r="W205" s="9">
        <v>0</v>
      </c>
      <c r="X205" s="9">
        <v>188.63416000000001</v>
      </c>
      <c r="Y205" s="9">
        <v>211.03123474121094</v>
      </c>
      <c r="Z205" s="9">
        <v>-220.56965637207031</v>
      </c>
      <c r="AA205" s="9">
        <v>0</v>
      </c>
      <c r="AB205" s="9">
        <v>0</v>
      </c>
      <c r="AC205" s="9">
        <v>0</v>
      </c>
      <c r="AD205" s="9">
        <v>0</v>
      </c>
      <c r="AE205" s="9"/>
      <c r="AG205" s="3">
        <f t="shared" si="26"/>
        <v>10995.719116210938</v>
      </c>
      <c r="AH205" s="10"/>
    </row>
    <row r="206" spans="2:34" x14ac:dyDescent="0.25">
      <c r="B206" t="s">
        <v>216</v>
      </c>
      <c r="C206" t="s">
        <v>25</v>
      </c>
      <c r="D206" t="s">
        <v>40</v>
      </c>
      <c r="E206">
        <v>14</v>
      </c>
      <c r="F206" t="s">
        <v>52</v>
      </c>
      <c r="G206" s="9">
        <v>484.85003662109375</v>
      </c>
      <c r="H206" s="9">
        <v>1618467.375</v>
      </c>
      <c r="I206" s="9">
        <v>500422.40625</v>
      </c>
      <c r="J206" s="9">
        <v>0</v>
      </c>
      <c r="K206" s="9">
        <v>883691.5</v>
      </c>
      <c r="L206" s="9">
        <v>4102.85986328125</v>
      </c>
      <c r="M206" s="9">
        <v>114458.984375</v>
      </c>
      <c r="N206" s="9">
        <v>0</v>
      </c>
      <c r="O206" s="9">
        <v>213.47686767578125</v>
      </c>
      <c r="P206" s="9">
        <v>115396.5703125</v>
      </c>
      <c r="Q206" s="9">
        <v>0</v>
      </c>
      <c r="R206" s="9">
        <v>183.41268920898437</v>
      </c>
      <c r="S206" s="9">
        <v>0</v>
      </c>
      <c r="T206" s="9">
        <v>0</v>
      </c>
      <c r="U206" s="9">
        <v>3162.8918400000002</v>
      </c>
      <c r="V206" s="9">
        <v>0</v>
      </c>
      <c r="W206" s="9">
        <v>0</v>
      </c>
      <c r="X206" s="9">
        <v>3162.8918400000002</v>
      </c>
      <c r="Y206" s="9">
        <v>3101.88916015625</v>
      </c>
      <c r="Z206" s="9">
        <v>-2760.68115234375</v>
      </c>
      <c r="AA206" s="9">
        <v>0</v>
      </c>
      <c r="AB206" s="9">
        <v>0</v>
      </c>
      <c r="AC206" s="9">
        <v>0</v>
      </c>
      <c r="AD206" s="9">
        <v>0</v>
      </c>
      <c r="AE206" s="9"/>
      <c r="AG206" s="3">
        <f t="shared" si="26"/>
        <v>234355.30410766602</v>
      </c>
      <c r="AH206" s="10">
        <f t="shared" ref="AH206" si="29">AG206/AG202</f>
        <v>20.056689682851388</v>
      </c>
    </row>
    <row r="207" spans="2:34" x14ac:dyDescent="0.25">
      <c r="B207" t="s">
        <v>683</v>
      </c>
      <c r="C207" t="s">
        <v>25</v>
      </c>
      <c r="D207" t="s">
        <v>40</v>
      </c>
      <c r="E207">
        <v>14</v>
      </c>
      <c r="F207" t="s">
        <v>648</v>
      </c>
      <c r="G207" s="9">
        <v>486.65948486328125</v>
      </c>
      <c r="H207" s="9">
        <v>1695905</v>
      </c>
      <c r="I207" s="9">
        <v>500422.40625</v>
      </c>
      <c r="J207" s="9">
        <v>0</v>
      </c>
      <c r="K207" s="9">
        <v>883691.5</v>
      </c>
      <c r="L207" s="9">
        <v>4092.81201171875</v>
      </c>
      <c r="M207" s="9">
        <v>191872.21875</v>
      </c>
      <c r="N207" s="9">
        <v>0</v>
      </c>
      <c r="O207" s="9">
        <v>213.47686767578125</v>
      </c>
      <c r="P207" s="9">
        <v>115430.953125</v>
      </c>
      <c r="Q207" s="9">
        <v>0</v>
      </c>
      <c r="R207" s="9">
        <v>183.01168823242187</v>
      </c>
      <c r="S207" s="9">
        <v>0</v>
      </c>
      <c r="T207" s="9">
        <v>0</v>
      </c>
      <c r="U207" s="9">
        <v>3162.8889600000002</v>
      </c>
      <c r="V207" s="9">
        <v>0</v>
      </c>
      <c r="W207" s="9">
        <v>0</v>
      </c>
      <c r="X207" s="9">
        <v>3162.8889600000002</v>
      </c>
      <c r="Y207" s="9">
        <v>3102.183349609375</v>
      </c>
      <c r="Z207" s="9">
        <v>-2760.943115234375</v>
      </c>
      <c r="AA207" s="9">
        <v>0</v>
      </c>
      <c r="AB207" s="9">
        <v>0</v>
      </c>
      <c r="AC207" s="9">
        <v>0</v>
      </c>
      <c r="AD207" s="9">
        <v>0</v>
      </c>
      <c r="AE207" s="9"/>
      <c r="AG207" s="3">
        <f t="shared" si="26"/>
        <v>311792.47244262695</v>
      </c>
      <c r="AH207" s="10"/>
    </row>
    <row r="208" spans="2:34" x14ac:dyDescent="0.25">
      <c r="B208" t="s">
        <v>217</v>
      </c>
      <c r="C208" t="s">
        <v>25</v>
      </c>
      <c r="D208" t="s">
        <v>40</v>
      </c>
      <c r="E208">
        <v>14</v>
      </c>
      <c r="F208" t="s">
        <v>62</v>
      </c>
      <c r="G208" s="9">
        <v>483.93673706054687</v>
      </c>
      <c r="H208" s="9">
        <v>1586732.25</v>
      </c>
      <c r="I208" s="9">
        <v>500422.40625</v>
      </c>
      <c r="J208" s="9">
        <v>0</v>
      </c>
      <c r="K208" s="9">
        <v>883691.5</v>
      </c>
      <c r="L208" s="9">
        <v>5040.5859375</v>
      </c>
      <c r="M208" s="9">
        <v>122865.3671875</v>
      </c>
      <c r="N208" s="9">
        <v>0</v>
      </c>
      <c r="O208" s="9">
        <v>213.47686767578125</v>
      </c>
      <c r="P208" s="9">
        <v>74259.8359375</v>
      </c>
      <c r="Q208" s="9">
        <v>0</v>
      </c>
      <c r="R208" s="9">
        <v>241.33535766601562</v>
      </c>
      <c r="S208" s="9">
        <v>0</v>
      </c>
      <c r="T208" s="9">
        <v>0</v>
      </c>
      <c r="U208" s="9">
        <v>3162.9388800000002</v>
      </c>
      <c r="V208" s="9">
        <v>0</v>
      </c>
      <c r="W208" s="9">
        <v>0</v>
      </c>
      <c r="X208" s="9">
        <v>3162.9388800000002</v>
      </c>
      <c r="Y208" s="9">
        <v>3078.071044921875</v>
      </c>
      <c r="Z208" s="9">
        <v>-2739.4833984375</v>
      </c>
      <c r="AA208" s="9">
        <v>0</v>
      </c>
      <c r="AB208" s="9">
        <v>0</v>
      </c>
      <c r="AC208" s="9">
        <v>0</v>
      </c>
      <c r="AD208" s="9">
        <v>0</v>
      </c>
      <c r="AE208" s="9"/>
      <c r="AG208" s="3">
        <f t="shared" si="26"/>
        <v>202620.6012878418</v>
      </c>
      <c r="AH208" s="10"/>
    </row>
    <row r="209" spans="2:34" x14ac:dyDescent="0.25">
      <c r="B209" t="s">
        <v>684</v>
      </c>
      <c r="C209" t="s">
        <v>25</v>
      </c>
      <c r="D209" t="s">
        <v>40</v>
      </c>
      <c r="E209">
        <v>14</v>
      </c>
      <c r="F209" t="s">
        <v>650</v>
      </c>
      <c r="G209" s="9">
        <v>455.49319458007813</v>
      </c>
      <c r="H209" s="9">
        <v>1554302.5</v>
      </c>
      <c r="I209" s="9">
        <v>500422.40625</v>
      </c>
      <c r="J209" s="9">
        <v>0</v>
      </c>
      <c r="K209" s="9">
        <v>883691.5</v>
      </c>
      <c r="L209" s="9">
        <v>4213.0361328125</v>
      </c>
      <c r="M209" s="9">
        <v>96801.8828125</v>
      </c>
      <c r="N209" s="9">
        <v>0</v>
      </c>
      <c r="O209" s="9">
        <v>213.47686767578125</v>
      </c>
      <c r="P209" s="9">
        <v>68725.0078125</v>
      </c>
      <c r="Q209" s="9">
        <v>0</v>
      </c>
      <c r="R209" s="9">
        <v>237.30702209472656</v>
      </c>
      <c r="S209" s="9">
        <v>0</v>
      </c>
      <c r="T209" s="9">
        <v>0</v>
      </c>
      <c r="U209" s="9">
        <v>3162.9398400000005</v>
      </c>
      <c r="V209" s="9">
        <v>0</v>
      </c>
      <c r="W209" s="9">
        <v>0</v>
      </c>
      <c r="X209" s="9">
        <v>3162.9398400000005</v>
      </c>
      <c r="Y209" s="9">
        <v>3095.14404296875</v>
      </c>
      <c r="Z209" s="9">
        <v>-2754.677978515625</v>
      </c>
      <c r="AA209" s="9">
        <v>0</v>
      </c>
      <c r="AB209" s="9">
        <v>0</v>
      </c>
      <c r="AC209" s="9">
        <v>0</v>
      </c>
      <c r="AD209" s="9">
        <v>0</v>
      </c>
      <c r="AE209" s="9"/>
      <c r="AG209" s="3">
        <f t="shared" si="26"/>
        <v>170190.71064758301</v>
      </c>
      <c r="AH209" s="10"/>
    </row>
    <row r="210" spans="2:34" x14ac:dyDescent="0.25">
      <c r="B210" t="s">
        <v>218</v>
      </c>
      <c r="C210" t="s">
        <v>25</v>
      </c>
      <c r="D210" t="s">
        <v>40</v>
      </c>
      <c r="E210">
        <v>14</v>
      </c>
      <c r="F210" t="s">
        <v>53</v>
      </c>
      <c r="G210" s="9">
        <v>504.007080078125</v>
      </c>
      <c r="H210" s="9">
        <v>1622952.375</v>
      </c>
      <c r="I210" s="9">
        <v>500422.40625</v>
      </c>
      <c r="J210" s="9">
        <v>0</v>
      </c>
      <c r="K210" s="9">
        <v>883691.5</v>
      </c>
      <c r="L210" s="9">
        <v>4169.0458984375</v>
      </c>
      <c r="M210" s="9">
        <v>126454.8359375</v>
      </c>
      <c r="N210" s="9">
        <v>0</v>
      </c>
      <c r="O210" s="9">
        <v>213.47686767578125</v>
      </c>
      <c r="P210" s="9">
        <v>107781.84375</v>
      </c>
      <c r="Q210" s="9">
        <v>0</v>
      </c>
      <c r="R210" s="9">
        <v>220.91099548339844</v>
      </c>
      <c r="S210" s="9">
        <v>0</v>
      </c>
      <c r="T210" s="9">
        <v>0</v>
      </c>
      <c r="U210" s="9">
        <v>3162.9251200000003</v>
      </c>
      <c r="V210" s="9">
        <v>0</v>
      </c>
      <c r="W210" s="9">
        <v>0</v>
      </c>
      <c r="X210" s="9">
        <v>3162.9251200000003</v>
      </c>
      <c r="Y210" s="9">
        <v>3123.484375</v>
      </c>
      <c r="Z210" s="9">
        <v>-2779.9013671875</v>
      </c>
      <c r="AA210" s="9">
        <v>0</v>
      </c>
      <c r="AB210" s="9">
        <v>0</v>
      </c>
      <c r="AC210" s="9">
        <v>0</v>
      </c>
      <c r="AD210" s="9">
        <v>0</v>
      </c>
      <c r="AE210" s="9"/>
      <c r="AG210" s="3">
        <f t="shared" si="26"/>
        <v>238840.11344909668</v>
      </c>
      <c r="AH210" s="10"/>
    </row>
    <row r="211" spans="2:34" x14ac:dyDescent="0.25">
      <c r="B211" t="s">
        <v>798</v>
      </c>
      <c r="C211" t="s">
        <v>25</v>
      </c>
      <c r="D211" t="s">
        <v>40</v>
      </c>
      <c r="E211">
        <v>14</v>
      </c>
      <c r="F211" t="s">
        <v>777</v>
      </c>
      <c r="G211" s="9">
        <v>482.307373046875</v>
      </c>
      <c r="H211" s="9">
        <v>1605274.375</v>
      </c>
      <c r="I211" s="9">
        <v>500422.40625</v>
      </c>
      <c r="J211" s="9">
        <v>0</v>
      </c>
      <c r="K211" s="9">
        <v>883691.5</v>
      </c>
      <c r="L211" s="9">
        <v>3898.057861328125</v>
      </c>
      <c r="M211" s="9">
        <v>109044.0859375</v>
      </c>
      <c r="N211" s="9">
        <v>0</v>
      </c>
      <c r="O211" s="9">
        <v>213.47686767578125</v>
      </c>
      <c r="P211" s="9">
        <v>107781.84375</v>
      </c>
      <c r="Q211" s="9">
        <v>0</v>
      </c>
      <c r="R211" s="9">
        <v>224.78591918945312</v>
      </c>
      <c r="S211" s="9">
        <v>0</v>
      </c>
      <c r="T211" s="9">
        <v>0</v>
      </c>
      <c r="U211" s="9">
        <v>3162.9251200000003</v>
      </c>
      <c r="V211" s="9">
        <v>0</v>
      </c>
      <c r="W211" s="9">
        <v>0</v>
      </c>
      <c r="X211" s="9">
        <v>3162.9251200000003</v>
      </c>
      <c r="Y211" s="9">
        <v>3123.484375</v>
      </c>
      <c r="Z211" s="9">
        <v>-2779.9013671875</v>
      </c>
      <c r="AA211" s="9">
        <v>0</v>
      </c>
      <c r="AB211" s="9">
        <v>0</v>
      </c>
      <c r="AC211" s="9">
        <v>0</v>
      </c>
      <c r="AD211" s="9">
        <v>0</v>
      </c>
      <c r="AE211" s="9"/>
      <c r="AG211" s="3">
        <f t="shared" si="26"/>
        <v>221162.25033569336</v>
      </c>
      <c r="AH211" s="10"/>
    </row>
    <row r="212" spans="2:34" x14ac:dyDescent="0.25">
      <c r="B212" t="s">
        <v>219</v>
      </c>
      <c r="C212" t="s">
        <v>25</v>
      </c>
      <c r="D212" t="s">
        <v>40</v>
      </c>
      <c r="E212">
        <v>14</v>
      </c>
      <c r="F212" t="s">
        <v>54</v>
      </c>
      <c r="G212" s="9">
        <v>483.89608764648437</v>
      </c>
      <c r="H212" s="9">
        <v>1652499.75</v>
      </c>
      <c r="I212" s="9">
        <v>500422.40625</v>
      </c>
      <c r="J212" s="9">
        <v>0</v>
      </c>
      <c r="K212" s="9">
        <v>883691.5</v>
      </c>
      <c r="L212" s="9">
        <v>7915.5126953125</v>
      </c>
      <c r="M212" s="9">
        <v>183438.59375</v>
      </c>
      <c r="N212" s="9">
        <v>0</v>
      </c>
      <c r="O212" s="9">
        <v>213.47686767578125</v>
      </c>
      <c r="P212" s="9">
        <v>76819.828125</v>
      </c>
      <c r="Q212" s="9">
        <v>0</v>
      </c>
      <c r="R212" s="9">
        <v>0</v>
      </c>
      <c r="S212" s="9">
        <v>0</v>
      </c>
      <c r="T212" s="9">
        <v>0</v>
      </c>
      <c r="U212" s="9">
        <v>3162.9084800000001</v>
      </c>
      <c r="V212" s="9">
        <v>0</v>
      </c>
      <c r="W212" s="9">
        <v>0</v>
      </c>
      <c r="X212" s="9">
        <v>3162.9084800000001</v>
      </c>
      <c r="Y212" s="9">
        <v>3732.17431640625</v>
      </c>
      <c r="Z212" s="9">
        <v>-3901.141845703125</v>
      </c>
      <c r="AA212" s="9">
        <v>0</v>
      </c>
      <c r="AB212" s="9">
        <v>0</v>
      </c>
      <c r="AC212" s="9">
        <v>0</v>
      </c>
      <c r="AD212" s="9">
        <v>0</v>
      </c>
      <c r="AE212" s="9"/>
      <c r="AG212" s="3">
        <f t="shared" si="26"/>
        <v>268387.41143798828</v>
      </c>
      <c r="AH212" s="10"/>
    </row>
    <row r="213" spans="2:34" x14ac:dyDescent="0.25">
      <c r="B213" t="s">
        <v>220</v>
      </c>
      <c r="C213" t="s">
        <v>25</v>
      </c>
      <c r="D213" t="s">
        <v>40</v>
      </c>
      <c r="E213">
        <v>14</v>
      </c>
      <c r="F213" t="s">
        <v>66</v>
      </c>
      <c r="G213" s="9">
        <v>457.57247924804687</v>
      </c>
      <c r="H213" s="9">
        <v>1618959</v>
      </c>
      <c r="I213" s="9">
        <v>500422.40625</v>
      </c>
      <c r="J213" s="9">
        <v>0</v>
      </c>
      <c r="K213" s="9">
        <v>883691.5</v>
      </c>
      <c r="L213" s="9">
        <v>6809.41650390625</v>
      </c>
      <c r="M213" s="9">
        <v>151004.484375</v>
      </c>
      <c r="N213" s="9">
        <v>0</v>
      </c>
      <c r="O213" s="9">
        <v>213.47686767578125</v>
      </c>
      <c r="P213" s="9">
        <v>76819.828125</v>
      </c>
      <c r="Q213" s="9">
        <v>0</v>
      </c>
      <c r="R213" s="9">
        <v>0</v>
      </c>
      <c r="S213" s="9">
        <v>0</v>
      </c>
      <c r="T213" s="9">
        <v>0</v>
      </c>
      <c r="U213" s="9">
        <v>3162.9084800000001</v>
      </c>
      <c r="V213" s="9">
        <v>0</v>
      </c>
      <c r="W213" s="9">
        <v>0</v>
      </c>
      <c r="X213" s="9">
        <v>3162.9084800000001</v>
      </c>
      <c r="Y213" s="9">
        <v>3732.17431640625</v>
      </c>
      <c r="Z213" s="9">
        <v>-3901.141845703125</v>
      </c>
      <c r="AA213" s="9">
        <v>0</v>
      </c>
      <c r="AB213" s="9">
        <v>0</v>
      </c>
      <c r="AC213" s="9">
        <v>0</v>
      </c>
      <c r="AD213" s="9">
        <v>0</v>
      </c>
      <c r="AE213" s="9"/>
      <c r="AG213" s="3">
        <f t="shared" si="26"/>
        <v>234847.20587158203</v>
      </c>
      <c r="AH213" s="10"/>
    </row>
    <row r="214" spans="2:34" x14ac:dyDescent="0.25">
      <c r="B214" t="s">
        <v>221</v>
      </c>
      <c r="C214" t="s">
        <v>25</v>
      </c>
      <c r="D214" t="s">
        <v>40</v>
      </c>
      <c r="E214">
        <v>14</v>
      </c>
      <c r="F214" t="s">
        <v>55</v>
      </c>
      <c r="G214" s="9">
        <v>442.983154296875</v>
      </c>
      <c r="H214" s="9">
        <v>1600438</v>
      </c>
      <c r="I214" s="9">
        <v>500422.40625</v>
      </c>
      <c r="J214" s="9">
        <v>0</v>
      </c>
      <c r="K214" s="9">
        <v>883691.5</v>
      </c>
      <c r="L214" s="9">
        <v>6154.5576171875</v>
      </c>
      <c r="M214" s="9">
        <v>133138</v>
      </c>
      <c r="N214" s="9">
        <v>0</v>
      </c>
      <c r="O214" s="9">
        <v>213.47686767578125</v>
      </c>
      <c r="P214" s="9">
        <v>76819.828125</v>
      </c>
      <c r="Q214" s="9">
        <v>0</v>
      </c>
      <c r="R214" s="9">
        <v>0</v>
      </c>
      <c r="S214" s="9">
        <v>0</v>
      </c>
      <c r="T214" s="9">
        <v>0</v>
      </c>
      <c r="U214" s="9">
        <v>3162.9084800000001</v>
      </c>
      <c r="V214" s="9">
        <v>0</v>
      </c>
      <c r="W214" s="9">
        <v>0</v>
      </c>
      <c r="X214" s="9">
        <v>3162.9084800000001</v>
      </c>
      <c r="Y214" s="9">
        <v>3732.17431640625</v>
      </c>
      <c r="Z214" s="9">
        <v>-3901.141845703125</v>
      </c>
      <c r="AA214" s="9">
        <v>0</v>
      </c>
      <c r="AB214" s="9">
        <v>0</v>
      </c>
      <c r="AC214" s="9">
        <v>0</v>
      </c>
      <c r="AD214" s="9">
        <v>0</v>
      </c>
      <c r="AE214" s="9"/>
      <c r="AG214" s="3">
        <f t="shared" si="26"/>
        <v>216325.86260986328</v>
      </c>
      <c r="AH214" s="10"/>
    </row>
    <row r="215" spans="2:34" x14ac:dyDescent="0.25">
      <c r="B215" t="s">
        <v>222</v>
      </c>
      <c r="C215" t="s">
        <v>25</v>
      </c>
      <c r="D215" t="s">
        <v>40</v>
      </c>
      <c r="E215">
        <v>14</v>
      </c>
      <c r="F215" t="s">
        <v>56</v>
      </c>
      <c r="G215" s="9">
        <v>481.03326416015625</v>
      </c>
      <c r="H215" s="9">
        <v>1640997.75</v>
      </c>
      <c r="I215" s="9">
        <v>500422.40625</v>
      </c>
      <c r="J215" s="9">
        <v>0</v>
      </c>
      <c r="K215" s="9">
        <v>883691.5</v>
      </c>
      <c r="L215" s="9">
        <v>6450.6669921875</v>
      </c>
      <c r="M215" s="9">
        <v>174012.84375</v>
      </c>
      <c r="N215" s="9">
        <v>0</v>
      </c>
      <c r="O215" s="9">
        <v>213.47686767578125</v>
      </c>
      <c r="P215" s="9">
        <v>76208.09375</v>
      </c>
      <c r="Q215" s="9">
        <v>0</v>
      </c>
      <c r="R215" s="9">
        <v>0</v>
      </c>
      <c r="S215" s="9">
        <v>0</v>
      </c>
      <c r="T215" s="9">
        <v>0</v>
      </c>
      <c r="U215" s="9">
        <v>3162.8736000000004</v>
      </c>
      <c r="V215" s="9">
        <v>0</v>
      </c>
      <c r="W215" s="9">
        <v>0</v>
      </c>
      <c r="X215" s="9">
        <v>3162.8736000000004</v>
      </c>
      <c r="Y215" s="9">
        <v>3664.62890625</v>
      </c>
      <c r="Z215" s="9">
        <v>-3830.179931640625</v>
      </c>
      <c r="AA215" s="9">
        <v>0</v>
      </c>
      <c r="AB215" s="9">
        <v>0</v>
      </c>
      <c r="AC215" s="9">
        <v>0</v>
      </c>
      <c r="AD215" s="9">
        <v>0</v>
      </c>
      <c r="AE215" s="9"/>
      <c r="AG215" s="3">
        <f t="shared" si="26"/>
        <v>256885.08135986328</v>
      </c>
      <c r="AH215" s="10"/>
    </row>
    <row r="216" spans="2:34" x14ac:dyDescent="0.25">
      <c r="B216" t="s">
        <v>223</v>
      </c>
      <c r="C216" t="s">
        <v>25</v>
      </c>
      <c r="D216" t="s">
        <v>40</v>
      </c>
      <c r="E216">
        <v>14</v>
      </c>
      <c r="F216" t="s">
        <v>70</v>
      </c>
      <c r="G216" s="9">
        <v>455.09732055664062</v>
      </c>
      <c r="H216" s="9">
        <v>1609156.125</v>
      </c>
      <c r="I216" s="9">
        <v>500422.40625</v>
      </c>
      <c r="J216" s="9">
        <v>0</v>
      </c>
      <c r="K216" s="9">
        <v>883691.5</v>
      </c>
      <c r="L216" s="9">
        <v>5530.916015625</v>
      </c>
      <c r="M216" s="9">
        <v>143091.5625</v>
      </c>
      <c r="N216" s="9">
        <v>0</v>
      </c>
      <c r="O216" s="9">
        <v>213.47686767578125</v>
      </c>
      <c r="P216" s="9">
        <v>76208.09375</v>
      </c>
      <c r="Q216" s="9">
        <v>0</v>
      </c>
      <c r="R216" s="9">
        <v>0</v>
      </c>
      <c r="S216" s="9">
        <v>0</v>
      </c>
      <c r="T216" s="9">
        <v>0</v>
      </c>
      <c r="U216" s="9">
        <v>3162.8736000000004</v>
      </c>
      <c r="V216" s="9">
        <v>0</v>
      </c>
      <c r="W216" s="9">
        <v>0</v>
      </c>
      <c r="X216" s="9">
        <v>3162.8736000000004</v>
      </c>
      <c r="Y216" s="9">
        <v>3664.62890625</v>
      </c>
      <c r="Z216" s="9">
        <v>-3830.179931640625</v>
      </c>
      <c r="AA216" s="9">
        <v>0</v>
      </c>
      <c r="AB216" s="9">
        <v>0</v>
      </c>
      <c r="AC216" s="9">
        <v>0</v>
      </c>
      <c r="AD216" s="9">
        <v>0</v>
      </c>
      <c r="AE216" s="9"/>
      <c r="AG216" s="3">
        <f t="shared" si="26"/>
        <v>225044.04913330078</v>
      </c>
      <c r="AH216" s="10">
        <f t="shared" ref="AH216" si="30">AG216/AG212</f>
        <v>0.83850448844653758</v>
      </c>
    </row>
    <row r="217" spans="2:34" x14ac:dyDescent="0.25">
      <c r="B217" t="s">
        <v>224</v>
      </c>
      <c r="C217" t="s">
        <v>25</v>
      </c>
      <c r="D217" t="s">
        <v>40</v>
      </c>
      <c r="E217">
        <v>14</v>
      </c>
      <c r="F217" t="s">
        <v>57</v>
      </c>
      <c r="G217" s="9">
        <v>440.80178833007812</v>
      </c>
      <c r="H217" s="9">
        <v>1591693.375</v>
      </c>
      <c r="I217" s="9">
        <v>500422.40625</v>
      </c>
      <c r="J217" s="9">
        <v>0</v>
      </c>
      <c r="K217" s="9">
        <v>883691.5</v>
      </c>
      <c r="L217" s="9">
        <v>4995.091796875</v>
      </c>
      <c r="M217" s="9">
        <v>126164.75</v>
      </c>
      <c r="N217" s="9">
        <v>0</v>
      </c>
      <c r="O217" s="9">
        <v>213.47686767578125</v>
      </c>
      <c r="P217" s="9">
        <v>76208.09375</v>
      </c>
      <c r="Q217" s="9">
        <v>0</v>
      </c>
      <c r="R217" s="9">
        <v>0</v>
      </c>
      <c r="S217" s="9">
        <v>0</v>
      </c>
      <c r="T217" s="9">
        <v>0</v>
      </c>
      <c r="U217" s="9">
        <v>3162.8736000000004</v>
      </c>
      <c r="V217" s="9">
        <v>0</v>
      </c>
      <c r="W217" s="9">
        <v>0</v>
      </c>
      <c r="X217" s="9">
        <v>3162.8736000000004</v>
      </c>
      <c r="Y217" s="9">
        <v>3664.62890625</v>
      </c>
      <c r="Z217" s="9">
        <v>-3830.179931640625</v>
      </c>
      <c r="AA217" s="9">
        <v>0</v>
      </c>
      <c r="AB217" s="9">
        <v>0</v>
      </c>
      <c r="AC217" s="9">
        <v>0</v>
      </c>
      <c r="AD217" s="9">
        <v>0</v>
      </c>
      <c r="AE217" s="9"/>
      <c r="AG217" s="3">
        <f t="shared" si="26"/>
        <v>207581.41241455078</v>
      </c>
      <c r="AH217" s="10"/>
    </row>
    <row r="218" spans="2:34" x14ac:dyDescent="0.25">
      <c r="B218" t="s">
        <v>225</v>
      </c>
      <c r="C218" t="s">
        <v>26</v>
      </c>
      <c r="D218" t="s">
        <v>40</v>
      </c>
      <c r="E218">
        <v>14</v>
      </c>
      <c r="F218" t="s">
        <v>52</v>
      </c>
      <c r="G218" s="9">
        <v>124.91331481933594</v>
      </c>
      <c r="H218" s="9">
        <v>344561.125</v>
      </c>
      <c r="I218" s="9">
        <v>133157.65625</v>
      </c>
      <c r="J218" s="9">
        <v>0</v>
      </c>
      <c r="K218" s="9">
        <v>99493.7734375</v>
      </c>
      <c r="L218" s="9">
        <v>41269.84765625</v>
      </c>
      <c r="M218" s="9">
        <v>16803.21484375</v>
      </c>
      <c r="N218" s="9">
        <v>0</v>
      </c>
      <c r="O218" s="9">
        <v>0</v>
      </c>
      <c r="P218" s="9">
        <v>45328.453125</v>
      </c>
      <c r="Q218" s="9">
        <v>0</v>
      </c>
      <c r="R218" s="9">
        <v>8508.2734375</v>
      </c>
      <c r="S218" s="9">
        <v>0</v>
      </c>
      <c r="T218" s="9">
        <v>0</v>
      </c>
      <c r="U218" s="9">
        <v>2432.62032</v>
      </c>
      <c r="V218" s="9">
        <v>110.39444</v>
      </c>
      <c r="W218" s="9">
        <v>0</v>
      </c>
      <c r="X218" s="9">
        <v>2322.2252800000001</v>
      </c>
      <c r="Y218" s="9">
        <v>1182.9681396484375</v>
      </c>
      <c r="Z218" s="9">
        <v>-1052.8416748046875</v>
      </c>
      <c r="AA218" s="9">
        <v>0</v>
      </c>
      <c r="AB218" s="9">
        <v>0</v>
      </c>
      <c r="AC218" s="9">
        <v>0</v>
      </c>
      <c r="AD218" s="9">
        <v>0</v>
      </c>
      <c r="AE218" s="9"/>
      <c r="AG218" s="3">
        <f t="shared" si="26"/>
        <v>111909.7890625</v>
      </c>
      <c r="AH218" s="10"/>
    </row>
    <row r="219" spans="2:34" x14ac:dyDescent="0.25">
      <c r="B219" t="s">
        <v>685</v>
      </c>
      <c r="C219" t="s">
        <v>26</v>
      </c>
      <c r="D219" t="s">
        <v>40</v>
      </c>
      <c r="E219">
        <v>14</v>
      </c>
      <c r="F219" t="s">
        <v>648</v>
      </c>
      <c r="G219" s="9">
        <v>125.02725982666016</v>
      </c>
      <c r="H219" s="9">
        <v>346292.90625</v>
      </c>
      <c r="I219" s="9">
        <v>133157.65625</v>
      </c>
      <c r="J219" s="9">
        <v>0</v>
      </c>
      <c r="K219" s="9">
        <v>99493.7734375</v>
      </c>
      <c r="L219" s="9">
        <v>41269.19921875</v>
      </c>
      <c r="M219" s="9">
        <v>18535.58203125</v>
      </c>
      <c r="N219" s="9">
        <v>0</v>
      </c>
      <c r="O219" s="9">
        <v>0</v>
      </c>
      <c r="P219" s="9">
        <v>45328.453125</v>
      </c>
      <c r="Q219" s="9">
        <v>0</v>
      </c>
      <c r="R219" s="9">
        <v>8508.2177734375</v>
      </c>
      <c r="S219" s="9">
        <v>0</v>
      </c>
      <c r="T219" s="9">
        <v>0</v>
      </c>
      <c r="U219" s="9">
        <v>2432.6198400000003</v>
      </c>
      <c r="V219" s="9">
        <v>110.39444</v>
      </c>
      <c r="W219" s="9">
        <v>0</v>
      </c>
      <c r="X219" s="9">
        <v>2322.2251200000001</v>
      </c>
      <c r="Y219" s="9">
        <v>1182.9683837890625</v>
      </c>
      <c r="Z219" s="9">
        <v>-1052.841796875</v>
      </c>
      <c r="AA219" s="9">
        <v>0</v>
      </c>
      <c r="AB219" s="9">
        <v>0</v>
      </c>
      <c r="AC219" s="9">
        <v>0</v>
      </c>
      <c r="AD219" s="9">
        <v>0</v>
      </c>
      <c r="AE219" s="9"/>
      <c r="AG219" s="3">
        <f t="shared" si="26"/>
        <v>113641.4521484375</v>
      </c>
      <c r="AH219" s="10"/>
    </row>
    <row r="220" spans="2:34" x14ac:dyDescent="0.25">
      <c r="B220" t="s">
        <v>226</v>
      </c>
      <c r="C220" t="s">
        <v>26</v>
      </c>
      <c r="D220" t="s">
        <v>40</v>
      </c>
      <c r="E220">
        <v>14</v>
      </c>
      <c r="F220" t="s">
        <v>62</v>
      </c>
      <c r="G220" s="9">
        <v>124.11194610595703</v>
      </c>
      <c r="H220" s="9">
        <v>340341.96875</v>
      </c>
      <c r="I220" s="9">
        <v>133157.65625</v>
      </c>
      <c r="J220" s="9">
        <v>0</v>
      </c>
      <c r="K220" s="9">
        <v>99493.7734375</v>
      </c>
      <c r="L220" s="9">
        <v>44869.35546875</v>
      </c>
      <c r="M220" s="9">
        <v>18053.1953125</v>
      </c>
      <c r="N220" s="9">
        <v>0</v>
      </c>
      <c r="O220" s="9">
        <v>0</v>
      </c>
      <c r="P220" s="9">
        <v>36364.79296875</v>
      </c>
      <c r="Q220" s="9">
        <v>0</v>
      </c>
      <c r="R220" s="9">
        <v>8403.4462890625</v>
      </c>
      <c r="S220" s="9">
        <v>0</v>
      </c>
      <c r="T220" s="9">
        <v>0</v>
      </c>
      <c r="U220" s="9">
        <v>2432.75216</v>
      </c>
      <c r="V220" s="9">
        <v>110.39444</v>
      </c>
      <c r="W220" s="9">
        <v>0</v>
      </c>
      <c r="X220" s="9">
        <v>2322.35808</v>
      </c>
      <c r="Y220" s="9">
        <v>1156.98291015625</v>
      </c>
      <c r="Z220" s="9">
        <v>-1029.71484375</v>
      </c>
      <c r="AA220" s="9">
        <v>0</v>
      </c>
      <c r="AB220" s="9">
        <v>0</v>
      </c>
      <c r="AC220" s="9">
        <v>0</v>
      </c>
      <c r="AD220" s="9">
        <v>0</v>
      </c>
      <c r="AE220" s="9"/>
      <c r="AG220" s="3">
        <f t="shared" si="26"/>
        <v>107690.7900390625</v>
      </c>
      <c r="AH220" s="10"/>
    </row>
    <row r="221" spans="2:34" x14ac:dyDescent="0.25">
      <c r="B221" t="s">
        <v>686</v>
      </c>
      <c r="C221" t="s">
        <v>26</v>
      </c>
      <c r="D221" t="s">
        <v>40</v>
      </c>
      <c r="E221">
        <v>14</v>
      </c>
      <c r="F221" t="s">
        <v>650</v>
      </c>
      <c r="G221" s="9">
        <v>115.46198272705078</v>
      </c>
      <c r="H221" s="9">
        <v>327875.96875</v>
      </c>
      <c r="I221" s="9">
        <v>133157.65625</v>
      </c>
      <c r="J221" s="9">
        <v>0</v>
      </c>
      <c r="K221" s="9">
        <v>99493.7734375</v>
      </c>
      <c r="L221" s="9">
        <v>37883.71875</v>
      </c>
      <c r="M221" s="9">
        <v>14191.3544921875</v>
      </c>
      <c r="N221" s="9">
        <v>0</v>
      </c>
      <c r="O221" s="9">
        <v>0</v>
      </c>
      <c r="P221" s="9">
        <v>34739.2265625</v>
      </c>
      <c r="Q221" s="9">
        <v>0</v>
      </c>
      <c r="R221" s="9">
        <v>8410.712890625</v>
      </c>
      <c r="S221" s="9">
        <v>0</v>
      </c>
      <c r="T221" s="9">
        <v>0</v>
      </c>
      <c r="U221" s="9">
        <v>2432.7540800000002</v>
      </c>
      <c r="V221" s="9">
        <v>110.39444</v>
      </c>
      <c r="W221" s="9">
        <v>0</v>
      </c>
      <c r="X221" s="9">
        <v>2322.35952</v>
      </c>
      <c r="Y221" s="9">
        <v>1166.207763671875</v>
      </c>
      <c r="Z221" s="9">
        <v>-1037.9248046875</v>
      </c>
      <c r="AA221" s="9">
        <v>0</v>
      </c>
      <c r="AB221" s="9">
        <v>0</v>
      </c>
      <c r="AC221" s="9">
        <v>0</v>
      </c>
      <c r="AD221" s="9">
        <v>0</v>
      </c>
      <c r="AE221" s="9"/>
      <c r="AG221" s="3">
        <f t="shared" si="26"/>
        <v>95225.0126953125</v>
      </c>
      <c r="AH221" s="10">
        <f t="shared" ref="AH221" si="31">AG221/AG217</f>
        <v>0.45873573933076067</v>
      </c>
    </row>
    <row r="222" spans="2:34" x14ac:dyDescent="0.25">
      <c r="B222" t="s">
        <v>227</v>
      </c>
      <c r="C222" t="s">
        <v>26</v>
      </c>
      <c r="D222" t="s">
        <v>40</v>
      </c>
      <c r="E222">
        <v>14</v>
      </c>
      <c r="F222" t="s">
        <v>53</v>
      </c>
      <c r="G222" s="9">
        <v>129.13494873046875</v>
      </c>
      <c r="H222" s="9">
        <v>343020.0625</v>
      </c>
      <c r="I222" s="9">
        <v>133157.65625</v>
      </c>
      <c r="J222" s="9">
        <v>0</v>
      </c>
      <c r="K222" s="9">
        <v>99493.7734375</v>
      </c>
      <c r="L222" s="9">
        <v>38324.1328125</v>
      </c>
      <c r="M222" s="9">
        <v>18683.298828125</v>
      </c>
      <c r="N222" s="9">
        <v>0</v>
      </c>
      <c r="O222" s="9">
        <v>0</v>
      </c>
      <c r="P222" s="9">
        <v>45483.484375</v>
      </c>
      <c r="Q222" s="9">
        <v>0</v>
      </c>
      <c r="R222" s="9">
        <v>7877.7265625</v>
      </c>
      <c r="S222" s="9">
        <v>0</v>
      </c>
      <c r="T222" s="9">
        <v>0</v>
      </c>
      <c r="U222" s="9">
        <v>2432.7316800000003</v>
      </c>
      <c r="V222" s="9">
        <v>110.39444</v>
      </c>
      <c r="W222" s="9">
        <v>0</v>
      </c>
      <c r="X222" s="9">
        <v>2322.3371200000001</v>
      </c>
      <c r="Y222" s="9">
        <v>1173.003662109375</v>
      </c>
      <c r="Z222" s="9">
        <v>-1043.9732666015625</v>
      </c>
      <c r="AA222" s="9">
        <v>0</v>
      </c>
      <c r="AB222" s="9">
        <v>0</v>
      </c>
      <c r="AC222" s="9">
        <v>0</v>
      </c>
      <c r="AD222" s="9">
        <v>0</v>
      </c>
      <c r="AE222" s="9"/>
      <c r="AG222" s="3">
        <f t="shared" si="26"/>
        <v>110368.642578125</v>
      </c>
      <c r="AH222" s="10"/>
    </row>
    <row r="223" spans="2:34" x14ac:dyDescent="0.25">
      <c r="B223" t="s">
        <v>799</v>
      </c>
      <c r="C223" t="s">
        <v>26</v>
      </c>
      <c r="D223" t="s">
        <v>40</v>
      </c>
      <c r="E223">
        <v>14</v>
      </c>
      <c r="F223" t="s">
        <v>777</v>
      </c>
      <c r="G223" s="9">
        <v>123.58381652832031</v>
      </c>
      <c r="H223" s="9">
        <v>337977.34375</v>
      </c>
      <c r="I223" s="9">
        <v>133157.65625</v>
      </c>
      <c r="J223" s="9">
        <v>0</v>
      </c>
      <c r="K223" s="9">
        <v>99493.7734375</v>
      </c>
      <c r="L223" s="9">
        <v>35843.55859375</v>
      </c>
      <c r="M223" s="9">
        <v>16110.9140625</v>
      </c>
      <c r="N223" s="9">
        <v>0</v>
      </c>
      <c r="O223" s="9">
        <v>0</v>
      </c>
      <c r="P223" s="9">
        <v>45483.484375</v>
      </c>
      <c r="Q223" s="9">
        <v>0</v>
      </c>
      <c r="R223" s="9">
        <v>7888.22021484375</v>
      </c>
      <c r="S223" s="9">
        <v>0</v>
      </c>
      <c r="T223" s="9">
        <v>0</v>
      </c>
      <c r="U223" s="9">
        <v>2432.7316800000003</v>
      </c>
      <c r="V223" s="9">
        <v>110.39444</v>
      </c>
      <c r="W223" s="9">
        <v>0</v>
      </c>
      <c r="X223" s="9">
        <v>2322.3371200000001</v>
      </c>
      <c r="Y223" s="9">
        <v>1173.003662109375</v>
      </c>
      <c r="Z223" s="9">
        <v>-1043.9732666015625</v>
      </c>
      <c r="AA223" s="9">
        <v>0</v>
      </c>
      <c r="AB223" s="9">
        <v>0</v>
      </c>
      <c r="AC223" s="9">
        <v>0</v>
      </c>
      <c r="AD223" s="9">
        <v>0</v>
      </c>
      <c r="AE223" s="9"/>
      <c r="AG223" s="3">
        <f t="shared" si="26"/>
        <v>105326.17724609375</v>
      </c>
      <c r="AH223" s="10"/>
    </row>
    <row r="224" spans="2:34" x14ac:dyDescent="0.25">
      <c r="B224" t="s">
        <v>228</v>
      </c>
      <c r="C224" t="s">
        <v>26</v>
      </c>
      <c r="D224" t="s">
        <v>40</v>
      </c>
      <c r="E224">
        <v>14</v>
      </c>
      <c r="F224" t="s">
        <v>54</v>
      </c>
      <c r="G224" s="9">
        <v>128.29020690917969</v>
      </c>
      <c r="H224" s="9">
        <v>343380.34375</v>
      </c>
      <c r="I224" s="9">
        <v>133157.65625</v>
      </c>
      <c r="J224" s="9">
        <v>0</v>
      </c>
      <c r="K224" s="9">
        <v>99493.7734375</v>
      </c>
      <c r="L224" s="9">
        <v>44326.04296875</v>
      </c>
      <c r="M224" s="9">
        <v>17618.533203125</v>
      </c>
      <c r="N224" s="9">
        <v>0</v>
      </c>
      <c r="O224" s="9">
        <v>0</v>
      </c>
      <c r="P224" s="9">
        <v>48784.48046875</v>
      </c>
      <c r="Q224" s="9">
        <v>0</v>
      </c>
      <c r="R224" s="9">
        <v>0</v>
      </c>
      <c r="S224" s="9">
        <v>0</v>
      </c>
      <c r="T224" s="9">
        <v>0</v>
      </c>
      <c r="U224" s="9">
        <v>2432.3555200000001</v>
      </c>
      <c r="V224" s="9">
        <v>110.39444</v>
      </c>
      <c r="W224" s="9">
        <v>0</v>
      </c>
      <c r="X224" s="9">
        <v>2321.9611200000004</v>
      </c>
      <c r="Y224" s="9">
        <v>1089.5943603515625</v>
      </c>
      <c r="Z224" s="9">
        <v>-1138.1431884765625</v>
      </c>
      <c r="AA224" s="9">
        <v>0.15284676849842072</v>
      </c>
      <c r="AB224" s="9">
        <v>0</v>
      </c>
      <c r="AC224" s="9">
        <v>0</v>
      </c>
      <c r="AD224" s="9">
        <v>4</v>
      </c>
      <c r="AE224" s="9"/>
      <c r="AG224" s="3">
        <f t="shared" si="26"/>
        <v>110729.056640625</v>
      </c>
      <c r="AH224" s="10"/>
    </row>
    <row r="225" spans="2:34" x14ac:dyDescent="0.25">
      <c r="B225" t="s">
        <v>229</v>
      </c>
      <c r="C225" t="s">
        <v>26</v>
      </c>
      <c r="D225" t="s">
        <v>40</v>
      </c>
      <c r="E225">
        <v>14</v>
      </c>
      <c r="F225" t="s">
        <v>66</v>
      </c>
      <c r="G225" s="9">
        <v>123.78436279296875</v>
      </c>
      <c r="H225" s="9">
        <v>337134.375</v>
      </c>
      <c r="I225" s="9">
        <v>133157.65625</v>
      </c>
      <c r="J225" s="9">
        <v>0</v>
      </c>
      <c r="K225" s="9">
        <v>99493.7734375</v>
      </c>
      <c r="L225" s="9">
        <v>40140.2734375</v>
      </c>
      <c r="M225" s="9">
        <v>15558.55078125</v>
      </c>
      <c r="N225" s="9">
        <v>0</v>
      </c>
      <c r="O225" s="9">
        <v>0</v>
      </c>
      <c r="P225" s="9">
        <v>48784.48046875</v>
      </c>
      <c r="Q225" s="9">
        <v>0</v>
      </c>
      <c r="R225" s="9">
        <v>0</v>
      </c>
      <c r="S225" s="9">
        <v>0</v>
      </c>
      <c r="T225" s="9">
        <v>0</v>
      </c>
      <c r="U225" s="9">
        <v>2432.3555200000001</v>
      </c>
      <c r="V225" s="9">
        <v>110.39444</v>
      </c>
      <c r="W225" s="9">
        <v>0</v>
      </c>
      <c r="X225" s="9">
        <v>2321.9611200000004</v>
      </c>
      <c r="Y225" s="9">
        <v>1089.5943603515625</v>
      </c>
      <c r="Z225" s="9">
        <v>-1138.1431884765625</v>
      </c>
      <c r="AA225" s="9">
        <v>0.15284676849842072</v>
      </c>
      <c r="AB225" s="9">
        <v>0</v>
      </c>
      <c r="AC225" s="9">
        <v>0</v>
      </c>
      <c r="AD225" s="9">
        <v>4</v>
      </c>
      <c r="AE225" s="9"/>
      <c r="AG225" s="3">
        <f t="shared" si="26"/>
        <v>104483.3046875</v>
      </c>
      <c r="AH225" s="10"/>
    </row>
    <row r="226" spans="2:34" x14ac:dyDescent="0.25">
      <c r="B226" t="s">
        <v>230</v>
      </c>
      <c r="C226" t="s">
        <v>26</v>
      </c>
      <c r="D226" t="s">
        <v>40</v>
      </c>
      <c r="E226">
        <v>14</v>
      </c>
      <c r="F226" t="s">
        <v>55</v>
      </c>
      <c r="G226" s="9">
        <v>119.90892791748047</v>
      </c>
      <c r="H226" s="9">
        <v>331704.59375</v>
      </c>
      <c r="I226" s="9">
        <v>133157.65625</v>
      </c>
      <c r="J226" s="9">
        <v>0</v>
      </c>
      <c r="K226" s="9">
        <v>99493.7734375</v>
      </c>
      <c r="L226" s="9">
        <v>36452.3515625</v>
      </c>
      <c r="M226" s="9">
        <v>13816.8017578125</v>
      </c>
      <c r="N226" s="9">
        <v>0</v>
      </c>
      <c r="O226" s="9">
        <v>0</v>
      </c>
      <c r="P226" s="9">
        <v>48784.48046875</v>
      </c>
      <c r="Q226" s="9">
        <v>0</v>
      </c>
      <c r="R226" s="9">
        <v>0</v>
      </c>
      <c r="S226" s="9">
        <v>0</v>
      </c>
      <c r="T226" s="9">
        <v>0</v>
      </c>
      <c r="U226" s="9">
        <v>2432.3555200000001</v>
      </c>
      <c r="V226" s="9">
        <v>110.39444</v>
      </c>
      <c r="W226" s="9">
        <v>0</v>
      </c>
      <c r="X226" s="9">
        <v>2321.9611200000004</v>
      </c>
      <c r="Y226" s="9">
        <v>1089.5943603515625</v>
      </c>
      <c r="Z226" s="9">
        <v>-1138.1431884765625</v>
      </c>
      <c r="AA226" s="9">
        <v>0.15284676849842072</v>
      </c>
      <c r="AB226" s="9">
        <v>0</v>
      </c>
      <c r="AC226" s="9">
        <v>0</v>
      </c>
      <c r="AD226" s="9">
        <v>4</v>
      </c>
      <c r="AE226" s="9"/>
      <c r="AG226" s="3">
        <f t="shared" si="26"/>
        <v>99053.6337890625</v>
      </c>
      <c r="AH226" s="10">
        <f t="shared" ref="AH226" si="32">AG226/AG222</f>
        <v>0.89747985909083627</v>
      </c>
    </row>
    <row r="227" spans="2:34" x14ac:dyDescent="0.25">
      <c r="B227" t="s">
        <v>231</v>
      </c>
      <c r="C227" t="s">
        <v>26</v>
      </c>
      <c r="D227" t="s">
        <v>40</v>
      </c>
      <c r="E227">
        <v>14</v>
      </c>
      <c r="F227" t="s">
        <v>56</v>
      </c>
      <c r="G227" s="9">
        <v>124.38771057128906</v>
      </c>
      <c r="H227" s="9">
        <v>335575.75</v>
      </c>
      <c r="I227" s="9">
        <v>133157.65625</v>
      </c>
      <c r="J227" s="9">
        <v>0</v>
      </c>
      <c r="K227" s="9">
        <v>99493.7734375</v>
      </c>
      <c r="L227" s="9">
        <v>38049.44140625</v>
      </c>
      <c r="M227" s="9">
        <v>16148.2412109375</v>
      </c>
      <c r="N227" s="9">
        <v>0</v>
      </c>
      <c r="O227" s="9">
        <v>0</v>
      </c>
      <c r="P227" s="9">
        <v>48727.015625</v>
      </c>
      <c r="Q227" s="9">
        <v>0</v>
      </c>
      <c r="R227" s="9">
        <v>0</v>
      </c>
      <c r="S227" s="9">
        <v>0</v>
      </c>
      <c r="T227" s="9">
        <v>0</v>
      </c>
      <c r="U227" s="9">
        <v>2432.3536000000004</v>
      </c>
      <c r="V227" s="9">
        <v>110.39444</v>
      </c>
      <c r="W227" s="9">
        <v>0</v>
      </c>
      <c r="X227" s="9">
        <v>2321.9593600000003</v>
      </c>
      <c r="Y227" s="9">
        <v>1076.9205322265625</v>
      </c>
      <c r="Z227" s="9">
        <v>-1124.255859375</v>
      </c>
      <c r="AA227" s="9">
        <v>0.53496372699737549</v>
      </c>
      <c r="AB227" s="9">
        <v>0</v>
      </c>
      <c r="AC227" s="9">
        <v>0</v>
      </c>
      <c r="AD227" s="9">
        <v>14</v>
      </c>
      <c r="AE227" s="9"/>
      <c r="AG227" s="3">
        <f t="shared" si="26"/>
        <v>102924.6982421875</v>
      </c>
      <c r="AH227" s="10"/>
    </row>
    <row r="228" spans="2:34" x14ac:dyDescent="0.25">
      <c r="B228" t="s">
        <v>232</v>
      </c>
      <c r="C228" t="s">
        <v>26</v>
      </c>
      <c r="D228" t="s">
        <v>40</v>
      </c>
      <c r="E228">
        <v>14</v>
      </c>
      <c r="F228" t="s">
        <v>70</v>
      </c>
      <c r="G228" s="9">
        <v>119.43975067138672</v>
      </c>
      <c r="H228" s="9">
        <v>329972.75</v>
      </c>
      <c r="I228" s="9">
        <v>133157.65625</v>
      </c>
      <c r="J228" s="9">
        <v>0</v>
      </c>
      <c r="K228" s="9">
        <v>99493.7734375</v>
      </c>
      <c r="L228" s="9">
        <v>34339.0546875</v>
      </c>
      <c r="M228" s="9">
        <v>14255.8095703125</v>
      </c>
      <c r="N228" s="9">
        <v>0</v>
      </c>
      <c r="O228" s="9">
        <v>0</v>
      </c>
      <c r="P228" s="9">
        <v>48727.015625</v>
      </c>
      <c r="Q228" s="9">
        <v>0</v>
      </c>
      <c r="R228" s="9">
        <v>0</v>
      </c>
      <c r="S228" s="9">
        <v>0</v>
      </c>
      <c r="T228" s="9">
        <v>0</v>
      </c>
      <c r="U228" s="9">
        <v>2432.3536000000004</v>
      </c>
      <c r="V228" s="9">
        <v>110.39444</v>
      </c>
      <c r="W228" s="9">
        <v>0</v>
      </c>
      <c r="X228" s="9">
        <v>2321.9593600000003</v>
      </c>
      <c r="Y228" s="9">
        <v>1076.9205322265625</v>
      </c>
      <c r="Z228" s="9">
        <v>-1124.255859375</v>
      </c>
      <c r="AA228" s="9">
        <v>0.53496372699737549</v>
      </c>
      <c r="AB228" s="9">
        <v>0</v>
      </c>
      <c r="AC228" s="9">
        <v>0</v>
      </c>
      <c r="AD228" s="9">
        <v>14</v>
      </c>
      <c r="AE228" s="9"/>
      <c r="AG228" s="3">
        <f t="shared" si="26"/>
        <v>97321.8798828125</v>
      </c>
      <c r="AH228" s="10"/>
    </row>
    <row r="229" spans="2:34" x14ac:dyDescent="0.25">
      <c r="B229" t="s">
        <v>233</v>
      </c>
      <c r="C229" t="s">
        <v>26</v>
      </c>
      <c r="D229" t="s">
        <v>40</v>
      </c>
      <c r="E229">
        <v>14</v>
      </c>
      <c r="F229" t="s">
        <v>57</v>
      </c>
      <c r="G229" s="9">
        <v>116.44747161865234</v>
      </c>
      <c r="H229" s="9">
        <v>325121.84375</v>
      </c>
      <c r="I229" s="9">
        <v>133157.65625</v>
      </c>
      <c r="J229" s="9">
        <v>0</v>
      </c>
      <c r="K229" s="9">
        <v>99493.7734375</v>
      </c>
      <c r="L229" s="9">
        <v>31062.611328125</v>
      </c>
      <c r="M229" s="9">
        <v>12681.390625</v>
      </c>
      <c r="N229" s="9">
        <v>0</v>
      </c>
      <c r="O229" s="9">
        <v>0</v>
      </c>
      <c r="P229" s="9">
        <v>48727.015625</v>
      </c>
      <c r="Q229" s="9">
        <v>0</v>
      </c>
      <c r="R229" s="9">
        <v>0</v>
      </c>
      <c r="S229" s="9">
        <v>0</v>
      </c>
      <c r="T229" s="9">
        <v>0</v>
      </c>
      <c r="U229" s="9">
        <v>2432.3536000000004</v>
      </c>
      <c r="V229" s="9">
        <v>110.39444</v>
      </c>
      <c r="W229" s="9">
        <v>0</v>
      </c>
      <c r="X229" s="9">
        <v>2321.9593600000003</v>
      </c>
      <c r="Y229" s="9">
        <v>1076.9205322265625</v>
      </c>
      <c r="Z229" s="9">
        <v>-1124.255859375</v>
      </c>
      <c r="AA229" s="9">
        <v>0.53496372699737549</v>
      </c>
      <c r="AB229" s="9">
        <v>0</v>
      </c>
      <c r="AC229" s="9">
        <v>0</v>
      </c>
      <c r="AD229" s="9">
        <v>14</v>
      </c>
      <c r="AE229" s="9"/>
      <c r="AG229" s="3">
        <f t="shared" si="26"/>
        <v>92471.017578125</v>
      </c>
      <c r="AH229" s="10"/>
    </row>
    <row r="230" spans="2:34" x14ac:dyDescent="0.25">
      <c r="B230" t="s">
        <v>234</v>
      </c>
      <c r="C230" t="s">
        <v>27</v>
      </c>
      <c r="D230" t="s">
        <v>40</v>
      </c>
      <c r="E230">
        <v>14</v>
      </c>
      <c r="F230" t="s">
        <v>52</v>
      </c>
      <c r="G230" s="9">
        <v>547.3504638671875</v>
      </c>
      <c r="H230" s="9">
        <v>3773364</v>
      </c>
      <c r="I230" s="9">
        <v>566447.625</v>
      </c>
      <c r="J230" s="9">
        <v>0</v>
      </c>
      <c r="K230" s="9">
        <v>1692748</v>
      </c>
      <c r="L230" s="9">
        <v>857924.5</v>
      </c>
      <c r="M230" s="9">
        <v>254727.3125</v>
      </c>
      <c r="N230" s="9">
        <v>0</v>
      </c>
      <c r="O230" s="9">
        <v>1121.62158203125</v>
      </c>
      <c r="P230" s="9">
        <v>293237.875</v>
      </c>
      <c r="Q230" s="9">
        <v>0</v>
      </c>
      <c r="R230" s="9">
        <v>107155.6640625</v>
      </c>
      <c r="S230" s="9">
        <v>0</v>
      </c>
      <c r="T230" s="9">
        <v>0</v>
      </c>
      <c r="U230" s="9">
        <v>41755.351040000001</v>
      </c>
      <c r="V230" s="9">
        <v>0</v>
      </c>
      <c r="W230" s="9">
        <v>0</v>
      </c>
      <c r="X230" s="9">
        <v>41755.351040000001</v>
      </c>
      <c r="Y230" s="9">
        <v>7096.9931640625</v>
      </c>
      <c r="Z230" s="9">
        <v>-6316.32421875</v>
      </c>
      <c r="AA230" s="9">
        <v>0</v>
      </c>
      <c r="AB230" s="9">
        <v>0</v>
      </c>
      <c r="AC230" s="9">
        <v>0</v>
      </c>
      <c r="AD230" s="9">
        <v>0</v>
      </c>
      <c r="AE230" s="9"/>
      <c r="AG230" s="3">
        <f t="shared" si="26"/>
        <v>1514166.9731445312</v>
      </c>
      <c r="AH230" s="10"/>
    </row>
    <row r="231" spans="2:34" x14ac:dyDescent="0.25">
      <c r="B231" t="s">
        <v>687</v>
      </c>
      <c r="C231" t="s">
        <v>27</v>
      </c>
      <c r="D231" t="s">
        <v>40</v>
      </c>
      <c r="E231">
        <v>14</v>
      </c>
      <c r="F231" t="s">
        <v>648</v>
      </c>
      <c r="G231" s="9">
        <v>547.7236328125</v>
      </c>
      <c r="H231" s="9">
        <v>3791178.5</v>
      </c>
      <c r="I231" s="9">
        <v>566447.625</v>
      </c>
      <c r="J231" s="9">
        <v>0</v>
      </c>
      <c r="K231" s="9">
        <v>1692748</v>
      </c>
      <c r="L231" s="9">
        <v>857917.125</v>
      </c>
      <c r="M231" s="9">
        <v>272549.5625</v>
      </c>
      <c r="N231" s="9">
        <v>0</v>
      </c>
      <c r="O231" s="9">
        <v>1121.62158203125</v>
      </c>
      <c r="P231" s="9">
        <v>293237.375</v>
      </c>
      <c r="Q231" s="9">
        <v>0</v>
      </c>
      <c r="R231" s="9">
        <v>107155.4375</v>
      </c>
      <c r="S231" s="9">
        <v>0</v>
      </c>
      <c r="T231" s="9">
        <v>0</v>
      </c>
      <c r="U231" s="9">
        <v>41755.345920000007</v>
      </c>
      <c r="V231" s="9">
        <v>0</v>
      </c>
      <c r="W231" s="9">
        <v>0</v>
      </c>
      <c r="X231" s="9">
        <v>41755.345920000007</v>
      </c>
      <c r="Y231" s="9">
        <v>7096.9912109375</v>
      </c>
      <c r="Z231" s="9">
        <v>-6316.322265625</v>
      </c>
      <c r="AA231" s="9">
        <v>0</v>
      </c>
      <c r="AB231" s="9">
        <v>0</v>
      </c>
      <c r="AC231" s="9">
        <v>0</v>
      </c>
      <c r="AD231" s="9">
        <v>0</v>
      </c>
      <c r="AE231" s="9"/>
      <c r="AG231" s="3">
        <f t="shared" si="26"/>
        <v>1531981.1215820313</v>
      </c>
      <c r="AH231" s="10">
        <f t="shared" ref="AH231" si="33">AG231/AG227</f>
        <v>14.884484946238997</v>
      </c>
    </row>
    <row r="232" spans="2:34" x14ac:dyDescent="0.25">
      <c r="B232" t="s">
        <v>235</v>
      </c>
      <c r="C232" t="s">
        <v>27</v>
      </c>
      <c r="D232" t="s">
        <v>40</v>
      </c>
      <c r="E232">
        <v>14</v>
      </c>
      <c r="F232" t="s">
        <v>62</v>
      </c>
      <c r="G232" s="9">
        <v>533.536865234375</v>
      </c>
      <c r="H232" s="9">
        <v>3784987.75</v>
      </c>
      <c r="I232" s="9">
        <v>566447.625</v>
      </c>
      <c r="J232" s="9">
        <v>0</v>
      </c>
      <c r="K232" s="9">
        <v>1692748</v>
      </c>
      <c r="L232" s="9">
        <v>909847.75</v>
      </c>
      <c r="M232" s="9">
        <v>233085.390625</v>
      </c>
      <c r="N232" s="9">
        <v>0</v>
      </c>
      <c r="O232" s="9">
        <v>1121.62158203125</v>
      </c>
      <c r="P232" s="9">
        <v>274862.59375</v>
      </c>
      <c r="Q232" s="9">
        <v>0</v>
      </c>
      <c r="R232" s="9">
        <v>106874.0390625</v>
      </c>
      <c r="S232" s="9">
        <v>0</v>
      </c>
      <c r="T232" s="9">
        <v>0</v>
      </c>
      <c r="U232" s="9">
        <v>41755.671040000001</v>
      </c>
      <c r="V232" s="9">
        <v>0</v>
      </c>
      <c r="W232" s="9">
        <v>0</v>
      </c>
      <c r="X232" s="9">
        <v>41755.671040000001</v>
      </c>
      <c r="Y232" s="9">
        <v>7047.09765625</v>
      </c>
      <c r="Z232" s="9">
        <v>-6271.9169921875</v>
      </c>
      <c r="AA232" s="9">
        <v>0</v>
      </c>
      <c r="AB232" s="9">
        <v>0</v>
      </c>
      <c r="AC232" s="9">
        <v>0</v>
      </c>
      <c r="AD232" s="9">
        <v>0</v>
      </c>
      <c r="AE232" s="9"/>
      <c r="AG232" s="3">
        <f t="shared" si="26"/>
        <v>1525791.3950195312</v>
      </c>
      <c r="AH232" s="10"/>
    </row>
    <row r="233" spans="2:34" x14ac:dyDescent="0.25">
      <c r="B233" t="s">
        <v>688</v>
      </c>
      <c r="C233" t="s">
        <v>27</v>
      </c>
      <c r="D233" t="s">
        <v>40</v>
      </c>
      <c r="E233">
        <v>14</v>
      </c>
      <c r="F233" t="s">
        <v>650</v>
      </c>
      <c r="G233" s="9">
        <v>517.24444580078125</v>
      </c>
      <c r="H233" s="9">
        <v>3613705.5</v>
      </c>
      <c r="I233" s="9">
        <v>566447.625</v>
      </c>
      <c r="J233" s="9">
        <v>0</v>
      </c>
      <c r="K233" s="9">
        <v>1692748</v>
      </c>
      <c r="L233" s="9">
        <v>762714.5</v>
      </c>
      <c r="M233" s="9">
        <v>225302.4375</v>
      </c>
      <c r="N233" s="9">
        <v>0</v>
      </c>
      <c r="O233" s="9">
        <v>1121.62158203125</v>
      </c>
      <c r="P233" s="9">
        <v>257876.765625</v>
      </c>
      <c r="Q233" s="9">
        <v>0</v>
      </c>
      <c r="R233" s="9">
        <v>107494.109375</v>
      </c>
      <c r="S233" s="9">
        <v>0</v>
      </c>
      <c r="T233" s="9">
        <v>0</v>
      </c>
      <c r="U233" s="9">
        <v>41755.688960000007</v>
      </c>
      <c r="V233" s="9">
        <v>0</v>
      </c>
      <c r="W233" s="9">
        <v>0</v>
      </c>
      <c r="X233" s="9">
        <v>41755.688960000007</v>
      </c>
      <c r="Y233" s="9">
        <v>7053.34423828125</v>
      </c>
      <c r="Z233" s="9">
        <v>-6277.47705078125</v>
      </c>
      <c r="AA233" s="9">
        <v>0</v>
      </c>
      <c r="AB233" s="9">
        <v>0</v>
      </c>
      <c r="AC233" s="9">
        <v>0</v>
      </c>
      <c r="AD233" s="9">
        <v>0</v>
      </c>
      <c r="AE233" s="9"/>
      <c r="AG233" s="3">
        <f t="shared" si="26"/>
        <v>1354509.4340820313</v>
      </c>
      <c r="AH233" s="10"/>
    </row>
    <row r="234" spans="2:34" x14ac:dyDescent="0.25">
      <c r="B234" t="s">
        <v>236</v>
      </c>
      <c r="C234" t="s">
        <v>27</v>
      </c>
      <c r="D234" t="s">
        <v>40</v>
      </c>
      <c r="E234">
        <v>14</v>
      </c>
      <c r="F234" t="s">
        <v>53</v>
      </c>
      <c r="G234" s="9">
        <v>564.85467529296875</v>
      </c>
      <c r="H234" s="9">
        <v>3789909</v>
      </c>
      <c r="I234" s="9">
        <v>566447.625</v>
      </c>
      <c r="J234" s="9">
        <v>0</v>
      </c>
      <c r="K234" s="9">
        <v>1692748</v>
      </c>
      <c r="L234" s="9">
        <v>809901</v>
      </c>
      <c r="M234" s="9">
        <v>260511.09375</v>
      </c>
      <c r="N234" s="9">
        <v>0</v>
      </c>
      <c r="O234" s="9">
        <v>1121.62158203125</v>
      </c>
      <c r="P234" s="9">
        <v>354513.0625</v>
      </c>
      <c r="Q234" s="9">
        <v>0</v>
      </c>
      <c r="R234" s="9">
        <v>104665.390625</v>
      </c>
      <c r="S234" s="9">
        <v>0</v>
      </c>
      <c r="T234" s="9">
        <v>0</v>
      </c>
      <c r="U234" s="9">
        <v>41755.537920000002</v>
      </c>
      <c r="V234" s="9">
        <v>0</v>
      </c>
      <c r="W234" s="9">
        <v>0</v>
      </c>
      <c r="X234" s="9">
        <v>41755.537920000002</v>
      </c>
      <c r="Y234" s="9">
        <v>7033.39794921875</v>
      </c>
      <c r="Z234" s="9">
        <v>-6259.724609375</v>
      </c>
      <c r="AA234" s="9">
        <v>0</v>
      </c>
      <c r="AB234" s="9">
        <v>0</v>
      </c>
      <c r="AC234" s="9">
        <v>0</v>
      </c>
      <c r="AD234" s="9">
        <v>0</v>
      </c>
      <c r="AE234" s="9"/>
      <c r="AG234" s="3">
        <f t="shared" si="26"/>
        <v>1530712.1684570313</v>
      </c>
      <c r="AH234" s="10"/>
    </row>
    <row r="235" spans="2:34" x14ac:dyDescent="0.25">
      <c r="B235" t="s">
        <v>800</v>
      </c>
      <c r="C235" t="s">
        <v>27</v>
      </c>
      <c r="D235" t="s">
        <v>40</v>
      </c>
      <c r="E235">
        <v>14</v>
      </c>
      <c r="F235" t="s">
        <v>777</v>
      </c>
      <c r="G235" s="9">
        <v>537.21026611328125</v>
      </c>
      <c r="H235" s="9">
        <v>3680241.25</v>
      </c>
      <c r="I235" s="9">
        <v>566447.625</v>
      </c>
      <c r="J235" s="9">
        <v>0</v>
      </c>
      <c r="K235" s="9">
        <v>1692748</v>
      </c>
      <c r="L235" s="9">
        <v>729526.875</v>
      </c>
      <c r="M235" s="9">
        <v>231007.484375</v>
      </c>
      <c r="N235" s="9">
        <v>0</v>
      </c>
      <c r="O235" s="9">
        <v>1121.62158203125</v>
      </c>
      <c r="P235" s="9">
        <v>354513.0625</v>
      </c>
      <c r="Q235" s="9">
        <v>0</v>
      </c>
      <c r="R235" s="9">
        <v>104876.453125</v>
      </c>
      <c r="S235" s="9">
        <v>0</v>
      </c>
      <c r="T235" s="9">
        <v>0</v>
      </c>
      <c r="U235" s="9">
        <v>41755.537920000002</v>
      </c>
      <c r="V235" s="9">
        <v>0</v>
      </c>
      <c r="W235" s="9">
        <v>0</v>
      </c>
      <c r="X235" s="9">
        <v>41755.537920000002</v>
      </c>
      <c r="Y235" s="9">
        <v>7033.39794921875</v>
      </c>
      <c r="Z235" s="9">
        <v>-6259.724609375</v>
      </c>
      <c r="AA235" s="9">
        <v>0</v>
      </c>
      <c r="AB235" s="9">
        <v>0</v>
      </c>
      <c r="AC235" s="9">
        <v>0</v>
      </c>
      <c r="AD235" s="9">
        <v>0</v>
      </c>
      <c r="AE235" s="9"/>
      <c r="AG235" s="3">
        <f t="shared" si="26"/>
        <v>1421045.4965820312</v>
      </c>
      <c r="AH235" s="10"/>
    </row>
    <row r="236" spans="2:34" x14ac:dyDescent="0.25">
      <c r="B236" t="s">
        <v>237</v>
      </c>
      <c r="C236" t="s">
        <v>27</v>
      </c>
      <c r="D236" t="s">
        <v>40</v>
      </c>
      <c r="E236">
        <v>14</v>
      </c>
      <c r="F236" t="s">
        <v>54</v>
      </c>
      <c r="G236" s="9">
        <v>541.92291259765625</v>
      </c>
      <c r="H236" s="9">
        <v>3760854.75</v>
      </c>
      <c r="I236" s="9">
        <v>566447.625</v>
      </c>
      <c r="J236" s="9">
        <v>0</v>
      </c>
      <c r="K236" s="9">
        <v>1692748</v>
      </c>
      <c r="L236" s="9">
        <v>836765.4375</v>
      </c>
      <c r="M236" s="9">
        <v>241563</v>
      </c>
      <c r="N236" s="9">
        <v>0</v>
      </c>
      <c r="O236" s="9">
        <v>1121.62158203125</v>
      </c>
      <c r="P236" s="9">
        <v>422208.125</v>
      </c>
      <c r="Q236" s="9">
        <v>0</v>
      </c>
      <c r="R236" s="9">
        <v>0</v>
      </c>
      <c r="S236" s="9">
        <v>0</v>
      </c>
      <c r="T236" s="9">
        <v>0</v>
      </c>
      <c r="U236" s="9">
        <v>41755.568640000005</v>
      </c>
      <c r="V236" s="9">
        <v>0</v>
      </c>
      <c r="W236" s="9">
        <v>0</v>
      </c>
      <c r="X236" s="9">
        <v>41755.568640000005</v>
      </c>
      <c r="Y236" s="9">
        <v>5963.37158203125</v>
      </c>
      <c r="Z236" s="9">
        <v>-6196.04052734375</v>
      </c>
      <c r="AA236" s="9">
        <v>0.33101242780685425</v>
      </c>
      <c r="AB236" s="9">
        <v>0</v>
      </c>
      <c r="AC236" s="9">
        <v>29</v>
      </c>
      <c r="AD236" s="9">
        <v>0</v>
      </c>
      <c r="AE236" s="9"/>
      <c r="AG236" s="3">
        <f t="shared" si="26"/>
        <v>1501658.1840820312</v>
      </c>
      <c r="AH236" s="10">
        <f t="shared" ref="AH236" si="34">AG236/AG232</f>
        <v>0.98418315176224269</v>
      </c>
    </row>
    <row r="237" spans="2:34" x14ac:dyDescent="0.25">
      <c r="B237" t="s">
        <v>238</v>
      </c>
      <c r="C237" t="s">
        <v>27</v>
      </c>
      <c r="D237" t="s">
        <v>40</v>
      </c>
      <c r="E237">
        <v>14</v>
      </c>
      <c r="F237" t="s">
        <v>66</v>
      </c>
      <c r="G237" s="9">
        <v>511.83987426757812</v>
      </c>
      <c r="H237" s="9">
        <v>3636325.5</v>
      </c>
      <c r="I237" s="9">
        <v>566447.625</v>
      </c>
      <c r="J237" s="9">
        <v>0</v>
      </c>
      <c r="K237" s="9">
        <v>1692748</v>
      </c>
      <c r="L237" s="9">
        <v>748685</v>
      </c>
      <c r="M237" s="9">
        <v>205113.84375</v>
      </c>
      <c r="N237" s="9">
        <v>0</v>
      </c>
      <c r="O237" s="9">
        <v>1121.62158203125</v>
      </c>
      <c r="P237" s="9">
        <v>422208.21875</v>
      </c>
      <c r="Q237" s="9">
        <v>0</v>
      </c>
      <c r="R237" s="9">
        <v>0</v>
      </c>
      <c r="S237" s="9">
        <v>0</v>
      </c>
      <c r="T237" s="9">
        <v>0</v>
      </c>
      <c r="U237" s="9">
        <v>41755.568640000005</v>
      </c>
      <c r="V237" s="9">
        <v>0</v>
      </c>
      <c r="W237" s="9">
        <v>0</v>
      </c>
      <c r="X237" s="9">
        <v>41755.568640000005</v>
      </c>
      <c r="Y237" s="9">
        <v>5963.34619140625</v>
      </c>
      <c r="Z237" s="9">
        <v>-6196.01318359375</v>
      </c>
      <c r="AA237" s="9">
        <v>0.33101242780685425</v>
      </c>
      <c r="AB237" s="9">
        <v>0</v>
      </c>
      <c r="AC237" s="9">
        <v>29</v>
      </c>
      <c r="AD237" s="9">
        <v>0</v>
      </c>
      <c r="AE237" s="9"/>
      <c r="AG237" s="3">
        <f t="shared" si="26"/>
        <v>1377128.6840820313</v>
      </c>
      <c r="AH237" s="10"/>
    </row>
    <row r="238" spans="2:34" x14ac:dyDescent="0.25">
      <c r="B238" t="s">
        <v>239</v>
      </c>
      <c r="C238" t="s">
        <v>27</v>
      </c>
      <c r="D238" t="s">
        <v>40</v>
      </c>
      <c r="E238">
        <v>14</v>
      </c>
      <c r="F238" t="s">
        <v>55</v>
      </c>
      <c r="G238" s="9">
        <v>489.97259521484375</v>
      </c>
      <c r="H238" s="9">
        <v>3536370.75</v>
      </c>
      <c r="I238" s="9">
        <v>566447.625</v>
      </c>
      <c r="J238" s="9">
        <v>0</v>
      </c>
      <c r="K238" s="9">
        <v>1692748</v>
      </c>
      <c r="L238" s="9">
        <v>675398</v>
      </c>
      <c r="M238" s="9">
        <v>178447.328125</v>
      </c>
      <c r="N238" s="9">
        <v>0</v>
      </c>
      <c r="O238" s="9">
        <v>1121.62158203125</v>
      </c>
      <c r="P238" s="9">
        <v>422208.21875</v>
      </c>
      <c r="Q238" s="9">
        <v>0</v>
      </c>
      <c r="R238" s="9">
        <v>0</v>
      </c>
      <c r="S238" s="9">
        <v>0</v>
      </c>
      <c r="T238" s="9">
        <v>0</v>
      </c>
      <c r="U238" s="9">
        <v>41755.568640000005</v>
      </c>
      <c r="V238" s="9">
        <v>0</v>
      </c>
      <c r="W238" s="9">
        <v>0</v>
      </c>
      <c r="X238" s="9">
        <v>41755.568640000005</v>
      </c>
      <c r="Y238" s="9">
        <v>5963.32080078125</v>
      </c>
      <c r="Z238" s="9">
        <v>-6195.9873046875</v>
      </c>
      <c r="AA238" s="9">
        <v>0.33101242780685425</v>
      </c>
      <c r="AB238" s="9">
        <v>0</v>
      </c>
      <c r="AC238" s="9">
        <v>29</v>
      </c>
      <c r="AD238" s="9">
        <v>0</v>
      </c>
      <c r="AE238" s="9"/>
      <c r="AG238" s="3">
        <f t="shared" si="26"/>
        <v>1277175.1684570312</v>
      </c>
      <c r="AH238" s="10"/>
    </row>
    <row r="239" spans="2:34" x14ac:dyDescent="0.25">
      <c r="B239" t="s">
        <v>240</v>
      </c>
      <c r="C239" t="s">
        <v>27</v>
      </c>
      <c r="D239" t="s">
        <v>40</v>
      </c>
      <c r="E239">
        <v>14</v>
      </c>
      <c r="F239" t="s">
        <v>56</v>
      </c>
      <c r="G239" s="9">
        <v>525.9208984375</v>
      </c>
      <c r="H239" s="9">
        <v>3648833.75</v>
      </c>
      <c r="I239" s="9">
        <v>566447.625</v>
      </c>
      <c r="J239" s="9">
        <v>0</v>
      </c>
      <c r="K239" s="9">
        <v>1692748</v>
      </c>
      <c r="L239" s="9">
        <v>740037.5625</v>
      </c>
      <c r="M239" s="9">
        <v>226349.984375</v>
      </c>
      <c r="N239" s="9">
        <v>0</v>
      </c>
      <c r="O239" s="9">
        <v>1121.62158203125</v>
      </c>
      <c r="P239" s="9">
        <v>422127.78125</v>
      </c>
      <c r="Q239" s="9">
        <v>0</v>
      </c>
      <c r="R239" s="9">
        <v>0</v>
      </c>
      <c r="S239" s="9">
        <v>0</v>
      </c>
      <c r="T239" s="9">
        <v>0</v>
      </c>
      <c r="U239" s="9">
        <v>41755.591680000005</v>
      </c>
      <c r="V239" s="9">
        <v>0</v>
      </c>
      <c r="W239" s="9">
        <v>0</v>
      </c>
      <c r="X239" s="9">
        <v>41755.591680000005</v>
      </c>
      <c r="Y239" s="9">
        <v>5923.63525390625</v>
      </c>
      <c r="Z239" s="9">
        <v>-6154.22509765625</v>
      </c>
      <c r="AA239" s="9">
        <v>1.2669787406921387</v>
      </c>
      <c r="AB239" s="9">
        <v>0</v>
      </c>
      <c r="AC239" s="9">
        <v>90</v>
      </c>
      <c r="AD239" s="9">
        <v>21</v>
      </c>
      <c r="AE239" s="9"/>
      <c r="AG239" s="3">
        <f t="shared" si="26"/>
        <v>1389636.9497070313</v>
      </c>
      <c r="AH239" s="10"/>
    </row>
    <row r="240" spans="2:34" x14ac:dyDescent="0.25">
      <c r="B240" t="s">
        <v>241</v>
      </c>
      <c r="C240" t="s">
        <v>27</v>
      </c>
      <c r="D240" t="s">
        <v>40</v>
      </c>
      <c r="E240">
        <v>14</v>
      </c>
      <c r="F240" t="s">
        <v>70</v>
      </c>
      <c r="G240" s="9">
        <v>498.04312133789062</v>
      </c>
      <c r="H240" s="9">
        <v>3534305.75</v>
      </c>
      <c r="I240" s="9">
        <v>566447.625</v>
      </c>
      <c r="J240" s="9">
        <v>0</v>
      </c>
      <c r="K240" s="9">
        <v>1692748</v>
      </c>
      <c r="L240" s="9">
        <v>659360.9375</v>
      </c>
      <c r="M240" s="9">
        <v>192499.421875</v>
      </c>
      <c r="N240" s="9">
        <v>0</v>
      </c>
      <c r="O240" s="9">
        <v>1121.62158203125</v>
      </c>
      <c r="P240" s="9">
        <v>422127.84375</v>
      </c>
      <c r="Q240" s="9">
        <v>0</v>
      </c>
      <c r="R240" s="9">
        <v>0</v>
      </c>
      <c r="S240" s="9">
        <v>0</v>
      </c>
      <c r="T240" s="9">
        <v>0</v>
      </c>
      <c r="U240" s="9">
        <v>41755.591680000005</v>
      </c>
      <c r="V240" s="9">
        <v>0</v>
      </c>
      <c r="W240" s="9">
        <v>0</v>
      </c>
      <c r="X240" s="9">
        <v>41755.591680000005</v>
      </c>
      <c r="Y240" s="9">
        <v>5923.6015625</v>
      </c>
      <c r="Z240" s="9">
        <v>-6154.19091796875</v>
      </c>
      <c r="AA240" s="9">
        <v>1.2669787406921387</v>
      </c>
      <c r="AB240" s="9">
        <v>0</v>
      </c>
      <c r="AC240" s="9">
        <v>90</v>
      </c>
      <c r="AD240" s="9">
        <v>21</v>
      </c>
      <c r="AE240" s="9"/>
      <c r="AG240" s="3">
        <f t="shared" si="26"/>
        <v>1275109.8247070312</v>
      </c>
      <c r="AH240" s="10"/>
    </row>
    <row r="241" spans="2:34" x14ac:dyDescent="0.25">
      <c r="B241" t="s">
        <v>242</v>
      </c>
      <c r="C241" t="s">
        <v>27</v>
      </c>
      <c r="D241" t="s">
        <v>40</v>
      </c>
      <c r="E241">
        <v>14</v>
      </c>
      <c r="F241" t="s">
        <v>57</v>
      </c>
      <c r="G241" s="9">
        <v>477.83935546875</v>
      </c>
      <c r="H241" s="9">
        <v>3443263</v>
      </c>
      <c r="I241" s="9">
        <v>566447.625</v>
      </c>
      <c r="J241" s="9">
        <v>0</v>
      </c>
      <c r="K241" s="9">
        <v>1692748</v>
      </c>
      <c r="L241" s="9">
        <v>592594.0625</v>
      </c>
      <c r="M241" s="9">
        <v>168223.1875</v>
      </c>
      <c r="N241" s="9">
        <v>0</v>
      </c>
      <c r="O241" s="9">
        <v>1121.62158203125</v>
      </c>
      <c r="P241" s="9">
        <v>422127.84375</v>
      </c>
      <c r="Q241" s="9">
        <v>0</v>
      </c>
      <c r="R241" s="9">
        <v>0</v>
      </c>
      <c r="S241" s="9">
        <v>0</v>
      </c>
      <c r="T241" s="9">
        <v>0</v>
      </c>
      <c r="U241" s="9">
        <v>41755.591680000005</v>
      </c>
      <c r="V241" s="9">
        <v>0</v>
      </c>
      <c r="W241" s="9">
        <v>0</v>
      </c>
      <c r="X241" s="9">
        <v>41755.591680000005</v>
      </c>
      <c r="Y241" s="9">
        <v>5923.568359375</v>
      </c>
      <c r="Z241" s="9">
        <v>-6154.15576171875</v>
      </c>
      <c r="AA241" s="9">
        <v>1.2669787406921387</v>
      </c>
      <c r="AB241" s="9">
        <v>0</v>
      </c>
      <c r="AC241" s="9">
        <v>90</v>
      </c>
      <c r="AD241" s="9">
        <v>21</v>
      </c>
      <c r="AE241" s="9"/>
      <c r="AG241" s="3">
        <f t="shared" si="26"/>
        <v>1184066.7153320313</v>
      </c>
      <c r="AH241" s="10">
        <f t="shared" ref="AH241" si="35">AG241/AG237</f>
        <v>0.85980833092682873</v>
      </c>
    </row>
    <row r="242" spans="2:34" x14ac:dyDescent="0.25">
      <c r="B242" s="2" t="s">
        <v>243</v>
      </c>
      <c r="C242" s="2" t="s">
        <v>23</v>
      </c>
      <c r="D242" s="2" t="s">
        <v>41</v>
      </c>
      <c r="E242" s="2">
        <v>14</v>
      </c>
      <c r="F242" s="2" t="s">
        <v>52</v>
      </c>
      <c r="G242" s="3">
        <v>35.456005096435547</v>
      </c>
      <c r="H242" s="3">
        <v>101765.171875</v>
      </c>
      <c r="I242" s="3">
        <v>31593.98046875</v>
      </c>
      <c r="J242" s="3">
        <v>0</v>
      </c>
      <c r="K242" s="3">
        <v>50648.0078125</v>
      </c>
      <c r="L242" s="3">
        <v>256.56509399414063</v>
      </c>
      <c r="M242" s="3">
        <v>10649.943359375</v>
      </c>
      <c r="N242" s="3">
        <v>0</v>
      </c>
      <c r="O242" s="3">
        <v>0</v>
      </c>
      <c r="P242" s="3">
        <v>8616.0478515625</v>
      </c>
      <c r="Q242" s="3">
        <v>0</v>
      </c>
      <c r="R242" s="3">
        <v>0.73192828893661499</v>
      </c>
      <c r="S242" s="3">
        <v>0</v>
      </c>
      <c r="T242" s="3">
        <v>0</v>
      </c>
      <c r="U242" s="3">
        <v>175.80754000000002</v>
      </c>
      <c r="V242" s="3">
        <v>0</v>
      </c>
      <c r="W242" s="3">
        <v>0</v>
      </c>
      <c r="X242" s="3">
        <v>175.80754000000002</v>
      </c>
      <c r="Y242" s="3">
        <v>239.75833129882812</v>
      </c>
      <c r="Z242" s="3">
        <v>-213.38491821289062</v>
      </c>
      <c r="AA242" s="3">
        <v>0</v>
      </c>
      <c r="AB242" s="3">
        <v>0</v>
      </c>
      <c r="AC242" s="3">
        <v>0</v>
      </c>
      <c r="AD242" s="3">
        <v>0</v>
      </c>
      <c r="AE242" s="3"/>
      <c r="AF242" s="2"/>
      <c r="AG242" s="3">
        <f t="shared" si="26"/>
        <v>19523.288233220577</v>
      </c>
      <c r="AH242" s="10"/>
    </row>
    <row r="243" spans="2:34" x14ac:dyDescent="0.25">
      <c r="B243" s="2" t="s">
        <v>689</v>
      </c>
      <c r="C243" s="2" t="s">
        <v>23</v>
      </c>
      <c r="D243" s="2" t="s">
        <v>41</v>
      </c>
      <c r="E243" s="2">
        <v>14</v>
      </c>
      <c r="F243" s="2" t="s">
        <v>648</v>
      </c>
      <c r="G243" s="3">
        <v>35.456027984619141</v>
      </c>
      <c r="H243" s="3">
        <v>105596.6015625</v>
      </c>
      <c r="I243" s="3">
        <v>31593.98046875</v>
      </c>
      <c r="J243" s="3">
        <v>0</v>
      </c>
      <c r="K243" s="3">
        <v>50648.0078125</v>
      </c>
      <c r="L243" s="3">
        <v>256.07305908203125</v>
      </c>
      <c r="M243" s="3">
        <v>14481.91015625</v>
      </c>
      <c r="N243" s="3">
        <v>0</v>
      </c>
      <c r="O243" s="3">
        <v>0</v>
      </c>
      <c r="P243" s="3">
        <v>8616.005859375</v>
      </c>
      <c r="Q243" s="3">
        <v>0</v>
      </c>
      <c r="R243" s="3">
        <v>0.72993844747543335</v>
      </c>
      <c r="S243" s="3">
        <v>0</v>
      </c>
      <c r="T243" s="3">
        <v>0</v>
      </c>
      <c r="U243" s="3">
        <v>175.80666000000002</v>
      </c>
      <c r="V243" s="3">
        <v>0</v>
      </c>
      <c r="W243" s="3">
        <v>0</v>
      </c>
      <c r="X243" s="3">
        <v>175.80666000000002</v>
      </c>
      <c r="Y243" s="3">
        <v>239.75944519042969</v>
      </c>
      <c r="Z243" s="3">
        <v>-213.38589477539062</v>
      </c>
      <c r="AA243" s="3">
        <v>0</v>
      </c>
      <c r="AB243" s="3">
        <v>0</v>
      </c>
      <c r="AC243" s="3">
        <v>0</v>
      </c>
      <c r="AD243" s="3">
        <v>0</v>
      </c>
      <c r="AE243" s="3"/>
      <c r="AF243" s="2"/>
      <c r="AG243" s="3">
        <f t="shared" si="26"/>
        <v>23354.719013154507</v>
      </c>
      <c r="AH243" s="10"/>
    </row>
    <row r="244" spans="2:34" x14ac:dyDescent="0.25">
      <c r="B244" s="2" t="s">
        <v>244</v>
      </c>
      <c r="C244" s="2" t="s">
        <v>23</v>
      </c>
      <c r="D244" s="2" t="s">
        <v>41</v>
      </c>
      <c r="E244" s="2">
        <v>14</v>
      </c>
      <c r="F244" s="2" t="s">
        <v>62</v>
      </c>
      <c r="G244" s="3">
        <v>35.593158721923828</v>
      </c>
      <c r="H244" s="3">
        <v>99236.6015625</v>
      </c>
      <c r="I244" s="3">
        <v>31593.98046875</v>
      </c>
      <c r="J244" s="3">
        <v>0</v>
      </c>
      <c r="K244" s="3">
        <v>50648.0078125</v>
      </c>
      <c r="L244" s="3">
        <v>319.9793701171875</v>
      </c>
      <c r="M244" s="3">
        <v>11798.712890625</v>
      </c>
      <c r="N244" s="3">
        <v>0</v>
      </c>
      <c r="O244" s="3">
        <v>0</v>
      </c>
      <c r="P244" s="3">
        <v>4874.82958984375</v>
      </c>
      <c r="Q244" s="3">
        <v>0</v>
      </c>
      <c r="R244" s="3">
        <v>1.1847943067550659</v>
      </c>
      <c r="S244" s="3">
        <v>0</v>
      </c>
      <c r="T244" s="3">
        <v>0</v>
      </c>
      <c r="U244" s="3">
        <v>175.86634000000001</v>
      </c>
      <c r="V244" s="3">
        <v>0</v>
      </c>
      <c r="W244" s="3">
        <v>0</v>
      </c>
      <c r="X244" s="3">
        <v>175.86634000000001</v>
      </c>
      <c r="Y244" s="3">
        <v>235.381103515625</v>
      </c>
      <c r="Z244" s="3">
        <v>-209.48916625976562</v>
      </c>
      <c r="AA244" s="3">
        <v>0</v>
      </c>
      <c r="AB244" s="3">
        <v>0</v>
      </c>
      <c r="AC244" s="3">
        <v>0</v>
      </c>
      <c r="AD244" s="3">
        <v>0</v>
      </c>
      <c r="AE244" s="3"/>
      <c r="AF244" s="2"/>
      <c r="AG244" s="3">
        <f t="shared" si="26"/>
        <v>16994.706644892693</v>
      </c>
      <c r="AH244" s="10"/>
    </row>
    <row r="245" spans="2:34" x14ac:dyDescent="0.25">
      <c r="B245" s="2" t="s">
        <v>690</v>
      </c>
      <c r="C245" s="2" t="s">
        <v>23</v>
      </c>
      <c r="D245" s="2" t="s">
        <v>41</v>
      </c>
      <c r="E245" s="2">
        <v>14</v>
      </c>
      <c r="F245" s="2" t="s">
        <v>650</v>
      </c>
      <c r="G245" s="3">
        <v>33.19866943359375</v>
      </c>
      <c r="H245" s="3">
        <v>96310.84375</v>
      </c>
      <c r="I245" s="3">
        <v>31593.98046875</v>
      </c>
      <c r="J245" s="3">
        <v>0</v>
      </c>
      <c r="K245" s="3">
        <v>50648.0078125</v>
      </c>
      <c r="L245" s="3">
        <v>266.1171875</v>
      </c>
      <c r="M245" s="3">
        <v>9279.1953125</v>
      </c>
      <c r="N245" s="3">
        <v>0</v>
      </c>
      <c r="O245" s="3">
        <v>0</v>
      </c>
      <c r="P245" s="3">
        <v>4522.57080078125</v>
      </c>
      <c r="Q245" s="3">
        <v>0</v>
      </c>
      <c r="R245" s="3">
        <v>1.0489275455474854</v>
      </c>
      <c r="S245" s="3">
        <v>0</v>
      </c>
      <c r="T245" s="3">
        <v>0</v>
      </c>
      <c r="U245" s="3">
        <v>175.86734000000001</v>
      </c>
      <c r="V245" s="3">
        <v>0</v>
      </c>
      <c r="W245" s="3">
        <v>0</v>
      </c>
      <c r="X245" s="3">
        <v>175.86734000000001</v>
      </c>
      <c r="Y245" s="3">
        <v>236.78326416015625</v>
      </c>
      <c r="Z245" s="3">
        <v>-210.73712158203125</v>
      </c>
      <c r="AA245" s="3">
        <v>0</v>
      </c>
      <c r="AB245" s="3">
        <v>0</v>
      </c>
      <c r="AC245" s="3">
        <v>0</v>
      </c>
      <c r="AD245" s="3">
        <v>0</v>
      </c>
      <c r="AE245" s="3"/>
      <c r="AF245" s="2"/>
      <c r="AG245" s="3">
        <f t="shared" si="26"/>
        <v>14068.932228326797</v>
      </c>
      <c r="AH245" s="10"/>
    </row>
    <row r="246" spans="2:34" x14ac:dyDescent="0.25">
      <c r="B246" s="2" t="s">
        <v>245</v>
      </c>
      <c r="C246" s="2" t="s">
        <v>23</v>
      </c>
      <c r="D246" s="2" t="s">
        <v>41</v>
      </c>
      <c r="E246" s="2">
        <v>14</v>
      </c>
      <c r="F246" s="2" t="s">
        <v>53</v>
      </c>
      <c r="G246" s="3">
        <v>37.489971160888672</v>
      </c>
      <c r="H246" s="3">
        <v>101701</v>
      </c>
      <c r="I246" s="3">
        <v>31593.98046875</v>
      </c>
      <c r="J246" s="3">
        <v>0</v>
      </c>
      <c r="K246" s="3">
        <v>50648.0078125</v>
      </c>
      <c r="L246" s="3">
        <v>262.5673828125</v>
      </c>
      <c r="M246" s="3">
        <v>12003.939453125</v>
      </c>
      <c r="N246" s="3">
        <v>0</v>
      </c>
      <c r="O246" s="3">
        <v>0</v>
      </c>
      <c r="P246" s="3">
        <v>7192.15380859375</v>
      </c>
      <c r="Q246" s="3">
        <v>0</v>
      </c>
      <c r="R246" s="3">
        <v>0.4393402636051178</v>
      </c>
      <c r="S246" s="3">
        <v>0</v>
      </c>
      <c r="T246" s="3">
        <v>0</v>
      </c>
      <c r="U246" s="3">
        <v>175.85090000000002</v>
      </c>
      <c r="V246" s="3">
        <v>0</v>
      </c>
      <c r="W246" s="3">
        <v>0</v>
      </c>
      <c r="X246" s="3">
        <v>175.85090000000002</v>
      </c>
      <c r="Y246" s="3">
        <v>239.42138671875</v>
      </c>
      <c r="Z246" s="3">
        <v>-213.08503723144531</v>
      </c>
      <c r="AA246" s="3">
        <v>0</v>
      </c>
      <c r="AB246" s="3">
        <v>0</v>
      </c>
      <c r="AC246" s="3">
        <v>0</v>
      </c>
      <c r="AD246" s="3">
        <v>0</v>
      </c>
      <c r="AE246" s="3"/>
      <c r="AF246" s="2"/>
      <c r="AG246" s="3">
        <f t="shared" si="26"/>
        <v>19459.099984794855</v>
      </c>
      <c r="AH246" s="10"/>
    </row>
    <row r="247" spans="2:34" x14ac:dyDescent="0.25">
      <c r="B247" t="s">
        <v>801</v>
      </c>
      <c r="C247" t="s">
        <v>23</v>
      </c>
      <c r="D247" t="s">
        <v>41</v>
      </c>
      <c r="E247">
        <v>14</v>
      </c>
      <c r="F247" t="s">
        <v>777</v>
      </c>
      <c r="G247" s="9">
        <v>35.515640258789063</v>
      </c>
      <c r="H247" s="9">
        <v>100031.296875</v>
      </c>
      <c r="I247" s="9">
        <v>31593.98046875</v>
      </c>
      <c r="J247" s="9">
        <v>0</v>
      </c>
      <c r="K247" s="9">
        <v>50648.0078125</v>
      </c>
      <c r="L247" s="9">
        <v>245.59564208984375</v>
      </c>
      <c r="M247" s="9">
        <v>10351.1943359375</v>
      </c>
      <c r="N247" s="9">
        <v>0</v>
      </c>
      <c r="O247" s="9">
        <v>0</v>
      </c>
      <c r="P247" s="9">
        <v>7192.15380859375</v>
      </c>
      <c r="Q247" s="9">
        <v>0</v>
      </c>
      <c r="R247" s="9">
        <v>0.45641809701919556</v>
      </c>
      <c r="S247" s="9">
        <v>0</v>
      </c>
      <c r="T247" s="9">
        <v>0</v>
      </c>
      <c r="U247" s="9">
        <v>175.85090000000002</v>
      </c>
      <c r="V247" s="9">
        <v>0</v>
      </c>
      <c r="W247" s="9">
        <v>0</v>
      </c>
      <c r="X247" s="9">
        <v>175.85090000000002</v>
      </c>
      <c r="Y247" s="9">
        <v>239.42138671875</v>
      </c>
      <c r="Z247" s="9">
        <v>-213.08503723144531</v>
      </c>
      <c r="AA247" s="9">
        <v>0</v>
      </c>
      <c r="AB247" s="9">
        <v>0</v>
      </c>
      <c r="AC247" s="9">
        <v>0</v>
      </c>
      <c r="AD247" s="9">
        <v>0</v>
      </c>
      <c r="AE247" s="9"/>
      <c r="AG247" s="3">
        <f t="shared" si="26"/>
        <v>17789.400204718113</v>
      </c>
      <c r="AH247" s="10"/>
    </row>
    <row r="248" spans="2:34" x14ac:dyDescent="0.25">
      <c r="B248" t="s">
        <v>246</v>
      </c>
      <c r="C248" t="s">
        <v>23</v>
      </c>
      <c r="D248" t="s">
        <v>41</v>
      </c>
      <c r="E248">
        <v>14</v>
      </c>
      <c r="F248" t="s">
        <v>54</v>
      </c>
      <c r="G248" s="9">
        <v>34.918670654296875</v>
      </c>
      <c r="H248" s="9">
        <v>101261.9296875</v>
      </c>
      <c r="I248" s="9">
        <v>31593.98046875</v>
      </c>
      <c r="J248" s="9">
        <v>0</v>
      </c>
      <c r="K248" s="9">
        <v>50648.0078125</v>
      </c>
      <c r="L248" s="9">
        <v>471.66156005859375</v>
      </c>
      <c r="M248" s="9">
        <v>13701.091796875</v>
      </c>
      <c r="N248" s="9">
        <v>0</v>
      </c>
      <c r="O248" s="9">
        <v>0</v>
      </c>
      <c r="P248" s="9">
        <v>4847.28759765625</v>
      </c>
      <c r="Q248" s="9">
        <v>0</v>
      </c>
      <c r="R248" s="9">
        <v>0</v>
      </c>
      <c r="S248" s="9">
        <v>0</v>
      </c>
      <c r="T248" s="9">
        <v>0</v>
      </c>
      <c r="U248" s="9">
        <v>175.84608</v>
      </c>
      <c r="V248" s="9">
        <v>0</v>
      </c>
      <c r="W248" s="9">
        <v>0</v>
      </c>
      <c r="X248" s="9">
        <v>175.84608</v>
      </c>
      <c r="Y248" s="9">
        <v>264.72906494140625</v>
      </c>
      <c r="Z248" s="9">
        <v>-276.33843994140625</v>
      </c>
      <c r="AA248" s="9">
        <v>0</v>
      </c>
      <c r="AB248" s="9">
        <v>0</v>
      </c>
      <c r="AC248" s="9">
        <v>0</v>
      </c>
      <c r="AD248" s="9">
        <v>0</v>
      </c>
      <c r="AE248" s="9"/>
      <c r="AG248" s="3">
        <f t="shared" si="26"/>
        <v>19020.040954589844</v>
      </c>
      <c r="AH248" s="10"/>
    </row>
    <row r="249" spans="2:34" x14ac:dyDescent="0.25">
      <c r="B249" t="s">
        <v>247</v>
      </c>
      <c r="C249" t="s">
        <v>23</v>
      </c>
      <c r="D249" t="s">
        <v>41</v>
      </c>
      <c r="E249">
        <v>14</v>
      </c>
      <c r="F249" t="s">
        <v>66</v>
      </c>
      <c r="G249" s="9">
        <v>33.31964111328125</v>
      </c>
      <c r="H249" s="9">
        <v>99600.921875</v>
      </c>
      <c r="I249" s="9">
        <v>31593.98046875</v>
      </c>
      <c r="J249" s="9">
        <v>0</v>
      </c>
      <c r="K249" s="9">
        <v>50648.0078125</v>
      </c>
      <c r="L249" s="9">
        <v>426.76629638671875</v>
      </c>
      <c r="M249" s="9">
        <v>12084.951171875</v>
      </c>
      <c r="N249" s="9">
        <v>0</v>
      </c>
      <c r="O249" s="9">
        <v>0</v>
      </c>
      <c r="P249" s="9">
        <v>4847.28759765625</v>
      </c>
      <c r="Q249" s="9">
        <v>0</v>
      </c>
      <c r="R249" s="9">
        <v>0</v>
      </c>
      <c r="S249" s="9">
        <v>0</v>
      </c>
      <c r="T249" s="9">
        <v>0</v>
      </c>
      <c r="U249" s="9">
        <v>175.84608</v>
      </c>
      <c r="V249" s="9">
        <v>0</v>
      </c>
      <c r="W249" s="9">
        <v>0</v>
      </c>
      <c r="X249" s="9">
        <v>175.84608</v>
      </c>
      <c r="Y249" s="9">
        <v>264.72906494140625</v>
      </c>
      <c r="Z249" s="9">
        <v>-276.33843994140625</v>
      </c>
      <c r="AA249" s="9">
        <v>0</v>
      </c>
      <c r="AB249" s="9">
        <v>0</v>
      </c>
      <c r="AC249" s="9">
        <v>0</v>
      </c>
      <c r="AD249" s="9">
        <v>0</v>
      </c>
      <c r="AE249" s="9"/>
      <c r="AG249" s="3">
        <f t="shared" si="26"/>
        <v>17359.005065917969</v>
      </c>
      <c r="AH249" s="10"/>
    </row>
    <row r="250" spans="2:34" x14ac:dyDescent="0.25">
      <c r="B250" t="s">
        <v>248</v>
      </c>
      <c r="C250" t="s">
        <v>23</v>
      </c>
      <c r="D250" t="s">
        <v>41</v>
      </c>
      <c r="E250">
        <v>14</v>
      </c>
      <c r="F250" t="s">
        <v>55</v>
      </c>
      <c r="G250" s="9">
        <v>31.989767074584961</v>
      </c>
      <c r="H250" s="9">
        <v>98198.5546875</v>
      </c>
      <c r="I250" s="9">
        <v>31593.98046875</v>
      </c>
      <c r="J250" s="9">
        <v>0</v>
      </c>
      <c r="K250" s="9">
        <v>50648.0078125</v>
      </c>
      <c r="L250" s="9">
        <v>386.91741943359375</v>
      </c>
      <c r="M250" s="9">
        <v>10722.4404296875</v>
      </c>
      <c r="N250" s="9">
        <v>0</v>
      </c>
      <c r="O250" s="9">
        <v>0</v>
      </c>
      <c r="P250" s="9">
        <v>4847.28759765625</v>
      </c>
      <c r="Q250" s="9">
        <v>0</v>
      </c>
      <c r="R250" s="9">
        <v>0</v>
      </c>
      <c r="S250" s="9">
        <v>0</v>
      </c>
      <c r="T250" s="9">
        <v>0</v>
      </c>
      <c r="U250" s="9">
        <v>175.84608</v>
      </c>
      <c r="V250" s="9">
        <v>0</v>
      </c>
      <c r="W250" s="9">
        <v>0</v>
      </c>
      <c r="X250" s="9">
        <v>175.84608</v>
      </c>
      <c r="Y250" s="9">
        <v>264.72906494140625</v>
      </c>
      <c r="Z250" s="9">
        <v>-276.33843994140625</v>
      </c>
      <c r="AA250" s="9">
        <v>0</v>
      </c>
      <c r="AB250" s="9">
        <v>0</v>
      </c>
      <c r="AC250" s="9">
        <v>0</v>
      </c>
      <c r="AD250" s="9">
        <v>0</v>
      </c>
      <c r="AE250" s="9"/>
      <c r="AG250" s="3">
        <f t="shared" si="26"/>
        <v>15956.645446777344</v>
      </c>
      <c r="AH250" s="10"/>
    </row>
    <row r="251" spans="2:34" x14ac:dyDescent="0.25">
      <c r="B251" t="s">
        <v>249</v>
      </c>
      <c r="C251" t="s">
        <v>23</v>
      </c>
      <c r="D251" t="s">
        <v>41</v>
      </c>
      <c r="E251">
        <v>14</v>
      </c>
      <c r="F251" t="s">
        <v>56</v>
      </c>
      <c r="G251" s="9">
        <v>34.864696502685547</v>
      </c>
      <c r="H251" s="9">
        <v>99933.78125</v>
      </c>
      <c r="I251" s="9">
        <v>31593.98046875</v>
      </c>
      <c r="J251" s="9">
        <v>0</v>
      </c>
      <c r="K251" s="9">
        <v>50648.0078125</v>
      </c>
      <c r="L251" s="9">
        <v>388.8785400390625</v>
      </c>
      <c r="M251" s="9">
        <v>12457.701171875</v>
      </c>
      <c r="N251" s="9">
        <v>0</v>
      </c>
      <c r="O251" s="9">
        <v>0</v>
      </c>
      <c r="P251" s="9">
        <v>4845.2890625</v>
      </c>
      <c r="Q251" s="9">
        <v>0</v>
      </c>
      <c r="R251" s="9">
        <v>0</v>
      </c>
      <c r="S251" s="9">
        <v>0</v>
      </c>
      <c r="T251" s="9">
        <v>0</v>
      </c>
      <c r="U251" s="9">
        <v>175.82060000000001</v>
      </c>
      <c r="V251" s="9">
        <v>0</v>
      </c>
      <c r="W251" s="9">
        <v>0</v>
      </c>
      <c r="X251" s="9">
        <v>175.82060000000001</v>
      </c>
      <c r="Y251" s="9">
        <v>264.2550048828125</v>
      </c>
      <c r="Z251" s="9">
        <v>-275.83981323242187</v>
      </c>
      <c r="AA251" s="9">
        <v>0</v>
      </c>
      <c r="AB251" s="9">
        <v>0</v>
      </c>
      <c r="AC251" s="9">
        <v>0</v>
      </c>
      <c r="AD251" s="9">
        <v>0</v>
      </c>
      <c r="AE251" s="9"/>
      <c r="AG251" s="3">
        <f t="shared" si="26"/>
        <v>17691.868774414063</v>
      </c>
      <c r="AH251" s="10"/>
    </row>
    <row r="252" spans="2:34" x14ac:dyDescent="0.25">
      <c r="B252" t="s">
        <v>250</v>
      </c>
      <c r="C252" t="s">
        <v>23</v>
      </c>
      <c r="D252" t="s">
        <v>41</v>
      </c>
      <c r="E252">
        <v>14</v>
      </c>
      <c r="F252" t="s">
        <v>70</v>
      </c>
      <c r="G252" s="9">
        <v>33.325588226318359</v>
      </c>
      <c r="H252" s="9">
        <v>98409.859375</v>
      </c>
      <c r="I252" s="9">
        <v>31593.98046875</v>
      </c>
      <c r="J252" s="9">
        <v>0</v>
      </c>
      <c r="K252" s="9">
        <v>50648.0078125</v>
      </c>
      <c r="L252" s="9">
        <v>348.13348388671875</v>
      </c>
      <c r="M252" s="9">
        <v>10974.513671875</v>
      </c>
      <c r="N252" s="9">
        <v>0</v>
      </c>
      <c r="O252" s="9">
        <v>0</v>
      </c>
      <c r="P252" s="9">
        <v>4845.2890625</v>
      </c>
      <c r="Q252" s="9">
        <v>0</v>
      </c>
      <c r="R252" s="9">
        <v>0</v>
      </c>
      <c r="S252" s="9">
        <v>0</v>
      </c>
      <c r="T252" s="9">
        <v>0</v>
      </c>
      <c r="U252" s="9">
        <v>175.82060000000001</v>
      </c>
      <c r="V252" s="9">
        <v>0</v>
      </c>
      <c r="W252" s="9">
        <v>0</v>
      </c>
      <c r="X252" s="9">
        <v>175.82060000000001</v>
      </c>
      <c r="Y252" s="9">
        <v>264.2550048828125</v>
      </c>
      <c r="Z252" s="9">
        <v>-275.83981323242187</v>
      </c>
      <c r="AA252" s="9">
        <v>0</v>
      </c>
      <c r="AB252" s="9">
        <v>0</v>
      </c>
      <c r="AC252" s="9">
        <v>0</v>
      </c>
      <c r="AD252" s="9">
        <v>0</v>
      </c>
      <c r="AE252" s="9"/>
      <c r="AG252" s="3">
        <f t="shared" si="26"/>
        <v>16167.936218261719</v>
      </c>
      <c r="AH252" s="10"/>
    </row>
    <row r="253" spans="2:34" x14ac:dyDescent="0.25">
      <c r="B253" t="s">
        <v>251</v>
      </c>
      <c r="C253" t="s">
        <v>23</v>
      </c>
      <c r="D253" t="s">
        <v>41</v>
      </c>
      <c r="E253">
        <v>14</v>
      </c>
      <c r="F253" t="s">
        <v>57</v>
      </c>
      <c r="G253" s="9">
        <v>32.03021240234375</v>
      </c>
      <c r="H253" s="9">
        <v>97126.1015625</v>
      </c>
      <c r="I253" s="9">
        <v>31593.98046875</v>
      </c>
      <c r="J253" s="9">
        <v>0</v>
      </c>
      <c r="K253" s="9">
        <v>50648.0078125</v>
      </c>
      <c r="L253" s="9">
        <v>312.8350830078125</v>
      </c>
      <c r="M253" s="9">
        <v>9726.080078125</v>
      </c>
      <c r="N253" s="9">
        <v>0</v>
      </c>
      <c r="O253" s="9">
        <v>0</v>
      </c>
      <c r="P253" s="9">
        <v>4845.2890625</v>
      </c>
      <c r="Q253" s="9">
        <v>0</v>
      </c>
      <c r="R253" s="9">
        <v>0</v>
      </c>
      <c r="S253" s="9">
        <v>0</v>
      </c>
      <c r="T253" s="9">
        <v>0</v>
      </c>
      <c r="U253" s="9">
        <v>175.82060000000001</v>
      </c>
      <c r="V253" s="9">
        <v>0</v>
      </c>
      <c r="W253" s="9">
        <v>0</v>
      </c>
      <c r="X253" s="9">
        <v>175.82060000000001</v>
      </c>
      <c r="Y253" s="9">
        <v>264.2550048828125</v>
      </c>
      <c r="Z253" s="9">
        <v>-275.83981323242187</v>
      </c>
      <c r="AA253" s="9">
        <v>0</v>
      </c>
      <c r="AB253" s="9">
        <v>0</v>
      </c>
      <c r="AC253" s="9">
        <v>0</v>
      </c>
      <c r="AD253" s="9">
        <v>0</v>
      </c>
      <c r="AE253" s="9"/>
      <c r="AG253" s="3">
        <f t="shared" si="26"/>
        <v>14884.204223632812</v>
      </c>
      <c r="AH253" s="10"/>
    </row>
    <row r="254" spans="2:34" x14ac:dyDescent="0.25">
      <c r="B254" t="s">
        <v>252</v>
      </c>
      <c r="C254" t="s">
        <v>25</v>
      </c>
      <c r="D254" t="s">
        <v>41</v>
      </c>
      <c r="E254">
        <v>14</v>
      </c>
      <c r="F254" t="s">
        <v>52</v>
      </c>
      <c r="G254" s="9">
        <v>550.4312744140625</v>
      </c>
      <c r="H254" s="9">
        <v>1730393.25</v>
      </c>
      <c r="I254" s="9">
        <v>500422.40625</v>
      </c>
      <c r="J254" s="9">
        <v>0</v>
      </c>
      <c r="K254" s="9">
        <v>883691.5</v>
      </c>
      <c r="L254" s="9">
        <v>1366.761474609375</v>
      </c>
      <c r="M254" s="9">
        <v>210660.875</v>
      </c>
      <c r="N254" s="9">
        <v>0</v>
      </c>
      <c r="O254" s="9">
        <v>213.47686767578125</v>
      </c>
      <c r="P254" s="9">
        <v>134035.09375</v>
      </c>
      <c r="Q254" s="9">
        <v>0</v>
      </c>
      <c r="R254" s="9">
        <v>4.9435014724731445</v>
      </c>
      <c r="S254" s="9">
        <v>0</v>
      </c>
      <c r="T254" s="9">
        <v>0</v>
      </c>
      <c r="U254" s="9">
        <v>2929.1756800000003</v>
      </c>
      <c r="V254" s="9">
        <v>0</v>
      </c>
      <c r="W254" s="9">
        <v>0</v>
      </c>
      <c r="X254" s="9">
        <v>2929.1756800000003</v>
      </c>
      <c r="Y254" s="9">
        <v>3834.037353515625</v>
      </c>
      <c r="Z254" s="9">
        <v>-3412.29345703125</v>
      </c>
      <c r="AA254" s="9">
        <v>0</v>
      </c>
      <c r="AB254" s="9">
        <v>0</v>
      </c>
      <c r="AC254" s="9">
        <v>0</v>
      </c>
      <c r="AD254" s="9">
        <v>0</v>
      </c>
      <c r="AE254" s="9"/>
      <c r="AG254" s="3">
        <f t="shared" si="26"/>
        <v>346281.15059375763</v>
      </c>
      <c r="AH254" s="10"/>
    </row>
    <row r="255" spans="2:34" x14ac:dyDescent="0.25">
      <c r="B255" t="s">
        <v>691</v>
      </c>
      <c r="C255" t="s">
        <v>25</v>
      </c>
      <c r="D255" t="s">
        <v>41</v>
      </c>
      <c r="E255">
        <v>14</v>
      </c>
      <c r="F255" t="s">
        <v>648</v>
      </c>
      <c r="G255" s="9">
        <v>550.43328857421875</v>
      </c>
      <c r="H255" s="9">
        <v>1802321.75</v>
      </c>
      <c r="I255" s="9">
        <v>500422.40625</v>
      </c>
      <c r="J255" s="9">
        <v>0</v>
      </c>
      <c r="K255" s="9">
        <v>883691.5</v>
      </c>
      <c r="L255" s="9">
        <v>1363.830810546875</v>
      </c>
      <c r="M255" s="9">
        <v>282567.90625</v>
      </c>
      <c r="N255" s="9">
        <v>0</v>
      </c>
      <c r="O255" s="9">
        <v>213.47686767578125</v>
      </c>
      <c r="P255" s="9">
        <v>134058.6875</v>
      </c>
      <c r="Q255" s="9">
        <v>0</v>
      </c>
      <c r="R255" s="9">
        <v>4.937873363494873</v>
      </c>
      <c r="S255" s="9">
        <v>0</v>
      </c>
      <c r="T255" s="9">
        <v>0</v>
      </c>
      <c r="U255" s="9">
        <v>2929.1737600000001</v>
      </c>
      <c r="V255" s="9">
        <v>0</v>
      </c>
      <c r="W255" s="9">
        <v>0</v>
      </c>
      <c r="X255" s="9">
        <v>2929.1737600000001</v>
      </c>
      <c r="Y255" s="9">
        <v>3834.14697265625</v>
      </c>
      <c r="Z255" s="9">
        <v>-3412.390625</v>
      </c>
      <c r="AA255" s="9">
        <v>0</v>
      </c>
      <c r="AB255" s="9">
        <v>0</v>
      </c>
      <c r="AC255" s="9">
        <v>0</v>
      </c>
      <c r="AD255" s="9">
        <v>0</v>
      </c>
      <c r="AE255" s="9"/>
      <c r="AG255" s="3">
        <f t="shared" si="26"/>
        <v>418208.83930158615</v>
      </c>
      <c r="AH255" s="10"/>
    </row>
    <row r="256" spans="2:34" x14ac:dyDescent="0.25">
      <c r="B256" t="s">
        <v>253</v>
      </c>
      <c r="C256" t="s">
        <v>25</v>
      </c>
      <c r="D256" t="s">
        <v>41</v>
      </c>
      <c r="E256">
        <v>14</v>
      </c>
      <c r="F256" t="s">
        <v>62</v>
      </c>
      <c r="G256" s="9">
        <v>554.91827392578125</v>
      </c>
      <c r="H256" s="9">
        <v>1701948.25</v>
      </c>
      <c r="I256" s="9">
        <v>500422.40625</v>
      </c>
      <c r="J256" s="9">
        <v>0</v>
      </c>
      <c r="K256" s="9">
        <v>883691.5</v>
      </c>
      <c r="L256" s="9">
        <v>1774.859130859375</v>
      </c>
      <c r="M256" s="9">
        <v>235704.1875</v>
      </c>
      <c r="N256" s="9">
        <v>0</v>
      </c>
      <c r="O256" s="9">
        <v>213.47686767578125</v>
      </c>
      <c r="P256" s="9">
        <v>80138.0703125</v>
      </c>
      <c r="Q256" s="9">
        <v>0</v>
      </c>
      <c r="R256" s="9">
        <v>5.1117115020751953</v>
      </c>
      <c r="S256" s="9">
        <v>0</v>
      </c>
      <c r="T256" s="9">
        <v>0</v>
      </c>
      <c r="U256" s="9">
        <v>2929.2256000000002</v>
      </c>
      <c r="V256" s="9">
        <v>0</v>
      </c>
      <c r="W256" s="9">
        <v>0</v>
      </c>
      <c r="X256" s="9">
        <v>2929.2256000000002</v>
      </c>
      <c r="Y256" s="9">
        <v>3757.73388671875</v>
      </c>
      <c r="Z256" s="9">
        <v>-3344.383056640625</v>
      </c>
      <c r="AA256" s="9">
        <v>2.9993999749422073E-2</v>
      </c>
      <c r="AB256" s="9">
        <v>0</v>
      </c>
      <c r="AC256" s="9">
        <v>1</v>
      </c>
      <c r="AD256" s="9">
        <v>0</v>
      </c>
      <c r="AE256" s="9"/>
      <c r="AG256" s="3">
        <f t="shared" si="26"/>
        <v>317835.70552253723</v>
      </c>
      <c r="AH256" s="10">
        <f t="shared" ref="AH256" si="36">AG256/AG252</f>
        <v>19.658396794239028</v>
      </c>
    </row>
    <row r="257" spans="2:34" x14ac:dyDescent="0.25">
      <c r="B257" t="s">
        <v>692</v>
      </c>
      <c r="C257" t="s">
        <v>25</v>
      </c>
      <c r="D257" t="s">
        <v>41</v>
      </c>
      <c r="E257">
        <v>14</v>
      </c>
      <c r="F257" t="s">
        <v>650</v>
      </c>
      <c r="G257" s="9">
        <v>516.1314697265625</v>
      </c>
      <c r="H257" s="9">
        <v>1646990</v>
      </c>
      <c r="I257" s="9">
        <v>500422.40625</v>
      </c>
      <c r="J257" s="9">
        <v>0</v>
      </c>
      <c r="K257" s="9">
        <v>883691.5</v>
      </c>
      <c r="L257" s="9">
        <v>1479.160888671875</v>
      </c>
      <c r="M257" s="9">
        <v>186548.03125</v>
      </c>
      <c r="N257" s="9">
        <v>0</v>
      </c>
      <c r="O257" s="9">
        <v>213.47686767578125</v>
      </c>
      <c r="P257" s="9">
        <v>74631.984375</v>
      </c>
      <c r="Q257" s="9">
        <v>0</v>
      </c>
      <c r="R257" s="9">
        <v>5.0992431640625</v>
      </c>
      <c r="S257" s="9">
        <v>0</v>
      </c>
      <c r="T257" s="9">
        <v>0</v>
      </c>
      <c r="U257" s="9">
        <v>2929.2272000000003</v>
      </c>
      <c r="V257" s="9">
        <v>0</v>
      </c>
      <c r="W257" s="9">
        <v>0</v>
      </c>
      <c r="X257" s="9">
        <v>2929.2272000000003</v>
      </c>
      <c r="Y257" s="9">
        <v>3812.68408203125</v>
      </c>
      <c r="Z257" s="9">
        <v>-3393.289306640625</v>
      </c>
      <c r="AA257" s="9">
        <v>0</v>
      </c>
      <c r="AB257" s="9">
        <v>0</v>
      </c>
      <c r="AC257" s="9">
        <v>0</v>
      </c>
      <c r="AD257" s="9">
        <v>0</v>
      </c>
      <c r="AE257" s="9"/>
      <c r="AG257" s="3">
        <f t="shared" si="26"/>
        <v>262877.75262451172</v>
      </c>
      <c r="AH257" s="10"/>
    </row>
    <row r="258" spans="2:34" x14ac:dyDescent="0.25">
      <c r="B258" t="s">
        <v>254</v>
      </c>
      <c r="C258" t="s">
        <v>25</v>
      </c>
      <c r="D258" t="s">
        <v>41</v>
      </c>
      <c r="E258">
        <v>14</v>
      </c>
      <c r="F258" t="s">
        <v>53</v>
      </c>
      <c r="G258" s="9">
        <v>584.24066162109375</v>
      </c>
      <c r="H258" s="9">
        <v>1744703.625</v>
      </c>
      <c r="I258" s="9">
        <v>500422.40625</v>
      </c>
      <c r="J258" s="9">
        <v>0</v>
      </c>
      <c r="K258" s="9">
        <v>883691.5</v>
      </c>
      <c r="L258" s="9">
        <v>1448.3671875</v>
      </c>
      <c r="M258" s="9">
        <v>237013.265625</v>
      </c>
      <c r="N258" s="9">
        <v>0</v>
      </c>
      <c r="O258" s="9">
        <v>213.47686767578125</v>
      </c>
      <c r="P258" s="9">
        <v>121910.5</v>
      </c>
      <c r="Q258" s="9">
        <v>0</v>
      </c>
      <c r="R258" s="9">
        <v>5.1591787338256836</v>
      </c>
      <c r="S258" s="9">
        <v>0</v>
      </c>
      <c r="T258" s="9">
        <v>0</v>
      </c>
      <c r="U258" s="9">
        <v>2929.2134400000004</v>
      </c>
      <c r="V258" s="9">
        <v>0</v>
      </c>
      <c r="W258" s="9">
        <v>0</v>
      </c>
      <c r="X258" s="9">
        <v>2929.2134400000004</v>
      </c>
      <c r="Y258" s="9">
        <v>3912.80029296875</v>
      </c>
      <c r="Z258" s="9">
        <v>-3482.391845703125</v>
      </c>
      <c r="AA258" s="9">
        <v>0</v>
      </c>
      <c r="AB258" s="9">
        <v>0</v>
      </c>
      <c r="AC258" s="9">
        <v>0</v>
      </c>
      <c r="AD258" s="9">
        <v>0</v>
      </c>
      <c r="AE258" s="9"/>
      <c r="AG258" s="3">
        <f t="shared" ref="AG258:AG325" si="37">L258+M258+O258+P258+R258</f>
        <v>360590.76885890961</v>
      </c>
      <c r="AH258" s="10"/>
    </row>
    <row r="259" spans="2:34" x14ac:dyDescent="0.25">
      <c r="B259" t="s">
        <v>802</v>
      </c>
      <c r="C259" t="s">
        <v>25</v>
      </c>
      <c r="D259" t="s">
        <v>41</v>
      </c>
      <c r="E259">
        <v>14</v>
      </c>
      <c r="F259" t="s">
        <v>777</v>
      </c>
      <c r="G259" s="9">
        <v>552.51959228515625</v>
      </c>
      <c r="H259" s="9">
        <v>1711977</v>
      </c>
      <c r="I259" s="9">
        <v>500422.40625</v>
      </c>
      <c r="J259" s="9">
        <v>0</v>
      </c>
      <c r="K259" s="9">
        <v>883691.5</v>
      </c>
      <c r="L259" s="9">
        <v>1354.72412109375</v>
      </c>
      <c r="M259" s="9">
        <v>204380.40625</v>
      </c>
      <c r="N259" s="9">
        <v>0</v>
      </c>
      <c r="O259" s="9">
        <v>213.47686767578125</v>
      </c>
      <c r="P259" s="9">
        <v>121910.5</v>
      </c>
      <c r="Q259" s="9">
        <v>0</v>
      </c>
      <c r="R259" s="9">
        <v>5.3118734359741211</v>
      </c>
      <c r="S259" s="9">
        <v>0</v>
      </c>
      <c r="T259" s="9">
        <v>0</v>
      </c>
      <c r="U259" s="9">
        <v>2929.2134400000004</v>
      </c>
      <c r="V259" s="9">
        <v>0</v>
      </c>
      <c r="W259" s="9">
        <v>0</v>
      </c>
      <c r="X259" s="9">
        <v>2929.2134400000004</v>
      </c>
      <c r="Y259" s="9">
        <v>3912.80029296875</v>
      </c>
      <c r="Z259" s="9">
        <v>-3482.391845703125</v>
      </c>
      <c r="AA259" s="9">
        <v>0</v>
      </c>
      <c r="AB259" s="9">
        <v>0</v>
      </c>
      <c r="AC259" s="9">
        <v>0</v>
      </c>
      <c r="AD259" s="9">
        <v>0</v>
      </c>
      <c r="AE259" s="9"/>
      <c r="AG259" s="3">
        <f t="shared" si="37"/>
        <v>327864.41911220551</v>
      </c>
      <c r="AH259" s="10"/>
    </row>
    <row r="260" spans="2:34" x14ac:dyDescent="0.25">
      <c r="B260" t="s">
        <v>255</v>
      </c>
      <c r="C260" t="s">
        <v>25</v>
      </c>
      <c r="D260" t="s">
        <v>41</v>
      </c>
      <c r="E260">
        <v>14</v>
      </c>
      <c r="F260" t="s">
        <v>54</v>
      </c>
      <c r="G260" s="9">
        <v>571.91302490234375</v>
      </c>
      <c r="H260" s="9">
        <v>1748237</v>
      </c>
      <c r="I260" s="9">
        <v>500422.40625</v>
      </c>
      <c r="J260" s="9">
        <v>0</v>
      </c>
      <c r="K260" s="9">
        <v>883691.5</v>
      </c>
      <c r="L260" s="9">
        <v>2823.37451171875</v>
      </c>
      <c r="M260" s="9">
        <v>275769.84375</v>
      </c>
      <c r="N260" s="9">
        <v>0</v>
      </c>
      <c r="O260" s="9">
        <v>213.47686767578125</v>
      </c>
      <c r="P260" s="9">
        <v>85317.0703125</v>
      </c>
      <c r="Q260" s="9">
        <v>0</v>
      </c>
      <c r="R260" s="9">
        <v>0</v>
      </c>
      <c r="S260" s="9">
        <v>0</v>
      </c>
      <c r="T260" s="9">
        <v>0</v>
      </c>
      <c r="U260" s="9">
        <v>2929.2214400000003</v>
      </c>
      <c r="V260" s="9">
        <v>0</v>
      </c>
      <c r="W260" s="9">
        <v>0</v>
      </c>
      <c r="X260" s="9">
        <v>2929.2214400000003</v>
      </c>
      <c r="Y260" s="9">
        <v>4447.751953125</v>
      </c>
      <c r="Z260" s="9">
        <v>-4643.19287109375</v>
      </c>
      <c r="AA260" s="9">
        <v>0</v>
      </c>
      <c r="AB260" s="9">
        <v>0</v>
      </c>
      <c r="AC260" s="9">
        <v>0</v>
      </c>
      <c r="AD260" s="9">
        <v>0</v>
      </c>
      <c r="AE260" s="9"/>
      <c r="AG260" s="3">
        <f t="shared" si="37"/>
        <v>364123.76544189453</v>
      </c>
      <c r="AH260" s="10"/>
    </row>
    <row r="261" spans="2:34" x14ac:dyDescent="0.25">
      <c r="B261" t="s">
        <v>256</v>
      </c>
      <c r="C261" t="s">
        <v>25</v>
      </c>
      <c r="D261" t="s">
        <v>41</v>
      </c>
      <c r="E261">
        <v>14</v>
      </c>
      <c r="F261" t="s">
        <v>66</v>
      </c>
      <c r="G261" s="9">
        <v>529.96002197265625</v>
      </c>
      <c r="H261" s="9">
        <v>1698959.125</v>
      </c>
      <c r="I261" s="9">
        <v>500422.40625</v>
      </c>
      <c r="J261" s="9">
        <v>0</v>
      </c>
      <c r="K261" s="9">
        <v>883691.5</v>
      </c>
      <c r="L261" s="9">
        <v>2411.59375</v>
      </c>
      <c r="M261" s="9">
        <v>226904.421875</v>
      </c>
      <c r="N261" s="9">
        <v>0</v>
      </c>
      <c r="O261" s="9">
        <v>213.47686767578125</v>
      </c>
      <c r="P261" s="9">
        <v>85317.0703125</v>
      </c>
      <c r="Q261" s="9">
        <v>0</v>
      </c>
      <c r="R261" s="9">
        <v>0</v>
      </c>
      <c r="S261" s="9">
        <v>0</v>
      </c>
      <c r="T261" s="9">
        <v>0</v>
      </c>
      <c r="U261" s="9">
        <v>2929.2214400000003</v>
      </c>
      <c r="V261" s="9">
        <v>0</v>
      </c>
      <c r="W261" s="9">
        <v>0</v>
      </c>
      <c r="X261" s="9">
        <v>2929.2214400000003</v>
      </c>
      <c r="Y261" s="9">
        <v>4447.751953125</v>
      </c>
      <c r="Z261" s="9">
        <v>-4643.19287109375</v>
      </c>
      <c r="AA261" s="9">
        <v>0</v>
      </c>
      <c r="AB261" s="9">
        <v>0</v>
      </c>
      <c r="AC261" s="9">
        <v>0</v>
      </c>
      <c r="AD261" s="9">
        <v>0</v>
      </c>
      <c r="AE261" s="9"/>
      <c r="AG261" s="3">
        <f t="shared" si="37"/>
        <v>314846.56280517578</v>
      </c>
      <c r="AH261" s="10">
        <f t="shared" ref="AH261" si="38">AG261/AG257</f>
        <v>1.1976919296586312</v>
      </c>
    </row>
    <row r="262" spans="2:34" x14ac:dyDescent="0.25">
      <c r="B262" t="s">
        <v>257</v>
      </c>
      <c r="C262" t="s">
        <v>25</v>
      </c>
      <c r="D262" t="s">
        <v>41</v>
      </c>
      <c r="E262">
        <v>14</v>
      </c>
      <c r="F262" t="s">
        <v>55</v>
      </c>
      <c r="G262" s="9">
        <v>506.93197631835937</v>
      </c>
      <c r="H262" s="9">
        <v>1671821</v>
      </c>
      <c r="I262" s="9">
        <v>500422.40625</v>
      </c>
      <c r="J262" s="9">
        <v>0</v>
      </c>
      <c r="K262" s="9">
        <v>883691.5</v>
      </c>
      <c r="L262" s="9">
        <v>2170.076416015625</v>
      </c>
      <c r="M262" s="9">
        <v>200007.765625</v>
      </c>
      <c r="N262" s="9">
        <v>0</v>
      </c>
      <c r="O262" s="9">
        <v>213.47686767578125</v>
      </c>
      <c r="P262" s="9">
        <v>85317.0703125</v>
      </c>
      <c r="Q262" s="9">
        <v>0</v>
      </c>
      <c r="R262" s="9">
        <v>0</v>
      </c>
      <c r="S262" s="9">
        <v>0</v>
      </c>
      <c r="T262" s="9">
        <v>0</v>
      </c>
      <c r="U262" s="9">
        <v>2929.2214400000003</v>
      </c>
      <c r="V262" s="9">
        <v>0</v>
      </c>
      <c r="W262" s="9">
        <v>0</v>
      </c>
      <c r="X262" s="9">
        <v>2929.2214400000003</v>
      </c>
      <c r="Y262" s="9">
        <v>4447.751953125</v>
      </c>
      <c r="Z262" s="9">
        <v>-4643.19287109375</v>
      </c>
      <c r="AA262" s="9">
        <v>0</v>
      </c>
      <c r="AB262" s="9">
        <v>0</v>
      </c>
      <c r="AC262" s="9">
        <v>0</v>
      </c>
      <c r="AD262" s="9">
        <v>0</v>
      </c>
      <c r="AE262" s="9"/>
      <c r="AG262" s="3">
        <f t="shared" si="37"/>
        <v>287708.38922119141</v>
      </c>
      <c r="AH262" s="10"/>
    </row>
    <row r="263" spans="2:34" x14ac:dyDescent="0.25">
      <c r="B263" t="s">
        <v>258</v>
      </c>
      <c r="C263" t="s">
        <v>25</v>
      </c>
      <c r="D263" t="s">
        <v>41</v>
      </c>
      <c r="E263">
        <v>14</v>
      </c>
      <c r="F263" t="s">
        <v>56</v>
      </c>
      <c r="G263" s="9">
        <v>571.56011962890625</v>
      </c>
      <c r="H263" s="9">
        <v>1725647.625</v>
      </c>
      <c r="I263" s="9">
        <v>500422.40625</v>
      </c>
      <c r="J263" s="9">
        <v>0</v>
      </c>
      <c r="K263" s="9">
        <v>883691.5</v>
      </c>
      <c r="L263" s="9">
        <v>2288.806640625</v>
      </c>
      <c r="M263" s="9">
        <v>253206.703125</v>
      </c>
      <c r="N263" s="9">
        <v>0</v>
      </c>
      <c r="O263" s="9">
        <v>213.47686767578125</v>
      </c>
      <c r="P263" s="9">
        <v>85825.8359375</v>
      </c>
      <c r="Q263" s="9">
        <v>0</v>
      </c>
      <c r="R263" s="9">
        <v>0</v>
      </c>
      <c r="S263" s="9">
        <v>0</v>
      </c>
      <c r="T263" s="9">
        <v>0</v>
      </c>
      <c r="U263" s="9">
        <v>2929.1865600000001</v>
      </c>
      <c r="V263" s="9">
        <v>0</v>
      </c>
      <c r="W263" s="9">
        <v>0</v>
      </c>
      <c r="X263" s="9">
        <v>2929.1865600000001</v>
      </c>
      <c r="Y263" s="9">
        <v>4528.93896484375</v>
      </c>
      <c r="Z263" s="9">
        <v>-4727.59228515625</v>
      </c>
      <c r="AA263" s="9">
        <v>0</v>
      </c>
      <c r="AB263" s="9">
        <v>0</v>
      </c>
      <c r="AC263" s="9">
        <v>0</v>
      </c>
      <c r="AD263" s="9">
        <v>0</v>
      </c>
      <c r="AE263" s="9"/>
      <c r="AG263" s="3">
        <f t="shared" si="37"/>
        <v>341534.82257080078</v>
      </c>
      <c r="AH263" s="10"/>
    </row>
    <row r="264" spans="2:34" x14ac:dyDescent="0.25">
      <c r="B264" t="s">
        <v>259</v>
      </c>
      <c r="C264" t="s">
        <v>25</v>
      </c>
      <c r="D264" t="s">
        <v>41</v>
      </c>
      <c r="E264">
        <v>14</v>
      </c>
      <c r="F264" t="s">
        <v>70</v>
      </c>
      <c r="G264" s="9">
        <v>530.31488037109375</v>
      </c>
      <c r="H264" s="9">
        <v>1680286.5</v>
      </c>
      <c r="I264" s="9">
        <v>500422.40625</v>
      </c>
      <c r="J264" s="9">
        <v>0</v>
      </c>
      <c r="K264" s="9">
        <v>883691.5</v>
      </c>
      <c r="L264" s="9">
        <v>1938.56494140625</v>
      </c>
      <c r="M264" s="9">
        <v>208196.265625</v>
      </c>
      <c r="N264" s="9">
        <v>0</v>
      </c>
      <c r="O264" s="9">
        <v>213.47686767578125</v>
      </c>
      <c r="P264" s="9">
        <v>85825.84375</v>
      </c>
      <c r="Q264" s="9">
        <v>0</v>
      </c>
      <c r="R264" s="9">
        <v>0</v>
      </c>
      <c r="S264" s="9">
        <v>0</v>
      </c>
      <c r="T264" s="9">
        <v>0</v>
      </c>
      <c r="U264" s="9">
        <v>2929.1865600000001</v>
      </c>
      <c r="V264" s="9">
        <v>0</v>
      </c>
      <c r="W264" s="9">
        <v>0</v>
      </c>
      <c r="X264" s="9">
        <v>2929.1865600000001</v>
      </c>
      <c r="Y264" s="9">
        <v>4528.93896484375</v>
      </c>
      <c r="Z264" s="9">
        <v>-4727.59228515625</v>
      </c>
      <c r="AA264" s="9">
        <v>0</v>
      </c>
      <c r="AB264" s="9">
        <v>0</v>
      </c>
      <c r="AC264" s="9">
        <v>0</v>
      </c>
      <c r="AD264" s="9">
        <v>0</v>
      </c>
      <c r="AE264" s="9"/>
      <c r="AG264" s="3">
        <f t="shared" si="37"/>
        <v>296174.15118408203</v>
      </c>
      <c r="AH264" s="10"/>
    </row>
    <row r="265" spans="2:34" x14ac:dyDescent="0.25">
      <c r="B265" t="s">
        <v>260</v>
      </c>
      <c r="C265" t="s">
        <v>25</v>
      </c>
      <c r="D265" t="s">
        <v>41</v>
      </c>
      <c r="E265">
        <v>14</v>
      </c>
      <c r="F265" t="s">
        <v>57</v>
      </c>
      <c r="G265" s="9">
        <v>507.51702880859375</v>
      </c>
      <c r="H265" s="9">
        <v>1655348.875</v>
      </c>
      <c r="I265" s="9">
        <v>500422.40625</v>
      </c>
      <c r="J265" s="9">
        <v>0</v>
      </c>
      <c r="K265" s="9">
        <v>883691.5</v>
      </c>
      <c r="L265" s="9">
        <v>1736.516357421875</v>
      </c>
      <c r="M265" s="9">
        <v>183460.9375</v>
      </c>
      <c r="N265" s="9">
        <v>0</v>
      </c>
      <c r="O265" s="9">
        <v>213.47686767578125</v>
      </c>
      <c r="P265" s="9">
        <v>85825.7890625</v>
      </c>
      <c r="Q265" s="9">
        <v>0</v>
      </c>
      <c r="R265" s="9">
        <v>0</v>
      </c>
      <c r="S265" s="9">
        <v>0</v>
      </c>
      <c r="T265" s="9">
        <v>0</v>
      </c>
      <c r="U265" s="9">
        <v>2929.1865600000001</v>
      </c>
      <c r="V265" s="9">
        <v>0</v>
      </c>
      <c r="W265" s="9">
        <v>0</v>
      </c>
      <c r="X265" s="9">
        <v>2929.1865600000001</v>
      </c>
      <c r="Y265" s="9">
        <v>4528.93896484375</v>
      </c>
      <c r="Z265" s="9">
        <v>-4727.59228515625</v>
      </c>
      <c r="AA265" s="9">
        <v>0</v>
      </c>
      <c r="AB265" s="9">
        <v>0</v>
      </c>
      <c r="AC265" s="9">
        <v>0</v>
      </c>
      <c r="AD265" s="9">
        <v>0</v>
      </c>
      <c r="AE265" s="9"/>
      <c r="AG265" s="3">
        <f t="shared" si="37"/>
        <v>271236.71978759766</v>
      </c>
      <c r="AH265" s="10"/>
    </row>
    <row r="266" spans="2:34" x14ac:dyDescent="0.25">
      <c r="B266" t="s">
        <v>261</v>
      </c>
      <c r="C266" t="s">
        <v>26</v>
      </c>
      <c r="D266" t="s">
        <v>41</v>
      </c>
      <c r="E266">
        <v>14</v>
      </c>
      <c r="F266" t="s">
        <v>52</v>
      </c>
      <c r="G266" s="9">
        <v>162.64614868164062</v>
      </c>
      <c r="H266" s="9">
        <v>341711.1875</v>
      </c>
      <c r="I266" s="9">
        <v>133157.65625</v>
      </c>
      <c r="J266" s="9">
        <v>0</v>
      </c>
      <c r="K266" s="9">
        <v>99493.7734375</v>
      </c>
      <c r="L266" s="9">
        <v>21908.208984375</v>
      </c>
      <c r="M266" s="9">
        <v>35163.65625</v>
      </c>
      <c r="N266" s="9">
        <v>0</v>
      </c>
      <c r="O266" s="9">
        <v>0</v>
      </c>
      <c r="P266" s="9">
        <v>51113.56640625</v>
      </c>
      <c r="Q266" s="9">
        <v>0</v>
      </c>
      <c r="R266" s="9">
        <v>874.476318359375</v>
      </c>
      <c r="S266" s="9">
        <v>0</v>
      </c>
      <c r="T266" s="9">
        <v>0</v>
      </c>
      <c r="U266" s="9">
        <v>2263.9923200000003</v>
      </c>
      <c r="V266" s="9">
        <v>110.39444</v>
      </c>
      <c r="W266" s="9">
        <v>0</v>
      </c>
      <c r="X266" s="9">
        <v>2153.59744</v>
      </c>
      <c r="Y266" s="9">
        <v>1420.2945556640625</v>
      </c>
      <c r="Z266" s="9">
        <v>-1264.062255859375</v>
      </c>
      <c r="AA266" s="9">
        <v>0.30569353699684143</v>
      </c>
      <c r="AB266" s="9">
        <v>0</v>
      </c>
      <c r="AC266" s="9">
        <v>8</v>
      </c>
      <c r="AD266" s="9">
        <v>0</v>
      </c>
      <c r="AE266" s="9"/>
      <c r="AG266" s="3">
        <f t="shared" si="37"/>
        <v>109059.90795898437</v>
      </c>
      <c r="AH266" s="10">
        <f t="shared" ref="AH266" si="39">AG266/AG262</f>
        <v>0.37906405250887093</v>
      </c>
    </row>
    <row r="267" spans="2:34" x14ac:dyDescent="0.25">
      <c r="B267" t="s">
        <v>693</v>
      </c>
      <c r="C267" t="s">
        <v>26</v>
      </c>
      <c r="D267" t="s">
        <v>41</v>
      </c>
      <c r="E267">
        <v>14</v>
      </c>
      <c r="F267" t="s">
        <v>648</v>
      </c>
      <c r="G267" s="9">
        <v>162.64620971679687</v>
      </c>
      <c r="H267" s="9">
        <v>346841.46875</v>
      </c>
      <c r="I267" s="9">
        <v>133157.65625</v>
      </c>
      <c r="J267" s="9">
        <v>0</v>
      </c>
      <c r="K267" s="9">
        <v>99493.7734375</v>
      </c>
      <c r="L267" s="9">
        <v>21907.03515625</v>
      </c>
      <c r="M267" s="9">
        <v>40295.015625</v>
      </c>
      <c r="N267" s="9">
        <v>0</v>
      </c>
      <c r="O267" s="9">
        <v>0</v>
      </c>
      <c r="P267" s="9">
        <v>51113.66015625</v>
      </c>
      <c r="Q267" s="9">
        <v>0</v>
      </c>
      <c r="R267" s="9">
        <v>874.47265625</v>
      </c>
      <c r="S267" s="9">
        <v>0</v>
      </c>
      <c r="T267" s="9">
        <v>0</v>
      </c>
      <c r="U267" s="9">
        <v>2263.9920000000002</v>
      </c>
      <c r="V267" s="9">
        <v>110.39444</v>
      </c>
      <c r="W267" s="9">
        <v>0</v>
      </c>
      <c r="X267" s="9">
        <v>2153.5969600000003</v>
      </c>
      <c r="Y267" s="9">
        <v>1420.298583984375</v>
      </c>
      <c r="Z267" s="9">
        <v>-1264.0657958984375</v>
      </c>
      <c r="AA267" s="9">
        <v>0.30569353699684143</v>
      </c>
      <c r="AB267" s="9">
        <v>0</v>
      </c>
      <c r="AC267" s="9">
        <v>8</v>
      </c>
      <c r="AD267" s="9">
        <v>0</v>
      </c>
      <c r="AE267" s="9"/>
      <c r="AG267" s="3">
        <f t="shared" si="37"/>
        <v>114190.18359375</v>
      </c>
      <c r="AH267" s="10"/>
    </row>
    <row r="268" spans="2:34" x14ac:dyDescent="0.25">
      <c r="B268" t="s">
        <v>262</v>
      </c>
      <c r="C268" t="s">
        <v>26</v>
      </c>
      <c r="D268" t="s">
        <v>41</v>
      </c>
      <c r="E268">
        <v>14</v>
      </c>
      <c r="F268" t="s">
        <v>62</v>
      </c>
      <c r="G268" s="9">
        <v>164.79644775390625</v>
      </c>
      <c r="H268" s="9">
        <v>336714.03125</v>
      </c>
      <c r="I268" s="9">
        <v>133157.65625</v>
      </c>
      <c r="J268" s="9">
        <v>0</v>
      </c>
      <c r="K268" s="9">
        <v>99493.7734375</v>
      </c>
      <c r="L268" s="9">
        <v>24089.630859375</v>
      </c>
      <c r="M268" s="9">
        <v>38910.50390625</v>
      </c>
      <c r="N268" s="9">
        <v>0</v>
      </c>
      <c r="O268" s="9">
        <v>0</v>
      </c>
      <c r="P268" s="9">
        <v>40168.9375</v>
      </c>
      <c r="Q268" s="9">
        <v>0</v>
      </c>
      <c r="R268" s="9">
        <v>893.61273193359375</v>
      </c>
      <c r="S268" s="9">
        <v>0</v>
      </c>
      <c r="T268" s="9">
        <v>0</v>
      </c>
      <c r="U268" s="9">
        <v>2264.1238400000002</v>
      </c>
      <c r="V268" s="9">
        <v>110.39444</v>
      </c>
      <c r="W268" s="9">
        <v>0</v>
      </c>
      <c r="X268" s="9">
        <v>2153.72912</v>
      </c>
      <c r="Y268" s="9">
        <v>1409.50439453125</v>
      </c>
      <c r="Z268" s="9">
        <v>-1254.4591064453125</v>
      </c>
      <c r="AA268" s="9">
        <v>7.6423384249210358E-2</v>
      </c>
      <c r="AB268" s="9">
        <v>0</v>
      </c>
      <c r="AC268" s="9">
        <v>2</v>
      </c>
      <c r="AD268" s="9">
        <v>0</v>
      </c>
      <c r="AE268" s="9"/>
      <c r="AG268" s="3">
        <f t="shared" si="37"/>
        <v>104062.68499755859</v>
      </c>
      <c r="AH268" s="10"/>
    </row>
    <row r="269" spans="2:34" x14ac:dyDescent="0.25">
      <c r="B269" t="s">
        <v>694</v>
      </c>
      <c r="C269" t="s">
        <v>26</v>
      </c>
      <c r="D269" t="s">
        <v>41</v>
      </c>
      <c r="E269">
        <v>14</v>
      </c>
      <c r="F269" t="s">
        <v>650</v>
      </c>
      <c r="G269" s="9">
        <v>151.4638671875</v>
      </c>
      <c r="H269" s="9">
        <v>322853.21875</v>
      </c>
      <c r="I269" s="9">
        <v>133157.65625</v>
      </c>
      <c r="J269" s="9">
        <v>0</v>
      </c>
      <c r="K269" s="9">
        <v>99493.7734375</v>
      </c>
      <c r="L269" s="9">
        <v>20140.25390625</v>
      </c>
      <c r="M269" s="9">
        <v>30850.884765625</v>
      </c>
      <c r="N269" s="9">
        <v>0</v>
      </c>
      <c r="O269" s="9">
        <v>0</v>
      </c>
      <c r="P269" s="9">
        <v>38357.55078125</v>
      </c>
      <c r="Q269" s="9">
        <v>0</v>
      </c>
      <c r="R269" s="9">
        <v>853.432373046875</v>
      </c>
      <c r="S269" s="9">
        <v>0</v>
      </c>
      <c r="T269" s="9">
        <v>0</v>
      </c>
      <c r="U269" s="9">
        <v>2264.1244800000004</v>
      </c>
      <c r="V269" s="9">
        <v>110.39444</v>
      </c>
      <c r="W269" s="9">
        <v>0</v>
      </c>
      <c r="X269" s="9">
        <v>2153.7296000000001</v>
      </c>
      <c r="Y269" s="9">
        <v>1420.8878173828125</v>
      </c>
      <c r="Z269" s="9">
        <v>-1264.590087890625</v>
      </c>
      <c r="AA269" s="9">
        <v>0.15284676849842072</v>
      </c>
      <c r="AB269" s="9">
        <v>0</v>
      </c>
      <c r="AC269" s="9">
        <v>4</v>
      </c>
      <c r="AD269" s="9">
        <v>0</v>
      </c>
      <c r="AE269" s="9"/>
      <c r="AG269" s="3">
        <f t="shared" si="37"/>
        <v>90202.121826171875</v>
      </c>
      <c r="AH269" s="10"/>
    </row>
    <row r="270" spans="2:34" x14ac:dyDescent="0.25">
      <c r="B270" t="s">
        <v>263</v>
      </c>
      <c r="C270" t="s">
        <v>26</v>
      </c>
      <c r="D270" t="s">
        <v>41</v>
      </c>
      <c r="E270">
        <v>14</v>
      </c>
      <c r="F270" t="s">
        <v>53</v>
      </c>
      <c r="G270" s="9">
        <v>177.97691345214844</v>
      </c>
      <c r="H270" s="9">
        <v>346202.71875</v>
      </c>
      <c r="I270" s="9">
        <v>133157.65625</v>
      </c>
      <c r="J270" s="9">
        <v>0</v>
      </c>
      <c r="K270" s="9">
        <v>99493.7734375</v>
      </c>
      <c r="L270" s="9">
        <v>20353.693359375</v>
      </c>
      <c r="M270" s="9">
        <v>40599.15625</v>
      </c>
      <c r="N270" s="9">
        <v>0</v>
      </c>
      <c r="O270" s="9">
        <v>0</v>
      </c>
      <c r="P270" s="9">
        <v>51974.6015625</v>
      </c>
      <c r="Q270" s="9">
        <v>0</v>
      </c>
      <c r="R270" s="9">
        <v>623.93701171875</v>
      </c>
      <c r="S270" s="9">
        <v>0</v>
      </c>
      <c r="T270" s="9">
        <v>0</v>
      </c>
      <c r="U270" s="9">
        <v>2264.0964800000002</v>
      </c>
      <c r="V270" s="9">
        <v>110.39444</v>
      </c>
      <c r="W270" s="9">
        <v>0</v>
      </c>
      <c r="X270" s="9">
        <v>2153.7017600000004</v>
      </c>
      <c r="Y270" s="9">
        <v>1449.3385009765625</v>
      </c>
      <c r="Z270" s="9">
        <v>-1289.911376953125</v>
      </c>
      <c r="AA270" s="9">
        <v>0.30569353699684143</v>
      </c>
      <c r="AB270" s="9">
        <v>0</v>
      </c>
      <c r="AC270" s="9">
        <v>8</v>
      </c>
      <c r="AD270" s="9">
        <v>0</v>
      </c>
      <c r="AE270" s="9"/>
      <c r="AG270" s="3">
        <f t="shared" si="37"/>
        <v>113551.38818359375</v>
      </c>
      <c r="AH270" s="10"/>
    </row>
    <row r="271" spans="2:34" x14ac:dyDescent="0.25">
      <c r="B271" t="s">
        <v>803</v>
      </c>
      <c r="C271" t="s">
        <v>26</v>
      </c>
      <c r="D271" t="s">
        <v>41</v>
      </c>
      <c r="E271">
        <v>14</v>
      </c>
      <c r="F271" t="s">
        <v>777</v>
      </c>
      <c r="G271" s="9">
        <v>166.37106323242187</v>
      </c>
      <c r="H271" s="9">
        <v>339298.25</v>
      </c>
      <c r="I271" s="9">
        <v>133157.65625</v>
      </c>
      <c r="J271" s="9">
        <v>0</v>
      </c>
      <c r="K271" s="9">
        <v>99493.7734375</v>
      </c>
      <c r="L271" s="9">
        <v>19038.31640625</v>
      </c>
      <c r="M271" s="9">
        <v>35009.31640625</v>
      </c>
      <c r="N271" s="9">
        <v>0</v>
      </c>
      <c r="O271" s="9">
        <v>0</v>
      </c>
      <c r="P271" s="9">
        <v>51974.6015625</v>
      </c>
      <c r="Q271" s="9">
        <v>0</v>
      </c>
      <c r="R271" s="9">
        <v>624.70086669921875</v>
      </c>
      <c r="S271" s="9">
        <v>0</v>
      </c>
      <c r="T271" s="9">
        <v>0</v>
      </c>
      <c r="U271" s="9">
        <v>2264.0964800000002</v>
      </c>
      <c r="V271" s="9">
        <v>110.39444</v>
      </c>
      <c r="W271" s="9">
        <v>0</v>
      </c>
      <c r="X271" s="9">
        <v>2153.7017600000004</v>
      </c>
      <c r="Y271" s="9">
        <v>1449.3385009765625</v>
      </c>
      <c r="Z271" s="9">
        <v>-1289.911376953125</v>
      </c>
      <c r="AA271" s="9">
        <v>0.30569353699684143</v>
      </c>
      <c r="AB271" s="9">
        <v>0</v>
      </c>
      <c r="AC271" s="9">
        <v>8</v>
      </c>
      <c r="AD271" s="9">
        <v>0</v>
      </c>
      <c r="AE271" s="9"/>
      <c r="AG271" s="3">
        <f t="shared" si="37"/>
        <v>106646.93524169922</v>
      </c>
      <c r="AH271" s="10">
        <f t="shared" ref="AH271" si="40">AG271/AG267</f>
        <v>0.9339413589272515</v>
      </c>
    </row>
    <row r="272" spans="2:34" x14ac:dyDescent="0.25">
      <c r="B272" t="s">
        <v>264</v>
      </c>
      <c r="C272" t="s">
        <v>26</v>
      </c>
      <c r="D272" t="s">
        <v>41</v>
      </c>
      <c r="E272">
        <v>14</v>
      </c>
      <c r="F272" t="s">
        <v>54</v>
      </c>
      <c r="G272" s="9">
        <v>165.59721374511719</v>
      </c>
      <c r="H272" s="9">
        <v>341700.03125</v>
      </c>
      <c r="I272" s="9">
        <v>133157.65625</v>
      </c>
      <c r="J272" s="9">
        <v>0</v>
      </c>
      <c r="K272" s="9">
        <v>99493.7734375</v>
      </c>
      <c r="L272" s="9">
        <v>21003.83203125</v>
      </c>
      <c r="M272" s="9">
        <v>36918.00390625</v>
      </c>
      <c r="N272" s="9">
        <v>0</v>
      </c>
      <c r="O272" s="9">
        <v>0</v>
      </c>
      <c r="P272" s="9">
        <v>51126.82421875</v>
      </c>
      <c r="Q272" s="9">
        <v>0</v>
      </c>
      <c r="R272" s="9">
        <v>0</v>
      </c>
      <c r="S272" s="9">
        <v>0</v>
      </c>
      <c r="T272" s="9">
        <v>0</v>
      </c>
      <c r="U272" s="9">
        <v>2263.7284800000002</v>
      </c>
      <c r="V272" s="9">
        <v>110.39444</v>
      </c>
      <c r="W272" s="9">
        <v>0</v>
      </c>
      <c r="X272" s="9">
        <v>2153.33392</v>
      </c>
      <c r="Y272" s="9">
        <v>1415.2001953125</v>
      </c>
      <c r="Z272" s="9">
        <v>-1476.0255126953125</v>
      </c>
      <c r="AA272" s="9">
        <v>3.8211692124605179E-2</v>
      </c>
      <c r="AB272" s="9">
        <v>0</v>
      </c>
      <c r="AC272" s="9">
        <v>1</v>
      </c>
      <c r="AD272" s="9">
        <v>0</v>
      </c>
      <c r="AE272" s="9"/>
      <c r="AG272" s="3">
        <f t="shared" si="37"/>
        <v>109048.66015625</v>
      </c>
      <c r="AH272" s="10"/>
    </row>
    <row r="273" spans="2:45" x14ac:dyDescent="0.25">
      <c r="B273" t="s">
        <v>265</v>
      </c>
      <c r="C273" t="s">
        <v>26</v>
      </c>
      <c r="D273" t="s">
        <v>41</v>
      </c>
      <c r="E273">
        <v>14</v>
      </c>
      <c r="F273" t="s">
        <v>66</v>
      </c>
      <c r="G273" s="9">
        <v>156.55635070800781</v>
      </c>
      <c r="H273" s="9">
        <v>335362.75</v>
      </c>
      <c r="I273" s="9">
        <v>133157.65625</v>
      </c>
      <c r="J273" s="9">
        <v>0</v>
      </c>
      <c r="K273" s="9">
        <v>99493.7734375</v>
      </c>
      <c r="L273" s="9">
        <v>18996.8515625</v>
      </c>
      <c r="M273" s="9">
        <v>32588.2578125</v>
      </c>
      <c r="N273" s="9">
        <v>0</v>
      </c>
      <c r="O273" s="9">
        <v>0</v>
      </c>
      <c r="P273" s="9">
        <v>51126.3046875</v>
      </c>
      <c r="Q273" s="9">
        <v>0</v>
      </c>
      <c r="R273" s="9">
        <v>0</v>
      </c>
      <c r="S273" s="9">
        <v>0</v>
      </c>
      <c r="T273" s="9">
        <v>0</v>
      </c>
      <c r="U273" s="9">
        <v>2263.7284800000002</v>
      </c>
      <c r="V273" s="9">
        <v>110.39444</v>
      </c>
      <c r="W273" s="9">
        <v>0</v>
      </c>
      <c r="X273" s="9">
        <v>2153.3340800000001</v>
      </c>
      <c r="Y273" s="9">
        <v>1415.2001953125</v>
      </c>
      <c r="Z273" s="9">
        <v>-1476.0255126953125</v>
      </c>
      <c r="AA273" s="9">
        <v>3.8211692124605179E-2</v>
      </c>
      <c r="AB273" s="9">
        <v>0</v>
      </c>
      <c r="AC273" s="9">
        <v>1</v>
      </c>
      <c r="AD273" s="9">
        <v>0</v>
      </c>
      <c r="AE273" s="9"/>
      <c r="AG273" s="3">
        <f t="shared" si="37"/>
        <v>102711.4140625</v>
      </c>
      <c r="AH273" s="10"/>
    </row>
    <row r="274" spans="2:45" x14ac:dyDescent="0.25">
      <c r="B274" t="s">
        <v>266</v>
      </c>
      <c r="C274" t="s">
        <v>26</v>
      </c>
      <c r="D274" t="s">
        <v>41</v>
      </c>
      <c r="E274">
        <v>14</v>
      </c>
      <c r="F274" t="s">
        <v>55</v>
      </c>
      <c r="G274" s="9">
        <v>149.09368896484375</v>
      </c>
      <c r="H274" s="9">
        <v>329928.03125</v>
      </c>
      <c r="I274" s="9">
        <v>133157.65625</v>
      </c>
      <c r="J274" s="9">
        <v>0</v>
      </c>
      <c r="K274" s="9">
        <v>99493.7734375</v>
      </c>
      <c r="L274" s="9">
        <v>17221.00390625</v>
      </c>
      <c r="M274" s="9">
        <v>28929.78515625</v>
      </c>
      <c r="N274" s="9">
        <v>0</v>
      </c>
      <c r="O274" s="9">
        <v>0</v>
      </c>
      <c r="P274" s="9">
        <v>51126.0625</v>
      </c>
      <c r="Q274" s="9">
        <v>0</v>
      </c>
      <c r="R274" s="9">
        <v>0</v>
      </c>
      <c r="S274" s="9">
        <v>0</v>
      </c>
      <c r="T274" s="9">
        <v>0</v>
      </c>
      <c r="U274" s="9">
        <v>2263.7284800000002</v>
      </c>
      <c r="V274" s="9">
        <v>110.39444</v>
      </c>
      <c r="W274" s="9">
        <v>0</v>
      </c>
      <c r="X274" s="9">
        <v>2153.3340800000001</v>
      </c>
      <c r="Y274" s="9">
        <v>1415.2001953125</v>
      </c>
      <c r="Z274" s="9">
        <v>-1476.0255126953125</v>
      </c>
      <c r="AA274" s="9">
        <v>3.8211692124605179E-2</v>
      </c>
      <c r="AB274" s="9">
        <v>0</v>
      </c>
      <c r="AC274" s="9">
        <v>1</v>
      </c>
      <c r="AD274" s="9">
        <v>0</v>
      </c>
      <c r="AE274" s="9"/>
      <c r="AG274" s="3">
        <f t="shared" si="37"/>
        <v>97276.8515625</v>
      </c>
      <c r="AH274" s="10"/>
    </row>
    <row r="275" spans="2:45" x14ac:dyDescent="0.25">
      <c r="B275" t="s">
        <v>267</v>
      </c>
      <c r="C275" t="s">
        <v>26</v>
      </c>
      <c r="D275" t="s">
        <v>41</v>
      </c>
      <c r="E275">
        <v>14</v>
      </c>
      <c r="F275" t="s">
        <v>56</v>
      </c>
      <c r="G275" s="9">
        <v>158.99845886230469</v>
      </c>
      <c r="H275" s="9">
        <v>335063.03125</v>
      </c>
      <c r="I275" s="9">
        <v>133157.65625</v>
      </c>
      <c r="J275" s="9">
        <v>0</v>
      </c>
      <c r="K275" s="9">
        <v>99493.7734375</v>
      </c>
      <c r="L275" s="9">
        <v>17803.09765625</v>
      </c>
      <c r="M275" s="9">
        <v>33516.0859375</v>
      </c>
      <c r="N275" s="9">
        <v>0</v>
      </c>
      <c r="O275" s="9">
        <v>0</v>
      </c>
      <c r="P275" s="9">
        <v>51092.546875</v>
      </c>
      <c r="Q275" s="9">
        <v>0</v>
      </c>
      <c r="R275" s="9">
        <v>0</v>
      </c>
      <c r="S275" s="9">
        <v>0</v>
      </c>
      <c r="T275" s="9">
        <v>0</v>
      </c>
      <c r="U275" s="9">
        <v>2263.7160000000003</v>
      </c>
      <c r="V275" s="9">
        <v>110.39444</v>
      </c>
      <c r="W275" s="9">
        <v>0</v>
      </c>
      <c r="X275" s="9">
        <v>2153.3217600000003</v>
      </c>
      <c r="Y275" s="9">
        <v>1406.7474365234375</v>
      </c>
      <c r="Z275" s="9">
        <v>-1467.14404296875</v>
      </c>
      <c r="AA275" s="9">
        <v>3.8211692124605179E-2</v>
      </c>
      <c r="AB275" s="9">
        <v>0</v>
      </c>
      <c r="AC275" s="9">
        <v>1</v>
      </c>
      <c r="AD275" s="9">
        <v>0</v>
      </c>
      <c r="AE275" s="9"/>
      <c r="AG275" s="3">
        <f t="shared" si="37"/>
        <v>102411.73046875</v>
      </c>
      <c r="AH275" s="10"/>
    </row>
    <row r="276" spans="2:45" x14ac:dyDescent="0.25">
      <c r="B276" t="s">
        <v>268</v>
      </c>
      <c r="C276" t="s">
        <v>26</v>
      </c>
      <c r="D276" t="s">
        <v>41</v>
      </c>
      <c r="E276">
        <v>14</v>
      </c>
      <c r="F276" t="s">
        <v>70</v>
      </c>
      <c r="G276" s="9">
        <v>150.79635620117187</v>
      </c>
      <c r="H276" s="9">
        <v>329384.3125</v>
      </c>
      <c r="I276" s="9">
        <v>133157.65625</v>
      </c>
      <c r="J276" s="9">
        <v>0</v>
      </c>
      <c r="K276" s="9">
        <v>99493.7734375</v>
      </c>
      <c r="L276" s="9">
        <v>16035.8369140625</v>
      </c>
      <c r="M276" s="9">
        <v>29604.802734375</v>
      </c>
      <c r="N276" s="9">
        <v>0</v>
      </c>
      <c r="O276" s="9">
        <v>0</v>
      </c>
      <c r="P276" s="9">
        <v>51092.546875</v>
      </c>
      <c r="Q276" s="9">
        <v>0</v>
      </c>
      <c r="R276" s="9">
        <v>0</v>
      </c>
      <c r="S276" s="9">
        <v>0</v>
      </c>
      <c r="T276" s="9">
        <v>0</v>
      </c>
      <c r="U276" s="9">
        <v>2263.7160000000003</v>
      </c>
      <c r="V276" s="9">
        <v>110.39444</v>
      </c>
      <c r="W276" s="9">
        <v>0</v>
      </c>
      <c r="X276" s="9">
        <v>2153.3217600000003</v>
      </c>
      <c r="Y276" s="9">
        <v>1406.7474365234375</v>
      </c>
      <c r="Z276" s="9">
        <v>-1467.14404296875</v>
      </c>
      <c r="AA276" s="9">
        <v>3.8211692124605179E-2</v>
      </c>
      <c r="AB276" s="9">
        <v>0</v>
      </c>
      <c r="AC276" s="9">
        <v>1</v>
      </c>
      <c r="AD276" s="9">
        <v>0</v>
      </c>
      <c r="AE276" s="9"/>
      <c r="AG276" s="3">
        <f t="shared" si="37"/>
        <v>96733.1865234375</v>
      </c>
      <c r="AH276" s="10">
        <f t="shared" ref="AH276" si="41">AG276/AG272</f>
        <v>0.88706442045994593</v>
      </c>
    </row>
    <row r="277" spans="2:45" x14ac:dyDescent="0.25">
      <c r="B277" t="s">
        <v>269</v>
      </c>
      <c r="C277" t="s">
        <v>26</v>
      </c>
      <c r="D277" t="s">
        <v>41</v>
      </c>
      <c r="E277">
        <v>14</v>
      </c>
      <c r="F277" t="s">
        <v>57</v>
      </c>
      <c r="G277" s="13">
        <v>144.05686950683594</v>
      </c>
      <c r="H277" s="13">
        <v>324558.46875</v>
      </c>
      <c r="I277" s="13">
        <v>133157.65625</v>
      </c>
      <c r="J277" s="13">
        <v>0</v>
      </c>
      <c r="K277" s="13">
        <v>99493.7734375</v>
      </c>
      <c r="L277" s="13">
        <v>14493.322265625</v>
      </c>
      <c r="M277" s="13">
        <v>26321.6171875</v>
      </c>
      <c r="N277" s="13">
        <v>0</v>
      </c>
      <c r="O277" s="13">
        <v>0</v>
      </c>
      <c r="P277" s="13">
        <v>51092.546875</v>
      </c>
      <c r="Q277" s="13">
        <v>0</v>
      </c>
      <c r="R277" s="13">
        <v>0</v>
      </c>
      <c r="S277" s="9">
        <v>0</v>
      </c>
      <c r="T277" s="9">
        <v>0</v>
      </c>
      <c r="U277" s="9">
        <v>2263.7160000000003</v>
      </c>
      <c r="V277" s="9">
        <v>110.39444</v>
      </c>
      <c r="W277" s="9">
        <v>0</v>
      </c>
      <c r="X277" s="9">
        <v>2153.3217600000003</v>
      </c>
      <c r="Y277" s="9">
        <v>1406.7474365234375</v>
      </c>
      <c r="Z277" s="9">
        <v>-1467.14404296875</v>
      </c>
      <c r="AA277" s="9">
        <v>3.8211692124605179E-2</v>
      </c>
      <c r="AB277" s="9">
        <v>0</v>
      </c>
      <c r="AC277" s="9">
        <v>1</v>
      </c>
      <c r="AD277" s="9">
        <v>0</v>
      </c>
      <c r="AE277" s="9"/>
      <c r="AG277" s="3">
        <f t="shared" si="37"/>
        <v>91907.486328125</v>
      </c>
      <c r="AH277" s="10"/>
    </row>
    <row r="278" spans="2:45" x14ac:dyDescent="0.25">
      <c r="B278" t="s">
        <v>270</v>
      </c>
      <c r="C278" t="s">
        <v>27</v>
      </c>
      <c r="D278" t="s">
        <v>41</v>
      </c>
      <c r="E278">
        <v>14</v>
      </c>
      <c r="F278" t="s">
        <v>52</v>
      </c>
      <c r="G278" s="13">
        <v>676.795166015625</v>
      </c>
      <c r="H278" s="13">
        <v>3545649.25</v>
      </c>
      <c r="I278" s="13">
        <v>566447.625</v>
      </c>
      <c r="J278" s="13">
        <v>0</v>
      </c>
      <c r="K278" s="13">
        <v>1692748</v>
      </c>
      <c r="L278" s="13">
        <v>491583.96875</v>
      </c>
      <c r="M278" s="13">
        <v>459497.3125</v>
      </c>
      <c r="N278" s="13">
        <v>0</v>
      </c>
      <c r="O278" s="13">
        <v>1121.62158203125</v>
      </c>
      <c r="P278" s="13">
        <v>308946.65625</v>
      </c>
      <c r="Q278" s="13">
        <v>0</v>
      </c>
      <c r="R278" s="13">
        <v>25301.94140625</v>
      </c>
      <c r="S278" s="9">
        <v>0</v>
      </c>
      <c r="T278" s="9">
        <v>0</v>
      </c>
      <c r="U278" s="9">
        <v>37643.586560000003</v>
      </c>
      <c r="V278" s="9">
        <v>0</v>
      </c>
      <c r="W278" s="9">
        <v>0</v>
      </c>
      <c r="X278" s="9">
        <v>37643.586560000003</v>
      </c>
      <c r="Y278" s="9">
        <v>7799.29345703125</v>
      </c>
      <c r="Z278" s="9">
        <v>-6941.37109375</v>
      </c>
      <c r="AA278" s="9">
        <v>2.2828442975878716E-2</v>
      </c>
      <c r="AB278" s="9">
        <v>0</v>
      </c>
      <c r="AC278" s="9">
        <v>2</v>
      </c>
      <c r="AD278" s="9">
        <v>0</v>
      </c>
      <c r="AE278" s="9"/>
      <c r="AG278" s="3">
        <f t="shared" si="37"/>
        <v>1286451.5004882812</v>
      </c>
      <c r="AH278" s="10"/>
    </row>
    <row r="279" spans="2:45" x14ac:dyDescent="0.25">
      <c r="B279" t="s">
        <v>695</v>
      </c>
      <c r="C279" t="s">
        <v>27</v>
      </c>
      <c r="D279" t="s">
        <v>41</v>
      </c>
      <c r="E279">
        <v>14</v>
      </c>
      <c r="F279" t="s">
        <v>648</v>
      </c>
      <c r="G279" s="9">
        <v>676.794921875</v>
      </c>
      <c r="H279" s="9">
        <v>3568444.5</v>
      </c>
      <c r="I279" s="9">
        <v>566447.625</v>
      </c>
      <c r="J279" s="9">
        <v>0</v>
      </c>
      <c r="K279" s="9">
        <v>1692748</v>
      </c>
      <c r="L279" s="9">
        <v>491580.875</v>
      </c>
      <c r="M279" s="9">
        <v>482296.5625</v>
      </c>
      <c r="N279" s="9">
        <v>0</v>
      </c>
      <c r="O279" s="9">
        <v>1121.62158203125</v>
      </c>
      <c r="P279" s="9">
        <v>308946.625</v>
      </c>
      <c r="Q279" s="9">
        <v>0</v>
      </c>
      <c r="R279" s="9">
        <v>25301.931640625</v>
      </c>
      <c r="S279" s="9">
        <v>0</v>
      </c>
      <c r="T279" s="9">
        <v>0</v>
      </c>
      <c r="U279" s="9">
        <v>37643.584000000003</v>
      </c>
      <c r="V279" s="9">
        <v>0</v>
      </c>
      <c r="W279" s="9">
        <v>0</v>
      </c>
      <c r="X279" s="9">
        <v>37643.584000000003</v>
      </c>
      <c r="Y279" s="9">
        <v>7799.28759765625</v>
      </c>
      <c r="Z279" s="9">
        <v>-6941.3662109375</v>
      </c>
      <c r="AA279" s="9">
        <v>2.2828442975878716E-2</v>
      </c>
      <c r="AB279" s="9">
        <v>0</v>
      </c>
      <c r="AC279" s="9">
        <v>2</v>
      </c>
      <c r="AD279" s="9">
        <v>0</v>
      </c>
      <c r="AE279" s="9"/>
      <c r="AG279" s="3">
        <f t="shared" si="37"/>
        <v>1309247.6157226562</v>
      </c>
      <c r="AH279" s="10"/>
      <c r="AJ279" s="9"/>
      <c r="AK279" s="9"/>
      <c r="AL279" s="9"/>
      <c r="AM279" s="9"/>
      <c r="AN279" s="9"/>
      <c r="AO279" s="9"/>
      <c r="AP279" s="9"/>
      <c r="AQ279" s="9"/>
      <c r="AR279" s="9"/>
      <c r="AS279" s="9"/>
    </row>
    <row r="280" spans="2:45" x14ac:dyDescent="0.25">
      <c r="B280" t="s">
        <v>271</v>
      </c>
      <c r="C280" t="s">
        <v>27</v>
      </c>
      <c r="D280" t="s">
        <v>41</v>
      </c>
      <c r="E280">
        <v>14</v>
      </c>
      <c r="F280" t="s">
        <v>62</v>
      </c>
      <c r="G280" s="9">
        <v>658.85894775390625</v>
      </c>
      <c r="H280" s="9">
        <v>3523543</v>
      </c>
      <c r="I280" s="9">
        <v>566447.625</v>
      </c>
      <c r="J280" s="9">
        <v>0</v>
      </c>
      <c r="K280" s="9">
        <v>1692748</v>
      </c>
      <c r="L280" s="9">
        <v>523097.125</v>
      </c>
      <c r="M280" s="9">
        <v>428115.3125</v>
      </c>
      <c r="N280" s="9">
        <v>0</v>
      </c>
      <c r="O280" s="9">
        <v>1121.62158203125</v>
      </c>
      <c r="P280" s="9">
        <v>286828.59375</v>
      </c>
      <c r="Q280" s="9">
        <v>0</v>
      </c>
      <c r="R280" s="9">
        <v>25183.6484375</v>
      </c>
      <c r="S280" s="9">
        <v>0</v>
      </c>
      <c r="T280" s="9">
        <v>0</v>
      </c>
      <c r="U280" s="9">
        <v>37643.898880000001</v>
      </c>
      <c r="V280" s="9">
        <v>0</v>
      </c>
      <c r="W280" s="9">
        <v>0</v>
      </c>
      <c r="X280" s="9">
        <v>37643.898880000001</v>
      </c>
      <c r="Y280" s="9">
        <v>7746.87548828125</v>
      </c>
      <c r="Z280" s="9">
        <v>-6894.7197265625</v>
      </c>
      <c r="AA280" s="9">
        <v>2.2828442975878716E-2</v>
      </c>
      <c r="AB280" s="9">
        <v>0</v>
      </c>
      <c r="AC280" s="9">
        <v>2</v>
      </c>
      <c r="AD280" s="9">
        <v>0</v>
      </c>
      <c r="AE280" s="9"/>
      <c r="AG280" s="3">
        <f t="shared" si="37"/>
        <v>1264346.3012695313</v>
      </c>
      <c r="AH280" s="10"/>
    </row>
    <row r="281" spans="2:45" x14ac:dyDescent="0.25">
      <c r="B281" t="s">
        <v>696</v>
      </c>
      <c r="C281" t="s">
        <v>27</v>
      </c>
      <c r="D281" t="s">
        <v>41</v>
      </c>
      <c r="E281">
        <v>14</v>
      </c>
      <c r="F281" t="s">
        <v>650</v>
      </c>
      <c r="G281" s="9">
        <v>633.646240234375</v>
      </c>
      <c r="H281" s="9">
        <v>3399200.25</v>
      </c>
      <c r="I281" s="9">
        <v>566447.625</v>
      </c>
      <c r="J281" s="9">
        <v>0</v>
      </c>
      <c r="K281" s="9">
        <v>1692748</v>
      </c>
      <c r="L281" s="9">
        <v>436653.84375</v>
      </c>
      <c r="M281" s="9">
        <v>407384.9375</v>
      </c>
      <c r="N281" s="9">
        <v>0</v>
      </c>
      <c r="O281" s="9">
        <v>1121.62158203125</v>
      </c>
      <c r="P281" s="9">
        <v>269579.15625</v>
      </c>
      <c r="Q281" s="9">
        <v>0</v>
      </c>
      <c r="R281" s="9">
        <v>25264.19921875</v>
      </c>
      <c r="S281" s="9">
        <v>0</v>
      </c>
      <c r="T281" s="9">
        <v>0</v>
      </c>
      <c r="U281" s="9">
        <v>37643.91936</v>
      </c>
      <c r="V281" s="9">
        <v>0</v>
      </c>
      <c r="W281" s="9">
        <v>0</v>
      </c>
      <c r="X281" s="9">
        <v>37643.91936</v>
      </c>
      <c r="Y281" s="9">
        <v>7758.4716796875</v>
      </c>
      <c r="Z281" s="9">
        <v>-6905.03955078125</v>
      </c>
      <c r="AA281" s="9">
        <v>2.2828442975878716E-2</v>
      </c>
      <c r="AB281" s="9">
        <v>0</v>
      </c>
      <c r="AC281" s="9">
        <v>2</v>
      </c>
      <c r="AD281" s="9">
        <v>0</v>
      </c>
      <c r="AE281" s="9"/>
      <c r="AG281" s="3">
        <f t="shared" si="37"/>
        <v>1140003.7583007813</v>
      </c>
      <c r="AH281" s="10"/>
    </row>
    <row r="282" spans="2:45" x14ac:dyDescent="0.25">
      <c r="B282" t="s">
        <v>272</v>
      </c>
      <c r="C282" t="s">
        <v>27</v>
      </c>
      <c r="D282" t="s">
        <v>41</v>
      </c>
      <c r="E282">
        <v>14</v>
      </c>
      <c r="F282" t="s">
        <v>53</v>
      </c>
      <c r="G282" s="9">
        <v>707.4154052734375</v>
      </c>
      <c r="H282" s="9">
        <v>3598469.75</v>
      </c>
      <c r="I282" s="9">
        <v>566447.625</v>
      </c>
      <c r="J282" s="9">
        <v>0</v>
      </c>
      <c r="K282" s="9">
        <v>1692748</v>
      </c>
      <c r="L282" s="9">
        <v>461270.5</v>
      </c>
      <c r="M282" s="9">
        <v>477217.46875</v>
      </c>
      <c r="N282" s="9">
        <v>0</v>
      </c>
      <c r="O282" s="9">
        <v>1121.62158203125</v>
      </c>
      <c r="P282" s="9">
        <v>375422.75</v>
      </c>
      <c r="Q282" s="9">
        <v>0</v>
      </c>
      <c r="R282" s="9">
        <v>24241.126953125</v>
      </c>
      <c r="S282" s="9">
        <v>0</v>
      </c>
      <c r="T282" s="9">
        <v>0</v>
      </c>
      <c r="U282" s="9">
        <v>37643.750400000004</v>
      </c>
      <c r="V282" s="9">
        <v>0</v>
      </c>
      <c r="W282" s="9">
        <v>0</v>
      </c>
      <c r="X282" s="9">
        <v>37643.750400000004</v>
      </c>
      <c r="Y282" s="9">
        <v>7764.52880859375</v>
      </c>
      <c r="Z282" s="9">
        <v>-6910.43017578125</v>
      </c>
      <c r="AA282" s="9">
        <v>2.2828442975878716E-2</v>
      </c>
      <c r="AB282" s="9">
        <v>0</v>
      </c>
      <c r="AC282" s="9">
        <v>2</v>
      </c>
      <c r="AD282" s="9">
        <v>0</v>
      </c>
      <c r="AE282" s="9"/>
      <c r="AG282" s="3">
        <f t="shared" si="37"/>
        <v>1339273.4672851562</v>
      </c>
      <c r="AH282" s="10"/>
    </row>
    <row r="283" spans="2:45" x14ac:dyDescent="0.25">
      <c r="B283" t="s">
        <v>804</v>
      </c>
      <c r="C283" t="s">
        <v>27</v>
      </c>
      <c r="D283" t="s">
        <v>41</v>
      </c>
      <c r="E283">
        <v>14</v>
      </c>
      <c r="F283" t="s">
        <v>777</v>
      </c>
      <c r="G283" s="9">
        <v>663.1124267578125</v>
      </c>
      <c r="H283" s="9">
        <v>3498813.5</v>
      </c>
      <c r="I283" s="9">
        <v>566447.625</v>
      </c>
      <c r="J283" s="9">
        <v>0</v>
      </c>
      <c r="K283" s="9">
        <v>1692748</v>
      </c>
      <c r="L283" s="9">
        <v>416557.8125</v>
      </c>
      <c r="M283" s="9">
        <v>422223.65625</v>
      </c>
      <c r="N283" s="9">
        <v>0</v>
      </c>
      <c r="O283" s="9">
        <v>1121.62158203125</v>
      </c>
      <c r="P283" s="9">
        <v>375422.75</v>
      </c>
      <c r="Q283" s="9">
        <v>0</v>
      </c>
      <c r="R283" s="9">
        <v>24291.34375</v>
      </c>
      <c r="S283" s="9">
        <v>0</v>
      </c>
      <c r="T283" s="9">
        <v>0</v>
      </c>
      <c r="U283" s="9">
        <v>37643.750400000004</v>
      </c>
      <c r="V283" s="9">
        <v>0</v>
      </c>
      <c r="W283" s="9">
        <v>0</v>
      </c>
      <c r="X283" s="9">
        <v>37643.750400000004</v>
      </c>
      <c r="Y283" s="9">
        <v>7764.52880859375</v>
      </c>
      <c r="Z283" s="9">
        <v>-6910.43017578125</v>
      </c>
      <c r="AA283" s="9">
        <v>2.2828442975878716E-2</v>
      </c>
      <c r="AB283" s="9">
        <v>0</v>
      </c>
      <c r="AC283" s="9">
        <v>2</v>
      </c>
      <c r="AD283" s="9">
        <v>0</v>
      </c>
      <c r="AE283" s="9"/>
      <c r="AG283" s="3">
        <f t="shared" si="37"/>
        <v>1239617.1840820313</v>
      </c>
      <c r="AH283" s="10"/>
    </row>
    <row r="284" spans="2:45" x14ac:dyDescent="0.25">
      <c r="B284" t="s">
        <v>273</v>
      </c>
      <c r="C284" t="s">
        <v>27</v>
      </c>
      <c r="D284" t="s">
        <v>41</v>
      </c>
      <c r="E284">
        <v>14</v>
      </c>
      <c r="F284" t="s">
        <v>54</v>
      </c>
      <c r="G284" s="9">
        <v>661.52984619140625</v>
      </c>
      <c r="H284" s="9">
        <v>3586188.5</v>
      </c>
      <c r="I284" s="9">
        <v>566447.625</v>
      </c>
      <c r="J284" s="9">
        <v>0</v>
      </c>
      <c r="K284" s="9">
        <v>1692748</v>
      </c>
      <c r="L284" s="9">
        <v>445297.96875</v>
      </c>
      <c r="M284" s="9">
        <v>438956.875</v>
      </c>
      <c r="N284" s="9">
        <v>0</v>
      </c>
      <c r="O284" s="9">
        <v>1121.62158203125</v>
      </c>
      <c r="P284" s="9">
        <v>441615.625</v>
      </c>
      <c r="Q284" s="9">
        <v>0</v>
      </c>
      <c r="R284" s="9">
        <v>0</v>
      </c>
      <c r="S284" s="9">
        <v>0</v>
      </c>
      <c r="T284" s="9">
        <v>0</v>
      </c>
      <c r="U284" s="9">
        <v>37643.865600000005</v>
      </c>
      <c r="V284" s="9">
        <v>0</v>
      </c>
      <c r="W284" s="9">
        <v>0</v>
      </c>
      <c r="X284" s="9">
        <v>37643.865600000005</v>
      </c>
      <c r="Y284" s="9">
        <v>6766.298828125</v>
      </c>
      <c r="Z284" s="9">
        <v>-7018.2119140625</v>
      </c>
      <c r="AA284" s="9">
        <v>3.4242667257785797E-2</v>
      </c>
      <c r="AB284" s="9">
        <v>0</v>
      </c>
      <c r="AC284" s="9">
        <v>3</v>
      </c>
      <c r="AD284" s="9">
        <v>0</v>
      </c>
      <c r="AE284" s="9"/>
      <c r="AG284" s="3">
        <f t="shared" si="37"/>
        <v>1326992.0903320313</v>
      </c>
      <c r="AH284" s="10"/>
    </row>
    <row r="285" spans="2:45" x14ac:dyDescent="0.25">
      <c r="B285" t="s">
        <v>274</v>
      </c>
      <c r="C285" t="s">
        <v>27</v>
      </c>
      <c r="D285" t="s">
        <v>41</v>
      </c>
      <c r="E285">
        <v>14</v>
      </c>
      <c r="F285" t="s">
        <v>66</v>
      </c>
      <c r="G285" s="9">
        <v>614.84661865234375</v>
      </c>
      <c r="H285" s="9">
        <v>3473885.75</v>
      </c>
      <c r="I285" s="9">
        <v>566447.625</v>
      </c>
      <c r="J285" s="9">
        <v>0</v>
      </c>
      <c r="K285" s="9">
        <v>1692748</v>
      </c>
      <c r="L285" s="9">
        <v>398297.84375</v>
      </c>
      <c r="M285" s="9">
        <v>373653.8125</v>
      </c>
      <c r="N285" s="9">
        <v>0</v>
      </c>
      <c r="O285" s="9">
        <v>1121.62158203125</v>
      </c>
      <c r="P285" s="9">
        <v>441615.59375</v>
      </c>
      <c r="Q285" s="9">
        <v>0</v>
      </c>
      <c r="R285" s="9">
        <v>0</v>
      </c>
      <c r="S285" s="9">
        <v>0</v>
      </c>
      <c r="T285" s="9">
        <v>0</v>
      </c>
      <c r="U285" s="9">
        <v>37643.865600000005</v>
      </c>
      <c r="V285" s="9">
        <v>0</v>
      </c>
      <c r="W285" s="9">
        <v>0</v>
      </c>
      <c r="X285" s="9">
        <v>37643.865600000005</v>
      </c>
      <c r="Y285" s="9">
        <v>6766.294921875</v>
      </c>
      <c r="Z285" s="9">
        <v>-7018.20751953125</v>
      </c>
      <c r="AA285" s="9">
        <v>3.4242667257785797E-2</v>
      </c>
      <c r="AB285" s="9">
        <v>0</v>
      </c>
      <c r="AC285" s="9">
        <v>3</v>
      </c>
      <c r="AD285" s="9">
        <v>0</v>
      </c>
      <c r="AE285" s="9"/>
      <c r="AG285" s="3">
        <f t="shared" si="37"/>
        <v>1214688.8715820313</v>
      </c>
      <c r="AH285" s="10"/>
    </row>
    <row r="286" spans="2:45" x14ac:dyDescent="0.25">
      <c r="B286" t="s">
        <v>275</v>
      </c>
      <c r="C286" t="s">
        <v>27</v>
      </c>
      <c r="D286" t="s">
        <v>41</v>
      </c>
      <c r="E286">
        <v>14</v>
      </c>
      <c r="F286" t="s">
        <v>55</v>
      </c>
      <c r="G286" s="9">
        <v>580.7200927734375</v>
      </c>
      <c r="H286" s="9">
        <v>3386339.25</v>
      </c>
      <c r="I286" s="9">
        <v>566447.625</v>
      </c>
      <c r="J286" s="9">
        <v>0</v>
      </c>
      <c r="K286" s="9">
        <v>1692748</v>
      </c>
      <c r="L286" s="9">
        <v>358899.84375</v>
      </c>
      <c r="M286" s="9">
        <v>325505.4375</v>
      </c>
      <c r="N286" s="9">
        <v>0</v>
      </c>
      <c r="O286" s="9">
        <v>1121.62158203125</v>
      </c>
      <c r="P286" s="9">
        <v>441615.53125</v>
      </c>
      <c r="Q286" s="9">
        <v>0</v>
      </c>
      <c r="R286" s="9">
        <v>0</v>
      </c>
      <c r="S286" s="9">
        <v>0</v>
      </c>
      <c r="T286" s="9">
        <v>0</v>
      </c>
      <c r="U286" s="9">
        <v>37643.865600000005</v>
      </c>
      <c r="V286" s="9">
        <v>0</v>
      </c>
      <c r="W286" s="9">
        <v>0</v>
      </c>
      <c r="X286" s="9">
        <v>37643.865600000005</v>
      </c>
      <c r="Y286" s="9">
        <v>6766.294921875</v>
      </c>
      <c r="Z286" s="9">
        <v>-7018.20703125</v>
      </c>
      <c r="AA286" s="9">
        <v>3.4242667257785797E-2</v>
      </c>
      <c r="AB286" s="9">
        <v>0</v>
      </c>
      <c r="AC286" s="9">
        <v>3</v>
      </c>
      <c r="AD286" s="9">
        <v>0</v>
      </c>
      <c r="AE286" s="9"/>
      <c r="AG286" s="3">
        <f t="shared" si="37"/>
        <v>1127142.4340820313</v>
      </c>
      <c r="AH286" s="10">
        <f t="shared" ref="AH286" si="42">AG286/AG282</f>
        <v>0.84160738013190373</v>
      </c>
    </row>
    <row r="287" spans="2:45" x14ac:dyDescent="0.25">
      <c r="B287" t="s">
        <v>276</v>
      </c>
      <c r="C287" t="s">
        <v>27</v>
      </c>
      <c r="D287" t="s">
        <v>41</v>
      </c>
      <c r="E287">
        <v>14</v>
      </c>
      <c r="F287" t="s">
        <v>56</v>
      </c>
      <c r="G287" s="9">
        <v>644.65460205078125</v>
      </c>
      <c r="H287" s="9">
        <v>3499994.5</v>
      </c>
      <c r="I287" s="9">
        <v>566447.625</v>
      </c>
      <c r="J287" s="9">
        <v>0</v>
      </c>
      <c r="K287" s="9">
        <v>1692748</v>
      </c>
      <c r="L287" s="9">
        <v>391771.375</v>
      </c>
      <c r="M287" s="9">
        <v>406470.40625</v>
      </c>
      <c r="N287" s="9">
        <v>0</v>
      </c>
      <c r="O287" s="9">
        <v>1121.62158203125</v>
      </c>
      <c r="P287" s="9">
        <v>441434.78125</v>
      </c>
      <c r="Q287" s="9">
        <v>0</v>
      </c>
      <c r="R287" s="9">
        <v>0</v>
      </c>
      <c r="S287" s="9">
        <v>0</v>
      </c>
      <c r="T287" s="9">
        <v>0</v>
      </c>
      <c r="U287" s="9">
        <v>37643.791360000003</v>
      </c>
      <c r="V287" s="9">
        <v>0</v>
      </c>
      <c r="W287" s="9">
        <v>0</v>
      </c>
      <c r="X287" s="9">
        <v>37643.791360000003</v>
      </c>
      <c r="Y287" s="9">
        <v>6738.97216796875</v>
      </c>
      <c r="Z287" s="9">
        <v>-6990.09814453125</v>
      </c>
      <c r="AA287" s="9">
        <v>0.82182401418685913</v>
      </c>
      <c r="AB287" s="9">
        <v>0</v>
      </c>
      <c r="AC287" s="9">
        <v>69</v>
      </c>
      <c r="AD287" s="9">
        <v>3</v>
      </c>
      <c r="AE287" s="9"/>
      <c r="AG287" s="3">
        <f t="shared" si="37"/>
        <v>1240798.1840820313</v>
      </c>
      <c r="AH287" s="10"/>
    </row>
    <row r="288" spans="2:45" x14ac:dyDescent="0.25">
      <c r="B288" t="s">
        <v>277</v>
      </c>
      <c r="C288" t="s">
        <v>27</v>
      </c>
      <c r="D288" t="s">
        <v>41</v>
      </c>
      <c r="E288">
        <v>14</v>
      </c>
      <c r="F288" t="s">
        <v>70</v>
      </c>
      <c r="G288" s="9">
        <v>599.51629638671875</v>
      </c>
      <c r="H288" s="9">
        <v>3399312</v>
      </c>
      <c r="I288" s="9">
        <v>566447.625</v>
      </c>
      <c r="J288" s="9">
        <v>0</v>
      </c>
      <c r="K288" s="9">
        <v>1692748</v>
      </c>
      <c r="L288" s="9">
        <v>349650.6875</v>
      </c>
      <c r="M288" s="9">
        <v>347908.46875</v>
      </c>
      <c r="N288" s="9">
        <v>0</v>
      </c>
      <c r="O288" s="9">
        <v>1121.62158203125</v>
      </c>
      <c r="P288" s="9">
        <v>441434.40625</v>
      </c>
      <c r="Q288" s="9">
        <v>0</v>
      </c>
      <c r="R288" s="9">
        <v>0</v>
      </c>
      <c r="S288" s="9">
        <v>0</v>
      </c>
      <c r="T288" s="9">
        <v>0</v>
      </c>
      <c r="U288" s="9">
        <v>37643.791360000003</v>
      </c>
      <c r="V288" s="9">
        <v>0</v>
      </c>
      <c r="W288" s="9">
        <v>0</v>
      </c>
      <c r="X288" s="9">
        <v>37643.791360000003</v>
      </c>
      <c r="Y288" s="9">
        <v>6738.98046875</v>
      </c>
      <c r="Z288" s="9">
        <v>-6990.1064453125</v>
      </c>
      <c r="AA288" s="9">
        <v>0.82182401418685913</v>
      </c>
      <c r="AB288" s="9">
        <v>0</v>
      </c>
      <c r="AC288" s="9">
        <v>69</v>
      </c>
      <c r="AD288" s="9">
        <v>3</v>
      </c>
      <c r="AE288" s="9"/>
      <c r="AG288" s="3">
        <f t="shared" si="37"/>
        <v>1140115.1840820312</v>
      </c>
      <c r="AH288" s="10"/>
    </row>
    <row r="289" spans="2:34" x14ac:dyDescent="0.25">
      <c r="B289" t="s">
        <v>278</v>
      </c>
      <c r="C289" t="s">
        <v>27</v>
      </c>
      <c r="D289" t="s">
        <v>41</v>
      </c>
      <c r="E289">
        <v>14</v>
      </c>
      <c r="F289" t="s">
        <v>57</v>
      </c>
      <c r="G289" s="9">
        <v>566.53497314453125</v>
      </c>
      <c r="H289" s="9">
        <v>3320872.5</v>
      </c>
      <c r="I289" s="9">
        <v>566447.625</v>
      </c>
      <c r="J289" s="9">
        <v>0</v>
      </c>
      <c r="K289" s="9">
        <v>1692748</v>
      </c>
      <c r="L289" s="9">
        <v>314603</v>
      </c>
      <c r="M289" s="9">
        <v>304517.46875</v>
      </c>
      <c r="N289" s="9">
        <v>0</v>
      </c>
      <c r="O289" s="9">
        <v>1121.62158203125</v>
      </c>
      <c r="P289" s="9">
        <v>441434.34375</v>
      </c>
      <c r="Q289" s="9">
        <v>0</v>
      </c>
      <c r="R289" s="9">
        <v>0</v>
      </c>
      <c r="S289" s="9">
        <v>0</v>
      </c>
      <c r="T289" s="9">
        <v>0</v>
      </c>
      <c r="U289" s="9">
        <v>37643.791360000003</v>
      </c>
      <c r="V289" s="9">
        <v>0</v>
      </c>
      <c r="W289" s="9">
        <v>0</v>
      </c>
      <c r="X289" s="9">
        <v>37643.791360000003</v>
      </c>
      <c r="Y289" s="9">
        <v>6738.97314453125</v>
      </c>
      <c r="Z289" s="9">
        <v>-6990.09912109375</v>
      </c>
      <c r="AA289" s="9">
        <v>0.82182401418685913</v>
      </c>
      <c r="AB289" s="9">
        <v>0</v>
      </c>
      <c r="AC289" s="9">
        <v>69</v>
      </c>
      <c r="AD289" s="9">
        <v>3</v>
      </c>
      <c r="AE289" s="9"/>
      <c r="AG289" s="3">
        <f t="shared" si="37"/>
        <v>1061676.4340820313</v>
      </c>
      <c r="AH289" s="10"/>
    </row>
    <row r="290" spans="2:34" x14ac:dyDescent="0.25">
      <c r="B290" t="s">
        <v>279</v>
      </c>
      <c r="C290" t="s">
        <v>23</v>
      </c>
      <c r="D290" t="s">
        <v>42</v>
      </c>
      <c r="E290">
        <v>14</v>
      </c>
      <c r="F290" t="s">
        <v>52</v>
      </c>
      <c r="G290" s="9">
        <v>33.580909729003906</v>
      </c>
      <c r="H290" s="9">
        <v>99463.0390625</v>
      </c>
      <c r="I290" s="9">
        <v>31593.98046875</v>
      </c>
      <c r="J290" s="9">
        <v>0</v>
      </c>
      <c r="K290" s="9">
        <v>50648.0078125</v>
      </c>
      <c r="L290" s="9">
        <v>57.124729156494141</v>
      </c>
      <c r="M290" s="9">
        <v>8860.474609375</v>
      </c>
      <c r="N290" s="9">
        <v>0</v>
      </c>
      <c r="O290" s="9">
        <v>0</v>
      </c>
      <c r="P290" s="9">
        <v>8303.556640625</v>
      </c>
      <c r="Q290" s="9">
        <v>0</v>
      </c>
      <c r="R290" s="9">
        <v>0</v>
      </c>
      <c r="S290" s="9">
        <v>0</v>
      </c>
      <c r="T290" s="9">
        <v>0</v>
      </c>
      <c r="U290" s="9">
        <v>174.06504000000001</v>
      </c>
      <c r="V290" s="9">
        <v>0</v>
      </c>
      <c r="W290" s="9">
        <v>0</v>
      </c>
      <c r="X290" s="9">
        <v>174.06504000000001</v>
      </c>
      <c r="Y290" s="9">
        <v>227.79425048828125</v>
      </c>
      <c r="Z290" s="9">
        <v>-202.73686218261719</v>
      </c>
      <c r="AA290" s="9">
        <v>0</v>
      </c>
      <c r="AB290" s="9">
        <v>0</v>
      </c>
      <c r="AC290" s="9">
        <v>0</v>
      </c>
      <c r="AD290" s="9">
        <v>0</v>
      </c>
      <c r="AE290" s="9"/>
      <c r="AG290" s="3">
        <f t="shared" si="37"/>
        <v>17221.155979156494</v>
      </c>
      <c r="AH290" s="10"/>
    </row>
    <row r="291" spans="2:34" x14ac:dyDescent="0.25">
      <c r="B291" t="s">
        <v>697</v>
      </c>
      <c r="C291" t="s">
        <v>23</v>
      </c>
      <c r="D291" t="s">
        <v>42</v>
      </c>
      <c r="E291">
        <v>14</v>
      </c>
      <c r="F291" t="s">
        <v>648</v>
      </c>
      <c r="G291" s="9">
        <v>33.580883026123047</v>
      </c>
      <c r="H291" s="9">
        <v>104649.2890625</v>
      </c>
      <c r="I291" s="9">
        <v>31593.98046875</v>
      </c>
      <c r="J291" s="9">
        <v>0</v>
      </c>
      <c r="K291" s="9">
        <v>50648.0078125</v>
      </c>
      <c r="L291" s="9">
        <v>56.833271026611328</v>
      </c>
      <c r="M291" s="9">
        <v>14047.03515625</v>
      </c>
      <c r="N291" s="9">
        <v>0</v>
      </c>
      <c r="O291" s="9">
        <v>0</v>
      </c>
      <c r="P291" s="9">
        <v>8303.59375</v>
      </c>
      <c r="Q291" s="9">
        <v>0</v>
      </c>
      <c r="R291" s="9">
        <v>0</v>
      </c>
      <c r="S291" s="9">
        <v>0</v>
      </c>
      <c r="T291" s="9">
        <v>0</v>
      </c>
      <c r="U291" s="9">
        <v>174.06370000000001</v>
      </c>
      <c r="V291" s="9">
        <v>0</v>
      </c>
      <c r="W291" s="9">
        <v>0</v>
      </c>
      <c r="X291" s="9">
        <v>174.06370000000001</v>
      </c>
      <c r="Y291" s="9">
        <v>227.7908935546875</v>
      </c>
      <c r="Z291" s="9">
        <v>-202.73388671875</v>
      </c>
      <c r="AA291" s="9">
        <v>0</v>
      </c>
      <c r="AB291" s="9">
        <v>0</v>
      </c>
      <c r="AC291" s="9">
        <v>0</v>
      </c>
      <c r="AD291" s="9">
        <v>0</v>
      </c>
      <c r="AE291" s="9"/>
      <c r="AG291" s="3">
        <f t="shared" si="37"/>
        <v>22407.462177276611</v>
      </c>
      <c r="AH291" s="10">
        <f t="shared" ref="AH291" si="43">AG291/AG287</f>
        <v>1.8058909550914701E-2</v>
      </c>
    </row>
    <row r="292" spans="2:34" x14ac:dyDescent="0.25">
      <c r="B292" t="s">
        <v>280</v>
      </c>
      <c r="C292" t="s">
        <v>23</v>
      </c>
      <c r="D292" t="s">
        <v>42</v>
      </c>
      <c r="E292">
        <v>14</v>
      </c>
      <c r="F292" t="s">
        <v>62</v>
      </c>
      <c r="G292" s="9">
        <v>33.605148315429687</v>
      </c>
      <c r="H292" s="9">
        <v>97118.2890625</v>
      </c>
      <c r="I292" s="9">
        <v>31593.98046875</v>
      </c>
      <c r="J292" s="9">
        <v>0</v>
      </c>
      <c r="K292" s="9">
        <v>50648.0078125</v>
      </c>
      <c r="L292" s="9">
        <v>78.435150146484375</v>
      </c>
      <c r="M292" s="9">
        <v>9847.822265625</v>
      </c>
      <c r="N292" s="9">
        <v>0</v>
      </c>
      <c r="O292" s="9">
        <v>0</v>
      </c>
      <c r="P292" s="9">
        <v>4950.11572265625</v>
      </c>
      <c r="Q292" s="9">
        <v>0</v>
      </c>
      <c r="R292" s="9">
        <v>0</v>
      </c>
      <c r="S292" s="9">
        <v>0</v>
      </c>
      <c r="T292" s="9">
        <v>0</v>
      </c>
      <c r="U292" s="9">
        <v>174.12002000000001</v>
      </c>
      <c r="V292" s="9">
        <v>0</v>
      </c>
      <c r="W292" s="9">
        <v>0</v>
      </c>
      <c r="X292" s="9">
        <v>174.12002000000001</v>
      </c>
      <c r="Y292" s="9">
        <v>221.72708129882812</v>
      </c>
      <c r="Z292" s="9">
        <v>-197.33711242675781</v>
      </c>
      <c r="AA292" s="9">
        <v>0</v>
      </c>
      <c r="AB292" s="9">
        <v>0</v>
      </c>
      <c r="AC292" s="9">
        <v>0</v>
      </c>
      <c r="AD292" s="9">
        <v>0</v>
      </c>
      <c r="AE292" s="9"/>
      <c r="AG292" s="3">
        <f t="shared" si="37"/>
        <v>14876.373138427734</v>
      </c>
      <c r="AH292" s="10"/>
    </row>
    <row r="293" spans="2:34" x14ac:dyDescent="0.25">
      <c r="B293" t="s">
        <v>698</v>
      </c>
      <c r="C293" t="s">
        <v>23</v>
      </c>
      <c r="D293" t="s">
        <v>42</v>
      </c>
      <c r="E293">
        <v>14</v>
      </c>
      <c r="F293" t="s">
        <v>650</v>
      </c>
      <c r="G293" s="9">
        <v>31.574985504150391</v>
      </c>
      <c r="H293" s="9">
        <v>94663.75</v>
      </c>
      <c r="I293" s="9">
        <v>31593.98046875</v>
      </c>
      <c r="J293" s="9">
        <v>0</v>
      </c>
      <c r="K293" s="9">
        <v>50648.0078125</v>
      </c>
      <c r="L293" s="9">
        <v>65.485748291015625</v>
      </c>
      <c r="M293" s="9">
        <v>7761.7265625</v>
      </c>
      <c r="N293" s="9">
        <v>0</v>
      </c>
      <c r="O293" s="9">
        <v>0</v>
      </c>
      <c r="P293" s="9">
        <v>4594.62841796875</v>
      </c>
      <c r="Q293" s="9">
        <v>0</v>
      </c>
      <c r="R293" s="9">
        <v>0</v>
      </c>
      <c r="S293" s="9">
        <v>0</v>
      </c>
      <c r="T293" s="9">
        <v>0</v>
      </c>
      <c r="U293" s="9">
        <v>174.12114000000003</v>
      </c>
      <c r="V293" s="9">
        <v>0</v>
      </c>
      <c r="W293" s="9">
        <v>0</v>
      </c>
      <c r="X293" s="9">
        <v>174.12114000000003</v>
      </c>
      <c r="Y293" s="9">
        <v>224.72993469238281</v>
      </c>
      <c r="Z293" s="9">
        <v>-200.00961303710937</v>
      </c>
      <c r="AA293" s="9">
        <v>0</v>
      </c>
      <c r="AB293" s="9">
        <v>0</v>
      </c>
      <c r="AC293" s="9">
        <v>0</v>
      </c>
      <c r="AD293" s="9">
        <v>0</v>
      </c>
      <c r="AE293" s="9"/>
      <c r="AG293" s="3">
        <f t="shared" si="37"/>
        <v>12421.840728759766</v>
      </c>
      <c r="AH293" s="10"/>
    </row>
    <row r="294" spans="2:34" x14ac:dyDescent="0.25">
      <c r="B294" t="s">
        <v>281</v>
      </c>
      <c r="C294" t="s">
        <v>23</v>
      </c>
      <c r="D294" t="s">
        <v>42</v>
      </c>
      <c r="E294">
        <v>14</v>
      </c>
      <c r="F294" t="s">
        <v>53</v>
      </c>
      <c r="G294" s="9">
        <v>35.468544006347656</v>
      </c>
      <c r="H294" s="9">
        <v>99656.6875</v>
      </c>
      <c r="I294" s="9">
        <v>31593.98046875</v>
      </c>
      <c r="J294" s="9">
        <v>0</v>
      </c>
      <c r="K294" s="9">
        <v>50648.0078125</v>
      </c>
      <c r="L294" s="9">
        <v>61.793083190917969</v>
      </c>
      <c r="M294" s="9">
        <v>10021.265625</v>
      </c>
      <c r="N294" s="9">
        <v>0</v>
      </c>
      <c r="O294" s="9">
        <v>0</v>
      </c>
      <c r="P294" s="9">
        <v>7331.728515625</v>
      </c>
      <c r="Q294" s="9">
        <v>0</v>
      </c>
      <c r="R294" s="9">
        <v>0</v>
      </c>
      <c r="S294" s="9">
        <v>0</v>
      </c>
      <c r="T294" s="9">
        <v>0</v>
      </c>
      <c r="U294" s="9">
        <v>174.10556000000003</v>
      </c>
      <c r="V294" s="9">
        <v>0</v>
      </c>
      <c r="W294" s="9">
        <v>0</v>
      </c>
      <c r="X294" s="9">
        <v>174.10556000000003</v>
      </c>
      <c r="Y294" s="9">
        <v>230.03993225097656</v>
      </c>
      <c r="Z294" s="9">
        <v>-204.73554992675781</v>
      </c>
      <c r="AA294" s="9">
        <v>0</v>
      </c>
      <c r="AB294" s="9">
        <v>0</v>
      </c>
      <c r="AC294" s="9">
        <v>0</v>
      </c>
      <c r="AD294" s="9">
        <v>0</v>
      </c>
      <c r="AE294" s="9"/>
      <c r="AG294" s="3">
        <f t="shared" si="37"/>
        <v>17414.787223815918</v>
      </c>
      <c r="AH294" s="10"/>
    </row>
    <row r="295" spans="2:34" x14ac:dyDescent="0.25">
      <c r="B295" t="s">
        <v>805</v>
      </c>
      <c r="C295" t="s">
        <v>23</v>
      </c>
      <c r="D295" t="s">
        <v>42</v>
      </c>
      <c r="E295">
        <v>14</v>
      </c>
      <c r="F295" t="s">
        <v>777</v>
      </c>
      <c r="G295" s="9">
        <v>33.742713928222656</v>
      </c>
      <c r="H295" s="9">
        <v>98272.9296875</v>
      </c>
      <c r="I295" s="9">
        <v>31593.98046875</v>
      </c>
      <c r="J295" s="9">
        <v>0</v>
      </c>
      <c r="K295" s="9">
        <v>50648.0078125</v>
      </c>
      <c r="L295" s="9">
        <v>57.800613403320312</v>
      </c>
      <c r="M295" s="9">
        <v>8641.50390625</v>
      </c>
      <c r="N295" s="9">
        <v>0</v>
      </c>
      <c r="O295" s="9">
        <v>0</v>
      </c>
      <c r="P295" s="9">
        <v>7331.728515625</v>
      </c>
      <c r="Q295" s="9">
        <v>0</v>
      </c>
      <c r="R295" s="9">
        <v>0</v>
      </c>
      <c r="S295" s="9">
        <v>0</v>
      </c>
      <c r="T295" s="9">
        <v>0</v>
      </c>
      <c r="U295" s="9">
        <v>174.10556000000003</v>
      </c>
      <c r="V295" s="9">
        <v>0</v>
      </c>
      <c r="W295" s="9">
        <v>0</v>
      </c>
      <c r="X295" s="9">
        <v>174.10556000000003</v>
      </c>
      <c r="Y295" s="9">
        <v>230.03993225097656</v>
      </c>
      <c r="Z295" s="9">
        <v>-204.73554992675781</v>
      </c>
      <c r="AA295" s="9">
        <v>0</v>
      </c>
      <c r="AB295" s="9">
        <v>0</v>
      </c>
      <c r="AC295" s="9">
        <v>0</v>
      </c>
      <c r="AD295" s="9">
        <v>0</v>
      </c>
      <c r="AE295" s="9"/>
      <c r="AG295" s="3">
        <f t="shared" si="37"/>
        <v>16031.03303527832</v>
      </c>
      <c r="AH295" s="10"/>
    </row>
    <row r="296" spans="2:34" x14ac:dyDescent="0.25">
      <c r="B296" t="s">
        <v>282</v>
      </c>
      <c r="C296" t="s">
        <v>23</v>
      </c>
      <c r="D296" t="s">
        <v>42</v>
      </c>
      <c r="E296">
        <v>14</v>
      </c>
      <c r="F296" t="s">
        <v>54</v>
      </c>
      <c r="G296" s="9">
        <v>32.933181762695313</v>
      </c>
      <c r="H296" s="9">
        <v>100426.6171875</v>
      </c>
      <c r="I296" s="9">
        <v>31593.98046875</v>
      </c>
      <c r="J296" s="9">
        <v>0</v>
      </c>
      <c r="K296" s="9">
        <v>50648.0078125</v>
      </c>
      <c r="L296" s="9">
        <v>163.6478271484375</v>
      </c>
      <c r="M296" s="9">
        <v>13229.150390625</v>
      </c>
      <c r="N296" s="9">
        <v>0</v>
      </c>
      <c r="O296" s="9">
        <v>0</v>
      </c>
      <c r="P296" s="9">
        <v>4791.912109375</v>
      </c>
      <c r="Q296" s="9">
        <v>0</v>
      </c>
      <c r="R296" s="9">
        <v>0</v>
      </c>
      <c r="S296" s="9">
        <v>0</v>
      </c>
      <c r="T296" s="9">
        <v>0</v>
      </c>
      <c r="U296" s="9">
        <v>174.11692000000002</v>
      </c>
      <c r="V296" s="9">
        <v>0</v>
      </c>
      <c r="W296" s="9">
        <v>0</v>
      </c>
      <c r="X296" s="9">
        <v>174.11692000000002</v>
      </c>
      <c r="Y296" s="9">
        <v>259.12640380859375</v>
      </c>
      <c r="Z296" s="9">
        <v>-270.76644897460937</v>
      </c>
      <c r="AA296" s="9">
        <v>0</v>
      </c>
      <c r="AB296" s="9">
        <v>0</v>
      </c>
      <c r="AC296" s="9">
        <v>0</v>
      </c>
      <c r="AD296" s="9">
        <v>0</v>
      </c>
      <c r="AE296" s="9"/>
      <c r="AG296" s="3">
        <f t="shared" si="37"/>
        <v>18184.710327148438</v>
      </c>
      <c r="AH296" s="10">
        <f t="shared" ref="AH296" si="44">AG296/AG292</f>
        <v>1.2223886936645068</v>
      </c>
    </row>
    <row r="297" spans="2:34" x14ac:dyDescent="0.25">
      <c r="B297" t="s">
        <v>283</v>
      </c>
      <c r="C297" t="s">
        <v>23</v>
      </c>
      <c r="D297" t="s">
        <v>42</v>
      </c>
      <c r="E297">
        <v>14</v>
      </c>
      <c r="F297" t="s">
        <v>66</v>
      </c>
      <c r="G297" s="9">
        <v>31.617149353027344</v>
      </c>
      <c r="H297" s="9">
        <v>98834.1171875</v>
      </c>
      <c r="I297" s="9">
        <v>31593.98046875</v>
      </c>
      <c r="J297" s="9">
        <v>0</v>
      </c>
      <c r="K297" s="9">
        <v>50648.0078125</v>
      </c>
      <c r="L297" s="9">
        <v>147.84613037109375</v>
      </c>
      <c r="M297" s="9">
        <v>11652.44140625</v>
      </c>
      <c r="N297" s="9">
        <v>0</v>
      </c>
      <c r="O297" s="9">
        <v>0</v>
      </c>
      <c r="P297" s="9">
        <v>4791.912109375</v>
      </c>
      <c r="Q297" s="9">
        <v>0</v>
      </c>
      <c r="R297" s="9">
        <v>0</v>
      </c>
      <c r="S297" s="9">
        <v>0</v>
      </c>
      <c r="T297" s="9">
        <v>0</v>
      </c>
      <c r="U297" s="9">
        <v>174.11692000000002</v>
      </c>
      <c r="V297" s="9">
        <v>0</v>
      </c>
      <c r="W297" s="9">
        <v>0</v>
      </c>
      <c r="X297" s="9">
        <v>174.11692000000002</v>
      </c>
      <c r="Y297" s="9">
        <v>259.12640380859375</v>
      </c>
      <c r="Z297" s="9">
        <v>-270.76644897460937</v>
      </c>
      <c r="AA297" s="9">
        <v>0</v>
      </c>
      <c r="AB297" s="9">
        <v>0</v>
      </c>
      <c r="AC297" s="9">
        <v>0</v>
      </c>
      <c r="AD297" s="9">
        <v>0</v>
      </c>
      <c r="AE297" s="9"/>
      <c r="AG297" s="3">
        <f t="shared" si="37"/>
        <v>16592.199645996094</v>
      </c>
      <c r="AH297" s="10"/>
    </row>
    <row r="298" spans="2:34" x14ac:dyDescent="0.25">
      <c r="B298" t="s">
        <v>284</v>
      </c>
      <c r="C298" t="s">
        <v>23</v>
      </c>
      <c r="D298" t="s">
        <v>42</v>
      </c>
      <c r="E298">
        <v>14</v>
      </c>
      <c r="F298" t="s">
        <v>55</v>
      </c>
      <c r="G298" s="9">
        <v>30.509567260742188</v>
      </c>
      <c r="H298" s="9">
        <v>97499.59375</v>
      </c>
      <c r="I298" s="9">
        <v>31593.98046875</v>
      </c>
      <c r="J298" s="9">
        <v>0</v>
      </c>
      <c r="K298" s="9">
        <v>50648.0078125</v>
      </c>
      <c r="L298" s="9">
        <v>134.07777404785156</v>
      </c>
      <c r="M298" s="9">
        <v>10331.697265625</v>
      </c>
      <c r="N298" s="9">
        <v>0</v>
      </c>
      <c r="O298" s="9">
        <v>0</v>
      </c>
      <c r="P298" s="9">
        <v>4791.912109375</v>
      </c>
      <c r="Q298" s="9">
        <v>0</v>
      </c>
      <c r="R298" s="9">
        <v>0</v>
      </c>
      <c r="S298" s="9">
        <v>0</v>
      </c>
      <c r="T298" s="9">
        <v>0</v>
      </c>
      <c r="U298" s="9">
        <v>174.11692000000002</v>
      </c>
      <c r="V298" s="9">
        <v>0</v>
      </c>
      <c r="W298" s="9">
        <v>0</v>
      </c>
      <c r="X298" s="9">
        <v>174.11692000000002</v>
      </c>
      <c r="Y298" s="9">
        <v>259.12640380859375</v>
      </c>
      <c r="Z298" s="9">
        <v>-270.76644897460937</v>
      </c>
      <c r="AA298" s="9">
        <v>0</v>
      </c>
      <c r="AB298" s="9">
        <v>0</v>
      </c>
      <c r="AC298" s="9">
        <v>0</v>
      </c>
      <c r="AD298" s="9">
        <v>0</v>
      </c>
      <c r="AE298" s="9"/>
      <c r="AG298" s="3">
        <f t="shared" si="37"/>
        <v>15257.687149047852</v>
      </c>
      <c r="AH298" s="10"/>
    </row>
    <row r="299" spans="2:34" x14ac:dyDescent="0.25">
      <c r="B299" t="s">
        <v>285</v>
      </c>
      <c r="C299" t="s">
        <v>23</v>
      </c>
      <c r="D299" t="s">
        <v>42</v>
      </c>
      <c r="E299">
        <v>14</v>
      </c>
      <c r="F299" t="s">
        <v>56</v>
      </c>
      <c r="G299" s="9">
        <v>32.694835662841797</v>
      </c>
      <c r="H299" s="9">
        <v>99354.125</v>
      </c>
      <c r="I299" s="9">
        <v>31593.98046875</v>
      </c>
      <c r="J299" s="9">
        <v>0</v>
      </c>
      <c r="K299" s="9">
        <v>50648.0078125</v>
      </c>
      <c r="L299" s="9">
        <v>127.64651489257812</v>
      </c>
      <c r="M299" s="9">
        <v>12197.3427734375</v>
      </c>
      <c r="N299" s="9">
        <v>0</v>
      </c>
      <c r="O299" s="9">
        <v>0</v>
      </c>
      <c r="P299" s="9">
        <v>4787.22900390625</v>
      </c>
      <c r="Q299" s="9">
        <v>0</v>
      </c>
      <c r="R299" s="9">
        <v>0</v>
      </c>
      <c r="S299" s="9">
        <v>0</v>
      </c>
      <c r="T299" s="9">
        <v>0</v>
      </c>
      <c r="U299" s="9">
        <v>174.09302000000002</v>
      </c>
      <c r="V299" s="9">
        <v>0</v>
      </c>
      <c r="W299" s="9">
        <v>0</v>
      </c>
      <c r="X299" s="9">
        <v>174.09302000000002</v>
      </c>
      <c r="Y299" s="9">
        <v>258.25369262695312</v>
      </c>
      <c r="Z299" s="9">
        <v>-269.88607788085937</v>
      </c>
      <c r="AA299" s="9">
        <v>0</v>
      </c>
      <c r="AB299" s="9">
        <v>0</v>
      </c>
      <c r="AC299" s="9">
        <v>0</v>
      </c>
      <c r="AD299" s="9">
        <v>0</v>
      </c>
      <c r="AE299" s="9"/>
      <c r="AG299" s="3">
        <f t="shared" si="37"/>
        <v>17112.218292236328</v>
      </c>
      <c r="AH299" s="10"/>
    </row>
    <row r="300" spans="2:34" x14ac:dyDescent="0.25">
      <c r="B300" t="s">
        <v>286</v>
      </c>
      <c r="C300" t="s">
        <v>23</v>
      </c>
      <c r="D300" t="s">
        <v>42</v>
      </c>
      <c r="E300">
        <v>14</v>
      </c>
      <c r="F300" t="s">
        <v>70</v>
      </c>
      <c r="G300" s="9">
        <v>31.409978866577148</v>
      </c>
      <c r="H300" s="9">
        <v>97884.1484375</v>
      </c>
      <c r="I300" s="9">
        <v>31593.98046875</v>
      </c>
      <c r="J300" s="9">
        <v>0</v>
      </c>
      <c r="K300" s="9">
        <v>50648.0078125</v>
      </c>
      <c r="L300" s="9">
        <v>114.0821533203125</v>
      </c>
      <c r="M300" s="9">
        <v>10740.94921875</v>
      </c>
      <c r="N300" s="9">
        <v>0</v>
      </c>
      <c r="O300" s="9">
        <v>0</v>
      </c>
      <c r="P300" s="9">
        <v>4787.22900390625</v>
      </c>
      <c r="Q300" s="9">
        <v>0</v>
      </c>
      <c r="R300" s="9">
        <v>0</v>
      </c>
      <c r="S300" s="9">
        <v>0</v>
      </c>
      <c r="T300" s="9">
        <v>0</v>
      </c>
      <c r="U300" s="9">
        <v>174.09302000000002</v>
      </c>
      <c r="V300" s="9">
        <v>0</v>
      </c>
      <c r="W300" s="9">
        <v>0</v>
      </c>
      <c r="X300" s="9">
        <v>174.09302000000002</v>
      </c>
      <c r="Y300" s="9">
        <v>258.25369262695312</v>
      </c>
      <c r="Z300" s="9">
        <v>-269.88607788085937</v>
      </c>
      <c r="AA300" s="9">
        <v>0</v>
      </c>
      <c r="AB300" s="9">
        <v>0</v>
      </c>
      <c r="AC300" s="9">
        <v>0</v>
      </c>
      <c r="AD300" s="9">
        <v>0</v>
      </c>
      <c r="AE300" s="9"/>
      <c r="AG300" s="3">
        <f t="shared" si="37"/>
        <v>15642.260375976563</v>
      </c>
      <c r="AH300" s="10"/>
    </row>
    <row r="301" spans="2:34" x14ac:dyDescent="0.25">
      <c r="B301" t="s">
        <v>287</v>
      </c>
      <c r="C301" t="s">
        <v>23</v>
      </c>
      <c r="D301" t="s">
        <v>42</v>
      </c>
      <c r="E301">
        <v>14</v>
      </c>
      <c r="F301" t="s">
        <v>57</v>
      </c>
      <c r="G301" s="9">
        <v>30.328163146972656</v>
      </c>
      <c r="H301" s="9">
        <v>96649.2734375</v>
      </c>
      <c r="I301" s="9">
        <v>31593.98046875</v>
      </c>
      <c r="J301" s="9">
        <v>0</v>
      </c>
      <c r="K301" s="9">
        <v>50648.0078125</v>
      </c>
      <c r="L301" s="9">
        <v>102.55560302734375</v>
      </c>
      <c r="M301" s="9">
        <v>9517.59375</v>
      </c>
      <c r="N301" s="9">
        <v>0</v>
      </c>
      <c r="O301" s="9">
        <v>0</v>
      </c>
      <c r="P301" s="9">
        <v>4787.22900390625</v>
      </c>
      <c r="Q301" s="9">
        <v>0</v>
      </c>
      <c r="R301" s="9">
        <v>0</v>
      </c>
      <c r="S301" s="9">
        <v>0</v>
      </c>
      <c r="T301" s="9">
        <v>0</v>
      </c>
      <c r="U301" s="9">
        <v>174.09302000000002</v>
      </c>
      <c r="V301" s="9">
        <v>0</v>
      </c>
      <c r="W301" s="9">
        <v>0</v>
      </c>
      <c r="X301" s="9">
        <v>174.09302000000002</v>
      </c>
      <c r="Y301" s="9">
        <v>258.25369262695312</v>
      </c>
      <c r="Z301" s="9">
        <v>-269.88607788085937</v>
      </c>
      <c r="AA301" s="9">
        <v>0</v>
      </c>
      <c r="AB301" s="9">
        <v>0</v>
      </c>
      <c r="AC301" s="9">
        <v>0</v>
      </c>
      <c r="AD301" s="9">
        <v>0</v>
      </c>
      <c r="AE301" s="9"/>
      <c r="AG301" s="3">
        <f t="shared" si="37"/>
        <v>14407.378356933594</v>
      </c>
      <c r="AH301" s="10">
        <f t="shared" ref="AH301" si="45">AG301/AG297</f>
        <v>0.86832238427231534</v>
      </c>
    </row>
    <row r="302" spans="2:34" x14ac:dyDescent="0.25">
      <c r="B302" t="s">
        <v>288</v>
      </c>
      <c r="C302" t="s">
        <v>25</v>
      </c>
      <c r="D302" t="s">
        <v>42</v>
      </c>
      <c r="E302">
        <v>14</v>
      </c>
      <c r="F302" t="s">
        <v>52</v>
      </c>
      <c r="G302" s="9">
        <v>525.88763427734375</v>
      </c>
      <c r="H302" s="9">
        <v>1699532.875</v>
      </c>
      <c r="I302" s="9">
        <v>500422.40625</v>
      </c>
      <c r="J302" s="9">
        <v>0</v>
      </c>
      <c r="K302" s="9">
        <v>883691.5</v>
      </c>
      <c r="L302" s="9">
        <v>243.13847351074219</v>
      </c>
      <c r="M302" s="9">
        <v>185059.03125</v>
      </c>
      <c r="N302" s="9">
        <v>0</v>
      </c>
      <c r="O302" s="9">
        <v>213.47686767578125</v>
      </c>
      <c r="P302" s="9">
        <v>129904.6796875</v>
      </c>
      <c r="Q302" s="9">
        <v>0</v>
      </c>
      <c r="R302" s="9">
        <v>0</v>
      </c>
      <c r="S302" s="9">
        <v>0</v>
      </c>
      <c r="T302" s="9">
        <v>0</v>
      </c>
      <c r="U302" s="9">
        <v>2898.4166400000004</v>
      </c>
      <c r="V302" s="9">
        <v>0</v>
      </c>
      <c r="W302" s="9">
        <v>0</v>
      </c>
      <c r="X302" s="9">
        <v>2898.4166400000004</v>
      </c>
      <c r="Y302" s="9">
        <v>3683.704345703125</v>
      </c>
      <c r="Z302" s="9">
        <v>-3278.49755859375</v>
      </c>
      <c r="AA302" s="9">
        <v>0</v>
      </c>
      <c r="AB302" s="9">
        <v>0</v>
      </c>
      <c r="AC302" s="9">
        <v>0</v>
      </c>
      <c r="AD302" s="9">
        <v>0</v>
      </c>
      <c r="AE302" s="9"/>
      <c r="AG302" s="3">
        <f t="shared" si="37"/>
        <v>315420.32627868652</v>
      </c>
      <c r="AH302" s="10"/>
    </row>
    <row r="303" spans="2:34" x14ac:dyDescent="0.25">
      <c r="B303" t="s">
        <v>699</v>
      </c>
      <c r="C303" t="s">
        <v>25</v>
      </c>
      <c r="D303" t="s">
        <v>42</v>
      </c>
      <c r="E303">
        <v>14</v>
      </c>
      <c r="F303" t="s">
        <v>648</v>
      </c>
      <c r="G303" s="9">
        <v>525.8880615234375</v>
      </c>
      <c r="H303" s="9">
        <v>1788965.125</v>
      </c>
      <c r="I303" s="9">
        <v>500422.40625</v>
      </c>
      <c r="J303" s="9">
        <v>0</v>
      </c>
      <c r="K303" s="9">
        <v>883691.5</v>
      </c>
      <c r="L303" s="9">
        <v>242.19606018066406</v>
      </c>
      <c r="M303" s="9">
        <v>274445.875</v>
      </c>
      <c r="N303" s="9">
        <v>0</v>
      </c>
      <c r="O303" s="9">
        <v>213.47686767578125</v>
      </c>
      <c r="P303" s="9">
        <v>129950.921875</v>
      </c>
      <c r="Q303" s="9">
        <v>0</v>
      </c>
      <c r="R303" s="9">
        <v>0</v>
      </c>
      <c r="S303" s="9">
        <v>0</v>
      </c>
      <c r="T303" s="9">
        <v>0</v>
      </c>
      <c r="U303" s="9">
        <v>2898.4144000000001</v>
      </c>
      <c r="V303" s="9">
        <v>0</v>
      </c>
      <c r="W303" s="9">
        <v>0</v>
      </c>
      <c r="X303" s="9">
        <v>2898.4144000000001</v>
      </c>
      <c r="Y303" s="9">
        <v>3683.73486328125</v>
      </c>
      <c r="Z303" s="9">
        <v>-3278.5244140625</v>
      </c>
      <c r="AA303" s="9">
        <v>0</v>
      </c>
      <c r="AB303" s="9">
        <v>0</v>
      </c>
      <c r="AC303" s="9">
        <v>0</v>
      </c>
      <c r="AD303" s="9">
        <v>0</v>
      </c>
      <c r="AE303" s="9"/>
      <c r="AG303" s="3">
        <f t="shared" si="37"/>
        <v>404852.46980285645</v>
      </c>
      <c r="AH303" s="10"/>
    </row>
    <row r="304" spans="2:34" x14ac:dyDescent="0.25">
      <c r="B304" t="s">
        <v>289</v>
      </c>
      <c r="C304" t="s">
        <v>25</v>
      </c>
      <c r="D304" t="s">
        <v>42</v>
      </c>
      <c r="E304">
        <v>14</v>
      </c>
      <c r="F304" t="s">
        <v>62</v>
      </c>
      <c r="G304" s="9">
        <v>530.09515380859375</v>
      </c>
      <c r="H304" s="9">
        <v>1676253.25</v>
      </c>
      <c r="I304" s="9">
        <v>500422.40625</v>
      </c>
      <c r="J304" s="9">
        <v>0</v>
      </c>
      <c r="K304" s="9">
        <v>883691.5</v>
      </c>
      <c r="L304" s="9">
        <v>359.46994018554687</v>
      </c>
      <c r="M304" s="9">
        <v>210225.671875</v>
      </c>
      <c r="N304" s="9">
        <v>0</v>
      </c>
      <c r="O304" s="9">
        <v>213.47686767578125</v>
      </c>
      <c r="P304" s="9">
        <v>81342.2109375</v>
      </c>
      <c r="Q304" s="9">
        <v>0</v>
      </c>
      <c r="R304" s="9">
        <v>0</v>
      </c>
      <c r="S304" s="9">
        <v>0</v>
      </c>
      <c r="T304" s="9">
        <v>0</v>
      </c>
      <c r="U304" s="9">
        <v>2898.4582400000004</v>
      </c>
      <c r="V304" s="9">
        <v>0</v>
      </c>
      <c r="W304" s="9">
        <v>0</v>
      </c>
      <c r="X304" s="9">
        <v>2898.4582400000004</v>
      </c>
      <c r="Y304" s="9">
        <v>3538.592529296875</v>
      </c>
      <c r="Z304" s="9">
        <v>-3149.346923828125</v>
      </c>
      <c r="AA304" s="9">
        <v>0</v>
      </c>
      <c r="AB304" s="9">
        <v>0</v>
      </c>
      <c r="AC304" s="9">
        <v>0</v>
      </c>
      <c r="AD304" s="9">
        <v>0</v>
      </c>
      <c r="AE304" s="9"/>
      <c r="AG304" s="3">
        <f t="shared" si="37"/>
        <v>292140.82962036133</v>
      </c>
      <c r="AH304" s="10"/>
    </row>
    <row r="305" spans="2:34" x14ac:dyDescent="0.25">
      <c r="B305" t="s">
        <v>700</v>
      </c>
      <c r="C305" t="s">
        <v>25</v>
      </c>
      <c r="D305" t="s">
        <v>42</v>
      </c>
      <c r="E305">
        <v>14</v>
      </c>
      <c r="F305" t="s">
        <v>650</v>
      </c>
      <c r="G305" s="9">
        <v>496.37466430664062</v>
      </c>
      <c r="H305" s="9">
        <v>1626294</v>
      </c>
      <c r="I305" s="9">
        <v>500422.40625</v>
      </c>
      <c r="J305" s="9">
        <v>0</v>
      </c>
      <c r="K305" s="9">
        <v>883691.5</v>
      </c>
      <c r="L305" s="9">
        <v>302.01165771484375</v>
      </c>
      <c r="M305" s="9">
        <v>165928.578125</v>
      </c>
      <c r="N305" s="9">
        <v>0</v>
      </c>
      <c r="O305" s="9">
        <v>213.47686767578125</v>
      </c>
      <c r="P305" s="9">
        <v>75737.84375</v>
      </c>
      <c r="Q305" s="9">
        <v>0</v>
      </c>
      <c r="R305" s="9">
        <v>0</v>
      </c>
      <c r="S305" s="9">
        <v>0</v>
      </c>
      <c r="T305" s="9">
        <v>0</v>
      </c>
      <c r="U305" s="9">
        <v>2898.4601600000001</v>
      </c>
      <c r="V305" s="9">
        <v>0</v>
      </c>
      <c r="W305" s="9">
        <v>0</v>
      </c>
      <c r="X305" s="9">
        <v>2898.4601600000001</v>
      </c>
      <c r="Y305" s="9">
        <v>3599.129638671875</v>
      </c>
      <c r="Z305" s="9">
        <v>-3203.22509765625</v>
      </c>
      <c r="AA305" s="9">
        <v>0</v>
      </c>
      <c r="AB305" s="9">
        <v>0</v>
      </c>
      <c r="AC305" s="9">
        <v>0</v>
      </c>
      <c r="AD305" s="9">
        <v>0</v>
      </c>
      <c r="AE305" s="9"/>
      <c r="AG305" s="3">
        <f t="shared" si="37"/>
        <v>242181.91040039062</v>
      </c>
      <c r="AH305" s="10"/>
    </row>
    <row r="306" spans="2:34" x14ac:dyDescent="0.25">
      <c r="B306" t="s">
        <v>290</v>
      </c>
      <c r="C306" t="s">
        <v>25</v>
      </c>
      <c r="D306" t="s">
        <v>42</v>
      </c>
      <c r="E306">
        <v>14</v>
      </c>
      <c r="F306" t="s">
        <v>53</v>
      </c>
      <c r="G306" s="9">
        <v>558.4815673828125</v>
      </c>
      <c r="H306" s="9">
        <v>1717849.875</v>
      </c>
      <c r="I306" s="9">
        <v>500422.40625</v>
      </c>
      <c r="J306" s="9">
        <v>0</v>
      </c>
      <c r="K306" s="9">
        <v>883691.5</v>
      </c>
      <c r="L306" s="9">
        <v>283.54168701171875</v>
      </c>
      <c r="M306" s="9">
        <v>210100.796875</v>
      </c>
      <c r="N306" s="9">
        <v>0</v>
      </c>
      <c r="O306" s="9">
        <v>213.47686767578125</v>
      </c>
      <c r="P306" s="9">
        <v>123139.328125</v>
      </c>
      <c r="Q306" s="9">
        <v>0</v>
      </c>
      <c r="R306" s="9">
        <v>0</v>
      </c>
      <c r="S306" s="9">
        <v>0</v>
      </c>
      <c r="T306" s="9">
        <v>0</v>
      </c>
      <c r="U306" s="9">
        <v>2898.4496000000004</v>
      </c>
      <c r="V306" s="9">
        <v>0</v>
      </c>
      <c r="W306" s="9">
        <v>0</v>
      </c>
      <c r="X306" s="9">
        <v>2898.4496000000004</v>
      </c>
      <c r="Y306" s="9">
        <v>3689.8642578125</v>
      </c>
      <c r="Z306" s="9">
        <v>-3283.9794921875</v>
      </c>
      <c r="AA306" s="9">
        <v>0</v>
      </c>
      <c r="AB306" s="9">
        <v>0</v>
      </c>
      <c r="AC306" s="9">
        <v>0</v>
      </c>
      <c r="AD306" s="9">
        <v>0</v>
      </c>
      <c r="AE306" s="9"/>
      <c r="AG306" s="3">
        <f t="shared" si="37"/>
        <v>333737.1435546875</v>
      </c>
      <c r="AH306" s="10">
        <f t="shared" ref="AH306" si="46">AG306/AG302</f>
        <v>1.0580711379387051</v>
      </c>
    </row>
    <row r="307" spans="2:34" x14ac:dyDescent="0.25">
      <c r="B307" s="2" t="s">
        <v>806</v>
      </c>
      <c r="C307" s="2" t="s">
        <v>25</v>
      </c>
      <c r="D307" s="2" t="s">
        <v>42</v>
      </c>
      <c r="E307" s="2">
        <v>14</v>
      </c>
      <c r="F307" s="2" t="s">
        <v>777</v>
      </c>
      <c r="G307" s="3">
        <v>530.02484130859375</v>
      </c>
      <c r="H307" s="3">
        <v>1688904</v>
      </c>
      <c r="I307" s="3">
        <v>500422.40625</v>
      </c>
      <c r="J307" s="3">
        <v>0</v>
      </c>
      <c r="K307" s="3">
        <v>883691.5</v>
      </c>
      <c r="L307" s="3">
        <v>265.2220458984375</v>
      </c>
      <c r="M307" s="3">
        <v>181173.390625</v>
      </c>
      <c r="N307" s="3">
        <v>0</v>
      </c>
      <c r="O307" s="3">
        <v>213.47686767578125</v>
      </c>
      <c r="P307" s="3">
        <v>123139.328125</v>
      </c>
      <c r="Q307" s="3">
        <v>0</v>
      </c>
      <c r="R307" s="3">
        <v>0</v>
      </c>
      <c r="S307" s="3">
        <v>0</v>
      </c>
      <c r="T307" s="3">
        <v>0</v>
      </c>
      <c r="U307" s="3">
        <v>2898.4496000000004</v>
      </c>
      <c r="V307" s="3">
        <v>0</v>
      </c>
      <c r="W307" s="3">
        <v>0</v>
      </c>
      <c r="X307" s="3">
        <v>2898.4496000000004</v>
      </c>
      <c r="Y307" s="3">
        <v>3689.8642578125</v>
      </c>
      <c r="Z307" s="3">
        <v>-3283.9794921875</v>
      </c>
      <c r="AA307" s="3">
        <v>0</v>
      </c>
      <c r="AB307" s="3">
        <v>0</v>
      </c>
      <c r="AC307" s="3">
        <v>0</v>
      </c>
      <c r="AD307" s="3">
        <v>0</v>
      </c>
      <c r="AE307" s="3"/>
      <c r="AF307" s="2"/>
      <c r="AG307" s="3">
        <f t="shared" si="37"/>
        <v>304791.41766357422</v>
      </c>
      <c r="AH307" s="10"/>
    </row>
    <row r="308" spans="2:34" x14ac:dyDescent="0.25">
      <c r="B308" s="2" t="s">
        <v>291</v>
      </c>
      <c r="C308" s="2" t="s">
        <v>25</v>
      </c>
      <c r="D308" s="2" t="s">
        <v>42</v>
      </c>
      <c r="E308" s="2">
        <v>14</v>
      </c>
      <c r="F308" s="2" t="s">
        <v>54</v>
      </c>
      <c r="G308" s="3">
        <v>543.9774169921875</v>
      </c>
      <c r="H308" s="3">
        <v>1734554</v>
      </c>
      <c r="I308" s="3">
        <v>500422.40625</v>
      </c>
      <c r="J308" s="3">
        <v>0</v>
      </c>
      <c r="K308" s="3">
        <v>883691.5</v>
      </c>
      <c r="L308" s="3">
        <v>785.89276123046875</v>
      </c>
      <c r="M308" s="3">
        <v>264685.65625</v>
      </c>
      <c r="N308" s="3">
        <v>0</v>
      </c>
      <c r="O308" s="3">
        <v>213.47686767578125</v>
      </c>
      <c r="P308" s="3">
        <v>84756.421875</v>
      </c>
      <c r="Q308" s="3">
        <v>0</v>
      </c>
      <c r="R308" s="3">
        <v>0</v>
      </c>
      <c r="S308" s="3">
        <v>0</v>
      </c>
      <c r="T308" s="3">
        <v>0</v>
      </c>
      <c r="U308" s="3">
        <v>2898.4697600000004</v>
      </c>
      <c r="V308" s="3">
        <v>0</v>
      </c>
      <c r="W308" s="3">
        <v>0</v>
      </c>
      <c r="X308" s="3">
        <v>2898.4697600000004</v>
      </c>
      <c r="Y308" s="3">
        <v>4432.890625</v>
      </c>
      <c r="Z308" s="3">
        <v>-4635.6611328125</v>
      </c>
      <c r="AA308" s="3">
        <v>0</v>
      </c>
      <c r="AB308" s="3">
        <v>0</v>
      </c>
      <c r="AC308" s="3">
        <v>0</v>
      </c>
      <c r="AD308" s="3">
        <v>0</v>
      </c>
      <c r="AE308" s="3"/>
      <c r="AF308" s="2"/>
      <c r="AG308" s="3">
        <f t="shared" si="37"/>
        <v>350441.44775390625</v>
      </c>
      <c r="AH308" s="10"/>
    </row>
    <row r="309" spans="2:34" x14ac:dyDescent="0.25">
      <c r="B309" t="s">
        <v>292</v>
      </c>
      <c r="C309" t="s">
        <v>25</v>
      </c>
      <c r="D309" t="s">
        <v>42</v>
      </c>
      <c r="E309">
        <v>14</v>
      </c>
      <c r="F309" t="s">
        <v>66</v>
      </c>
      <c r="G309" s="9">
        <v>507.5477294921875</v>
      </c>
      <c r="H309" s="9">
        <v>1687503</v>
      </c>
      <c r="I309" s="9">
        <v>500422.40625</v>
      </c>
      <c r="J309" s="9">
        <v>0</v>
      </c>
      <c r="K309" s="9">
        <v>883691.5</v>
      </c>
      <c r="L309" s="9">
        <v>669.5625</v>
      </c>
      <c r="M309" s="9">
        <v>217751.40625</v>
      </c>
      <c r="N309" s="9">
        <v>0</v>
      </c>
      <c r="O309" s="9">
        <v>213.47686767578125</v>
      </c>
      <c r="P309" s="9">
        <v>84756.421875</v>
      </c>
      <c r="Q309" s="9">
        <v>0</v>
      </c>
      <c r="R309" s="9">
        <v>0</v>
      </c>
      <c r="S309" s="9">
        <v>0</v>
      </c>
      <c r="T309" s="9">
        <v>0</v>
      </c>
      <c r="U309" s="9">
        <v>2898.4697600000004</v>
      </c>
      <c r="V309" s="9">
        <v>0</v>
      </c>
      <c r="W309" s="9">
        <v>0</v>
      </c>
      <c r="X309" s="9">
        <v>2898.4697600000004</v>
      </c>
      <c r="Y309" s="9">
        <v>4432.890625</v>
      </c>
      <c r="Z309" s="9">
        <v>-4635.6611328125</v>
      </c>
      <c r="AA309" s="9">
        <v>0</v>
      </c>
      <c r="AB309" s="9">
        <v>0</v>
      </c>
      <c r="AC309" s="9">
        <v>0</v>
      </c>
      <c r="AD309" s="9">
        <v>0</v>
      </c>
      <c r="AE309" s="9"/>
      <c r="AG309" s="3">
        <f t="shared" si="37"/>
        <v>303390.86749267578</v>
      </c>
      <c r="AH309" s="10"/>
    </row>
    <row r="310" spans="2:34" x14ac:dyDescent="0.25">
      <c r="B310" t="s">
        <v>293</v>
      </c>
      <c r="C310" t="s">
        <v>25</v>
      </c>
      <c r="D310" t="s">
        <v>42</v>
      </c>
      <c r="E310">
        <v>14</v>
      </c>
      <c r="F310" t="s">
        <v>55</v>
      </c>
      <c r="G310" s="9">
        <v>487.40753173828125</v>
      </c>
      <c r="H310" s="9">
        <v>1661581.625</v>
      </c>
      <c r="I310" s="9">
        <v>500422.40625</v>
      </c>
      <c r="J310" s="9">
        <v>0</v>
      </c>
      <c r="K310" s="9">
        <v>883691.5</v>
      </c>
      <c r="L310" s="9">
        <v>601.021728515625</v>
      </c>
      <c r="M310" s="9">
        <v>191898.671875</v>
      </c>
      <c r="N310" s="9">
        <v>0</v>
      </c>
      <c r="O310" s="9">
        <v>213.47686767578125</v>
      </c>
      <c r="P310" s="9">
        <v>84756.421875</v>
      </c>
      <c r="Q310" s="9">
        <v>0</v>
      </c>
      <c r="R310" s="9">
        <v>0</v>
      </c>
      <c r="S310" s="9">
        <v>0</v>
      </c>
      <c r="T310" s="9">
        <v>0</v>
      </c>
      <c r="U310" s="9">
        <v>2898.4697600000004</v>
      </c>
      <c r="V310" s="9">
        <v>0</v>
      </c>
      <c r="W310" s="9">
        <v>0</v>
      </c>
      <c r="X310" s="9">
        <v>2898.4697600000004</v>
      </c>
      <c r="Y310" s="9">
        <v>4432.890625</v>
      </c>
      <c r="Z310" s="9">
        <v>-4635.6611328125</v>
      </c>
      <c r="AA310" s="9">
        <v>0</v>
      </c>
      <c r="AB310" s="9">
        <v>0</v>
      </c>
      <c r="AC310" s="9">
        <v>0</v>
      </c>
      <c r="AD310" s="9">
        <v>0</v>
      </c>
      <c r="AE310" s="9"/>
      <c r="AG310" s="3">
        <f t="shared" si="37"/>
        <v>277469.59234619141</v>
      </c>
      <c r="AH310" s="10"/>
    </row>
    <row r="311" spans="2:34" x14ac:dyDescent="0.25">
      <c r="B311" t="s">
        <v>294</v>
      </c>
      <c r="C311" t="s">
        <v>25</v>
      </c>
      <c r="D311" t="s">
        <v>42</v>
      </c>
      <c r="E311">
        <v>14</v>
      </c>
      <c r="F311" t="s">
        <v>56</v>
      </c>
      <c r="G311" s="9">
        <v>547.41339111328125</v>
      </c>
      <c r="H311" s="9">
        <v>1717497</v>
      </c>
      <c r="I311" s="9">
        <v>500422.40625</v>
      </c>
      <c r="J311" s="9">
        <v>0</v>
      </c>
      <c r="K311" s="9">
        <v>883691.5</v>
      </c>
      <c r="L311" s="9">
        <v>573.9693603515625</v>
      </c>
      <c r="M311" s="9">
        <v>248592.796875</v>
      </c>
      <c r="N311" s="9">
        <v>0</v>
      </c>
      <c r="O311" s="9">
        <v>213.47686767578125</v>
      </c>
      <c r="P311" s="9">
        <v>84003.78125</v>
      </c>
      <c r="Q311" s="9">
        <v>0</v>
      </c>
      <c r="R311" s="9">
        <v>0</v>
      </c>
      <c r="S311" s="9">
        <v>0</v>
      </c>
      <c r="T311" s="9">
        <v>0</v>
      </c>
      <c r="U311" s="9">
        <v>2898.4320000000002</v>
      </c>
      <c r="V311" s="9">
        <v>0</v>
      </c>
      <c r="W311" s="9">
        <v>0</v>
      </c>
      <c r="X311" s="9">
        <v>2898.4320000000002</v>
      </c>
      <c r="Y311" s="9">
        <v>4310.82568359375</v>
      </c>
      <c r="Z311" s="9">
        <v>-4507.9599609375</v>
      </c>
      <c r="AA311" s="9">
        <v>0</v>
      </c>
      <c r="AB311" s="9">
        <v>0</v>
      </c>
      <c r="AC311" s="9">
        <v>0</v>
      </c>
      <c r="AD311" s="9">
        <v>0</v>
      </c>
      <c r="AE311" s="9"/>
      <c r="AG311" s="3">
        <f t="shared" si="37"/>
        <v>333384.02435302734</v>
      </c>
      <c r="AH311" s="10">
        <f t="shared" ref="AH311" si="47">AG311/AG307</f>
        <v>1.0938104061742755</v>
      </c>
    </row>
    <row r="312" spans="2:34" x14ac:dyDescent="0.25">
      <c r="B312" t="s">
        <v>295</v>
      </c>
      <c r="C312" t="s">
        <v>25</v>
      </c>
      <c r="D312" t="s">
        <v>42</v>
      </c>
      <c r="E312">
        <v>14</v>
      </c>
      <c r="F312" t="s">
        <v>70</v>
      </c>
      <c r="G312" s="9">
        <v>510.41705322265625</v>
      </c>
      <c r="H312" s="9">
        <v>1673210.5</v>
      </c>
      <c r="I312" s="9">
        <v>500422.40625</v>
      </c>
      <c r="J312" s="9">
        <v>0</v>
      </c>
      <c r="K312" s="9">
        <v>883691.5</v>
      </c>
      <c r="L312" s="9">
        <v>484.35101318359375</v>
      </c>
      <c r="M312" s="9">
        <v>204396.375</v>
      </c>
      <c r="N312" s="9">
        <v>0</v>
      </c>
      <c r="O312" s="9">
        <v>213.47686767578125</v>
      </c>
      <c r="P312" s="9">
        <v>84003.78125</v>
      </c>
      <c r="Q312" s="9">
        <v>0</v>
      </c>
      <c r="R312" s="9">
        <v>0</v>
      </c>
      <c r="S312" s="9">
        <v>0</v>
      </c>
      <c r="T312" s="9">
        <v>0</v>
      </c>
      <c r="U312" s="9">
        <v>2898.4320000000002</v>
      </c>
      <c r="V312" s="9">
        <v>0</v>
      </c>
      <c r="W312" s="9">
        <v>0</v>
      </c>
      <c r="X312" s="9">
        <v>2898.4320000000002</v>
      </c>
      <c r="Y312" s="9">
        <v>4310.82568359375</v>
      </c>
      <c r="Z312" s="9">
        <v>-4507.9599609375</v>
      </c>
      <c r="AA312" s="9">
        <v>0</v>
      </c>
      <c r="AB312" s="9">
        <v>0</v>
      </c>
      <c r="AC312" s="9">
        <v>0</v>
      </c>
      <c r="AD312" s="9">
        <v>0</v>
      </c>
      <c r="AE312" s="9"/>
      <c r="AG312" s="3">
        <f t="shared" si="37"/>
        <v>289097.98413085938</v>
      </c>
      <c r="AH312" s="10"/>
    </row>
    <row r="313" spans="2:34" x14ac:dyDescent="0.25">
      <c r="B313" t="s">
        <v>296</v>
      </c>
      <c r="C313" t="s">
        <v>25</v>
      </c>
      <c r="D313" t="s">
        <v>42</v>
      </c>
      <c r="E313">
        <v>14</v>
      </c>
      <c r="F313" t="s">
        <v>57</v>
      </c>
      <c r="G313" s="9">
        <v>489.95339965820313</v>
      </c>
      <c r="H313" s="9">
        <v>1648873.375</v>
      </c>
      <c r="I313" s="9">
        <v>500422.40625</v>
      </c>
      <c r="J313" s="9">
        <v>0</v>
      </c>
      <c r="K313" s="9">
        <v>883691.5</v>
      </c>
      <c r="L313" s="9">
        <v>433.21975708007812</v>
      </c>
      <c r="M313" s="9">
        <v>180110.65625</v>
      </c>
      <c r="N313" s="9">
        <v>0</v>
      </c>
      <c r="O313" s="9">
        <v>213.47686767578125</v>
      </c>
      <c r="P313" s="9">
        <v>84003.78125</v>
      </c>
      <c r="Q313" s="9">
        <v>0</v>
      </c>
      <c r="R313" s="9">
        <v>0</v>
      </c>
      <c r="S313" s="9">
        <v>0</v>
      </c>
      <c r="T313" s="9">
        <v>0</v>
      </c>
      <c r="U313" s="9">
        <v>2898.4320000000002</v>
      </c>
      <c r="V313" s="9">
        <v>0</v>
      </c>
      <c r="W313" s="9">
        <v>0</v>
      </c>
      <c r="X313" s="9">
        <v>2898.4320000000002</v>
      </c>
      <c r="Y313" s="9">
        <v>4310.82568359375</v>
      </c>
      <c r="Z313" s="9">
        <v>-4507.9599609375</v>
      </c>
      <c r="AA313" s="9">
        <v>0</v>
      </c>
      <c r="AB313" s="9">
        <v>0</v>
      </c>
      <c r="AC313" s="9">
        <v>0</v>
      </c>
      <c r="AD313" s="9">
        <v>0</v>
      </c>
      <c r="AE313" s="9"/>
      <c r="AG313" s="3">
        <f t="shared" si="37"/>
        <v>264761.13412475586</v>
      </c>
      <c r="AH313" s="10"/>
    </row>
    <row r="314" spans="2:34" x14ac:dyDescent="0.25">
      <c r="B314" t="s">
        <v>297</v>
      </c>
      <c r="C314" t="s">
        <v>26</v>
      </c>
      <c r="D314" t="s">
        <v>42</v>
      </c>
      <c r="E314">
        <v>14</v>
      </c>
      <c r="F314" t="s">
        <v>52</v>
      </c>
      <c r="G314" s="9">
        <v>149.80087280273437</v>
      </c>
      <c r="H314" s="9">
        <v>329756.25</v>
      </c>
      <c r="I314" s="9">
        <v>133157.65625</v>
      </c>
      <c r="J314" s="9">
        <v>0</v>
      </c>
      <c r="K314" s="9">
        <v>99493.7734375</v>
      </c>
      <c r="L314" s="9">
        <v>17566.041015625</v>
      </c>
      <c r="M314" s="9">
        <v>25564.3828125</v>
      </c>
      <c r="N314" s="9">
        <v>0</v>
      </c>
      <c r="O314" s="9">
        <v>0</v>
      </c>
      <c r="P314" s="9">
        <v>53554.984375</v>
      </c>
      <c r="Q314" s="9">
        <v>0</v>
      </c>
      <c r="R314" s="9">
        <v>420.25299072265625</v>
      </c>
      <c r="S314" s="9">
        <v>0</v>
      </c>
      <c r="T314" s="9">
        <v>0</v>
      </c>
      <c r="U314" s="9">
        <v>2239.25072</v>
      </c>
      <c r="V314" s="9">
        <v>110.39444</v>
      </c>
      <c r="W314" s="9">
        <v>0</v>
      </c>
      <c r="X314" s="9">
        <v>2128.8556800000001</v>
      </c>
      <c r="Y314" s="9">
        <v>1502.0638427734375</v>
      </c>
      <c r="Z314" s="9">
        <v>-1336.836669921875</v>
      </c>
      <c r="AA314" s="9">
        <v>0</v>
      </c>
      <c r="AB314" s="9">
        <v>0</v>
      </c>
      <c r="AC314" s="9">
        <v>0</v>
      </c>
      <c r="AD314" s="9">
        <v>0</v>
      </c>
      <c r="AE314" s="9"/>
      <c r="AG314" s="3">
        <f t="shared" si="37"/>
        <v>97105.661193847656</v>
      </c>
      <c r="AH314" s="10"/>
    </row>
    <row r="315" spans="2:34" x14ac:dyDescent="0.25">
      <c r="B315" t="s">
        <v>701</v>
      </c>
      <c r="C315" t="s">
        <v>26</v>
      </c>
      <c r="D315" t="s">
        <v>42</v>
      </c>
      <c r="E315">
        <v>14</v>
      </c>
      <c r="F315" t="s">
        <v>648</v>
      </c>
      <c r="G315" s="9">
        <v>149.80085754394531</v>
      </c>
      <c r="H315" s="9">
        <v>338501.15625</v>
      </c>
      <c r="I315" s="9">
        <v>133157.65625</v>
      </c>
      <c r="J315" s="9">
        <v>0</v>
      </c>
      <c r="K315" s="9">
        <v>99493.7734375</v>
      </c>
      <c r="L315" s="9">
        <v>17564.806640625</v>
      </c>
      <c r="M315" s="9">
        <v>34310.125</v>
      </c>
      <c r="N315" s="9">
        <v>0</v>
      </c>
      <c r="O315" s="9">
        <v>0</v>
      </c>
      <c r="P315" s="9">
        <v>53554.984375</v>
      </c>
      <c r="Q315" s="9">
        <v>0</v>
      </c>
      <c r="R315" s="9">
        <v>420.2496337890625</v>
      </c>
      <c r="S315" s="9">
        <v>0</v>
      </c>
      <c r="T315" s="9">
        <v>0</v>
      </c>
      <c r="U315" s="9">
        <v>2239.2499200000002</v>
      </c>
      <c r="V315" s="9">
        <v>110.39444</v>
      </c>
      <c r="W315" s="9">
        <v>0</v>
      </c>
      <c r="X315" s="9">
        <v>2128.8550400000004</v>
      </c>
      <c r="Y315" s="9">
        <v>1502.0638427734375</v>
      </c>
      <c r="Z315" s="9">
        <v>-1336.836669921875</v>
      </c>
      <c r="AA315" s="9">
        <v>0</v>
      </c>
      <c r="AB315" s="9">
        <v>0</v>
      </c>
      <c r="AC315" s="9">
        <v>0</v>
      </c>
      <c r="AD315" s="9">
        <v>0</v>
      </c>
      <c r="AE315" s="9"/>
      <c r="AG315" s="3">
        <f t="shared" si="37"/>
        <v>105850.16564941406</v>
      </c>
      <c r="AH315" s="10"/>
    </row>
    <row r="316" spans="2:34" x14ac:dyDescent="0.25">
      <c r="B316" t="s">
        <v>298</v>
      </c>
      <c r="C316" t="s">
        <v>26</v>
      </c>
      <c r="D316" t="s">
        <v>42</v>
      </c>
      <c r="E316">
        <v>14</v>
      </c>
      <c r="F316" t="s">
        <v>62</v>
      </c>
      <c r="G316" s="9">
        <v>150.1248779296875</v>
      </c>
      <c r="H316" s="9">
        <v>322444.5625</v>
      </c>
      <c r="I316" s="9">
        <v>133157.65625</v>
      </c>
      <c r="J316" s="9">
        <v>0</v>
      </c>
      <c r="K316" s="9">
        <v>99493.7734375</v>
      </c>
      <c r="L316" s="9">
        <v>19641.3828125</v>
      </c>
      <c r="M316" s="9">
        <v>28952.6328125</v>
      </c>
      <c r="N316" s="9">
        <v>0</v>
      </c>
      <c r="O316" s="9">
        <v>0</v>
      </c>
      <c r="P316" s="9">
        <v>40704.328125</v>
      </c>
      <c r="Q316" s="9">
        <v>0</v>
      </c>
      <c r="R316" s="9">
        <v>495.51177978515625</v>
      </c>
      <c r="S316" s="9">
        <v>0</v>
      </c>
      <c r="T316" s="9">
        <v>0</v>
      </c>
      <c r="U316" s="9">
        <v>2239.3948800000003</v>
      </c>
      <c r="V316" s="9">
        <v>110.39444</v>
      </c>
      <c r="W316" s="9">
        <v>0</v>
      </c>
      <c r="X316" s="9">
        <v>2129</v>
      </c>
      <c r="Y316" s="9">
        <v>1439.7608642578125</v>
      </c>
      <c r="Z316" s="9">
        <v>-1281.3870849609375</v>
      </c>
      <c r="AA316" s="9">
        <v>0</v>
      </c>
      <c r="AB316" s="9">
        <v>0</v>
      </c>
      <c r="AC316" s="9">
        <v>0</v>
      </c>
      <c r="AD316" s="9">
        <v>0</v>
      </c>
      <c r="AE316" s="9"/>
      <c r="AG316" s="3">
        <f t="shared" si="37"/>
        <v>89793.855529785156</v>
      </c>
      <c r="AH316" s="10">
        <f t="shared" ref="AH316" si="48">AG316/AG312</f>
        <v>0.31060007491833713</v>
      </c>
    </row>
    <row r="317" spans="2:34" x14ac:dyDescent="0.25">
      <c r="B317" s="2" t="s">
        <v>702</v>
      </c>
      <c r="C317" s="2" t="s">
        <v>26</v>
      </c>
      <c r="D317" s="2" t="s">
        <v>42</v>
      </c>
      <c r="E317" s="2">
        <v>14</v>
      </c>
      <c r="F317" s="2" t="s">
        <v>650</v>
      </c>
      <c r="G317" s="3">
        <v>138.00648498535156</v>
      </c>
      <c r="H317" s="3">
        <v>311054.15625</v>
      </c>
      <c r="I317" s="3">
        <v>133157.65625</v>
      </c>
      <c r="J317" s="3">
        <v>0</v>
      </c>
      <c r="K317" s="3">
        <v>99493.7734375</v>
      </c>
      <c r="L317" s="3">
        <v>16396.27734375</v>
      </c>
      <c r="M317" s="3">
        <v>22551.123046875</v>
      </c>
      <c r="N317" s="3">
        <v>0</v>
      </c>
      <c r="O317" s="3">
        <v>0</v>
      </c>
      <c r="P317" s="3">
        <v>38996.78515625</v>
      </c>
      <c r="Q317" s="3">
        <v>0</v>
      </c>
      <c r="R317" s="3">
        <v>459.26248168945312</v>
      </c>
      <c r="S317" s="3">
        <v>0</v>
      </c>
      <c r="T317" s="3">
        <v>0</v>
      </c>
      <c r="U317" s="3">
        <v>2239.3963200000003</v>
      </c>
      <c r="V317" s="3">
        <v>110.39444</v>
      </c>
      <c r="W317" s="3">
        <v>0</v>
      </c>
      <c r="X317" s="3">
        <v>2129.0017600000001</v>
      </c>
      <c r="Y317" s="3">
        <v>1471.3980712890625</v>
      </c>
      <c r="Z317" s="3">
        <v>-1309.54443359375</v>
      </c>
      <c r="AA317" s="3">
        <v>0</v>
      </c>
      <c r="AB317" s="3">
        <v>0</v>
      </c>
      <c r="AC317" s="3">
        <v>0</v>
      </c>
      <c r="AD317" s="3">
        <v>0</v>
      </c>
      <c r="AE317" s="3"/>
      <c r="AF317" s="2"/>
      <c r="AG317" s="3">
        <f t="shared" si="37"/>
        <v>78403.448028564453</v>
      </c>
      <c r="AH317" s="10"/>
    </row>
    <row r="318" spans="2:34" x14ac:dyDescent="0.25">
      <c r="B318" s="2" t="s">
        <v>299</v>
      </c>
      <c r="C318" s="2" t="s">
        <v>26</v>
      </c>
      <c r="D318" s="2" t="s">
        <v>42</v>
      </c>
      <c r="E318" s="2">
        <v>14</v>
      </c>
      <c r="F318" s="2" t="s">
        <v>53</v>
      </c>
      <c r="G318" s="3">
        <v>161.14637756347656</v>
      </c>
      <c r="H318" s="3">
        <v>332318.84375</v>
      </c>
      <c r="I318" s="3">
        <v>133157.65625</v>
      </c>
      <c r="J318" s="3">
        <v>0</v>
      </c>
      <c r="K318" s="3">
        <v>99493.7734375</v>
      </c>
      <c r="L318" s="3">
        <v>16433.869140625</v>
      </c>
      <c r="M318" s="3">
        <v>29326.044921875</v>
      </c>
      <c r="N318" s="3">
        <v>0</v>
      </c>
      <c r="O318" s="3">
        <v>0</v>
      </c>
      <c r="P318" s="3">
        <v>53601.23828125</v>
      </c>
      <c r="Q318" s="3">
        <v>0</v>
      </c>
      <c r="R318" s="3">
        <v>306.83441162109375</v>
      </c>
      <c r="S318" s="3">
        <v>0</v>
      </c>
      <c r="T318" s="3">
        <v>0</v>
      </c>
      <c r="U318" s="3">
        <v>2239.36816</v>
      </c>
      <c r="V318" s="3">
        <v>110.39444</v>
      </c>
      <c r="W318" s="3">
        <v>0</v>
      </c>
      <c r="X318" s="3">
        <v>2128.9739200000004</v>
      </c>
      <c r="Y318" s="3">
        <v>1572.039306640625</v>
      </c>
      <c r="Z318" s="3">
        <v>-1399.1148681640625</v>
      </c>
      <c r="AA318" s="3">
        <v>0</v>
      </c>
      <c r="AB318" s="3">
        <v>0</v>
      </c>
      <c r="AC318" s="3">
        <v>0</v>
      </c>
      <c r="AD318" s="3">
        <v>0</v>
      </c>
      <c r="AE318" s="3"/>
      <c r="AF318" s="2"/>
      <c r="AG318" s="3">
        <f t="shared" si="37"/>
        <v>99667.986755371094</v>
      </c>
      <c r="AH318" s="10"/>
    </row>
    <row r="319" spans="2:34" x14ac:dyDescent="0.25">
      <c r="B319" t="s">
        <v>807</v>
      </c>
      <c r="C319" t="s">
        <v>26</v>
      </c>
      <c r="D319" t="s">
        <v>42</v>
      </c>
      <c r="E319">
        <v>14</v>
      </c>
      <c r="F319" t="s">
        <v>777</v>
      </c>
      <c r="G319" s="9">
        <v>151.69981384277344</v>
      </c>
      <c r="H319" s="9">
        <v>327219.25</v>
      </c>
      <c r="I319" s="9">
        <v>133157.65625</v>
      </c>
      <c r="J319" s="9">
        <v>0</v>
      </c>
      <c r="K319" s="9">
        <v>99493.7734375</v>
      </c>
      <c r="L319" s="9">
        <v>15372.07421875</v>
      </c>
      <c r="M319" s="9">
        <v>25288.330078125</v>
      </c>
      <c r="N319" s="9">
        <v>0</v>
      </c>
      <c r="O319" s="9">
        <v>0</v>
      </c>
      <c r="P319" s="9">
        <v>53601.23828125</v>
      </c>
      <c r="Q319" s="9">
        <v>0</v>
      </c>
      <c r="R319" s="9">
        <v>306.83441162109375</v>
      </c>
      <c r="S319" s="9">
        <v>0</v>
      </c>
      <c r="T319" s="9">
        <v>0</v>
      </c>
      <c r="U319" s="9">
        <v>2239.36816</v>
      </c>
      <c r="V319" s="9">
        <v>110.39444</v>
      </c>
      <c r="W319" s="9">
        <v>0</v>
      </c>
      <c r="X319" s="9">
        <v>2128.9739200000004</v>
      </c>
      <c r="Y319" s="9">
        <v>1572.039306640625</v>
      </c>
      <c r="Z319" s="9">
        <v>-1399.1148681640625</v>
      </c>
      <c r="AA319" s="9">
        <v>0</v>
      </c>
      <c r="AB319" s="9">
        <v>0</v>
      </c>
      <c r="AC319" s="9">
        <v>0</v>
      </c>
      <c r="AD319" s="9">
        <v>0</v>
      </c>
      <c r="AE319" s="9"/>
      <c r="AG319" s="3">
        <f t="shared" si="37"/>
        <v>94568.476989746094</v>
      </c>
      <c r="AH319" s="10"/>
    </row>
    <row r="320" spans="2:34" x14ac:dyDescent="0.25">
      <c r="B320" t="s">
        <v>300</v>
      </c>
      <c r="C320" t="s">
        <v>26</v>
      </c>
      <c r="D320" t="s">
        <v>42</v>
      </c>
      <c r="E320">
        <v>14</v>
      </c>
      <c r="F320" t="s">
        <v>54</v>
      </c>
      <c r="G320" s="9">
        <v>145.83619689941406</v>
      </c>
      <c r="H320" s="9">
        <v>331790.1875</v>
      </c>
      <c r="I320" s="9">
        <v>133157.65625</v>
      </c>
      <c r="J320" s="9">
        <v>0</v>
      </c>
      <c r="K320" s="9">
        <v>99493.7734375</v>
      </c>
      <c r="L320" s="9">
        <v>16631.919921875</v>
      </c>
      <c r="M320" s="9">
        <v>29636.845703125</v>
      </c>
      <c r="N320" s="9">
        <v>0</v>
      </c>
      <c r="O320" s="9">
        <v>0</v>
      </c>
      <c r="P320" s="9">
        <v>52870.66796875</v>
      </c>
      <c r="Q320" s="9">
        <v>0</v>
      </c>
      <c r="R320" s="9">
        <v>0</v>
      </c>
      <c r="S320" s="9">
        <v>0</v>
      </c>
      <c r="T320" s="9">
        <v>0</v>
      </c>
      <c r="U320" s="9">
        <v>2239.0190400000001</v>
      </c>
      <c r="V320" s="9">
        <v>110.39444</v>
      </c>
      <c r="W320" s="9">
        <v>0</v>
      </c>
      <c r="X320" s="9">
        <v>2128.6244799999999</v>
      </c>
      <c r="Y320" s="9">
        <v>1634.2547607421875</v>
      </c>
      <c r="Z320" s="9">
        <v>-1708.6500244140625</v>
      </c>
      <c r="AA320" s="9">
        <v>0</v>
      </c>
      <c r="AB320" s="9">
        <v>0</v>
      </c>
      <c r="AC320" s="9">
        <v>0</v>
      </c>
      <c r="AD320" s="9">
        <v>0</v>
      </c>
      <c r="AE320" s="9"/>
      <c r="AG320" s="3">
        <f t="shared" si="37"/>
        <v>99139.43359375</v>
      </c>
      <c r="AH320" s="10"/>
    </row>
    <row r="321" spans="2:45" x14ac:dyDescent="0.25">
      <c r="B321" t="s">
        <v>301</v>
      </c>
      <c r="C321" t="s">
        <v>26</v>
      </c>
      <c r="D321" t="s">
        <v>42</v>
      </c>
      <c r="E321">
        <v>14</v>
      </c>
      <c r="F321" t="s">
        <v>66</v>
      </c>
      <c r="G321" s="9">
        <v>139.51176452636719</v>
      </c>
      <c r="H321" s="9">
        <v>326678.28125</v>
      </c>
      <c r="I321" s="9">
        <v>133157.65625</v>
      </c>
      <c r="J321" s="9">
        <v>0</v>
      </c>
      <c r="K321" s="9">
        <v>99493.7734375</v>
      </c>
      <c r="L321" s="9">
        <v>15039.0986328125</v>
      </c>
      <c r="M321" s="9">
        <v>26117.919921875</v>
      </c>
      <c r="N321" s="9">
        <v>0</v>
      </c>
      <c r="O321" s="9">
        <v>0</v>
      </c>
      <c r="P321" s="9">
        <v>52870.66796875</v>
      </c>
      <c r="Q321" s="9">
        <v>0</v>
      </c>
      <c r="R321" s="9">
        <v>0</v>
      </c>
      <c r="S321" s="9">
        <v>0</v>
      </c>
      <c r="T321" s="9">
        <v>0</v>
      </c>
      <c r="U321" s="9">
        <v>2239.0190400000001</v>
      </c>
      <c r="V321" s="9">
        <v>110.39444</v>
      </c>
      <c r="W321" s="9">
        <v>0</v>
      </c>
      <c r="X321" s="9">
        <v>2128.6244799999999</v>
      </c>
      <c r="Y321" s="9">
        <v>1634.2547607421875</v>
      </c>
      <c r="Z321" s="9">
        <v>-1708.6500244140625</v>
      </c>
      <c r="AA321" s="9">
        <v>0</v>
      </c>
      <c r="AB321" s="9">
        <v>0</v>
      </c>
      <c r="AC321" s="9">
        <v>0</v>
      </c>
      <c r="AD321" s="9">
        <v>0</v>
      </c>
      <c r="AE321" s="9"/>
      <c r="AG321" s="3">
        <f t="shared" si="37"/>
        <v>94027.6865234375</v>
      </c>
      <c r="AH321" s="10">
        <f t="shared" ref="AH321" si="49">AG321/AG317</f>
        <v>1.1992799919868413</v>
      </c>
    </row>
    <row r="322" spans="2:45" x14ac:dyDescent="0.25">
      <c r="B322" t="s">
        <v>302</v>
      </c>
      <c r="C322" t="s">
        <v>26</v>
      </c>
      <c r="D322" t="s">
        <v>42</v>
      </c>
      <c r="E322">
        <v>14</v>
      </c>
      <c r="F322" t="s">
        <v>55</v>
      </c>
      <c r="G322" s="9">
        <v>134.18595886230469</v>
      </c>
      <c r="H322" s="9">
        <v>322322.15625</v>
      </c>
      <c r="I322" s="9">
        <v>133157.65625</v>
      </c>
      <c r="J322" s="9">
        <v>0</v>
      </c>
      <c r="K322" s="9">
        <v>99493.7734375</v>
      </c>
      <c r="L322" s="9">
        <v>13641.9140625</v>
      </c>
      <c r="M322" s="9">
        <v>23158.943359375</v>
      </c>
      <c r="N322" s="9">
        <v>0</v>
      </c>
      <c r="O322" s="9">
        <v>0</v>
      </c>
      <c r="P322" s="9">
        <v>52870.66796875</v>
      </c>
      <c r="Q322" s="9">
        <v>0</v>
      </c>
      <c r="R322" s="9">
        <v>0</v>
      </c>
      <c r="S322" s="9">
        <v>0</v>
      </c>
      <c r="T322" s="9">
        <v>0</v>
      </c>
      <c r="U322" s="9">
        <v>2239.0190400000001</v>
      </c>
      <c r="V322" s="9">
        <v>110.39444</v>
      </c>
      <c r="W322" s="9">
        <v>0</v>
      </c>
      <c r="X322" s="9">
        <v>2128.6244799999999</v>
      </c>
      <c r="Y322" s="9">
        <v>1634.2547607421875</v>
      </c>
      <c r="Z322" s="9">
        <v>-1708.6500244140625</v>
      </c>
      <c r="AA322" s="9">
        <v>0</v>
      </c>
      <c r="AB322" s="9">
        <v>0</v>
      </c>
      <c r="AC322" s="9">
        <v>0</v>
      </c>
      <c r="AD322" s="9">
        <v>0</v>
      </c>
      <c r="AE322" s="9"/>
      <c r="AH322" s="10"/>
    </row>
    <row r="323" spans="2:45" x14ac:dyDescent="0.25">
      <c r="B323" t="s">
        <v>303</v>
      </c>
      <c r="C323" t="s">
        <v>26</v>
      </c>
      <c r="D323" t="s">
        <v>42</v>
      </c>
      <c r="E323">
        <v>14</v>
      </c>
      <c r="F323" t="s">
        <v>56</v>
      </c>
      <c r="G323" s="9">
        <v>139.515380859375</v>
      </c>
      <c r="H323" s="9">
        <v>326292.4375</v>
      </c>
      <c r="I323" s="9">
        <v>133157.65625</v>
      </c>
      <c r="J323" s="9">
        <v>0</v>
      </c>
      <c r="K323" s="9">
        <v>99493.7734375</v>
      </c>
      <c r="L323" s="9">
        <v>13992.9404296875</v>
      </c>
      <c r="M323" s="9">
        <v>26834.046875</v>
      </c>
      <c r="N323" s="9">
        <v>0</v>
      </c>
      <c r="O323" s="9">
        <v>0</v>
      </c>
      <c r="P323" s="9">
        <v>52814.75</v>
      </c>
      <c r="Q323" s="9">
        <v>0</v>
      </c>
      <c r="R323" s="9">
        <v>0</v>
      </c>
      <c r="S323" s="9">
        <v>0</v>
      </c>
      <c r="T323" s="9">
        <v>0</v>
      </c>
      <c r="U323" s="9">
        <v>2239.00704</v>
      </c>
      <c r="V323" s="9">
        <v>110.39444</v>
      </c>
      <c r="W323" s="9">
        <v>0</v>
      </c>
      <c r="X323" s="9">
        <v>2128.6123200000002</v>
      </c>
      <c r="Y323" s="9">
        <v>1623.6324462890625</v>
      </c>
      <c r="Z323" s="9">
        <v>-1697.45654296875</v>
      </c>
      <c r="AA323" s="9">
        <v>3.8211692124605179E-2</v>
      </c>
      <c r="AB323" s="9">
        <v>0</v>
      </c>
      <c r="AC323" s="9">
        <v>1</v>
      </c>
      <c r="AD323" s="9">
        <v>0</v>
      </c>
      <c r="AE323" s="9"/>
      <c r="AG323" s="3">
        <f t="shared" si="37"/>
        <v>93641.7373046875</v>
      </c>
      <c r="AH323" s="10"/>
    </row>
    <row r="324" spans="2:45" x14ac:dyDescent="0.25">
      <c r="B324" t="s">
        <v>304</v>
      </c>
      <c r="C324" t="s">
        <v>26</v>
      </c>
      <c r="D324" t="s">
        <v>42</v>
      </c>
      <c r="E324">
        <v>14</v>
      </c>
      <c r="F324" t="s">
        <v>70</v>
      </c>
      <c r="G324" s="9">
        <v>133.93072509765625</v>
      </c>
      <c r="H324" s="9">
        <v>321695.15625</v>
      </c>
      <c r="I324" s="9">
        <v>133157.65625</v>
      </c>
      <c r="J324" s="9">
        <v>0</v>
      </c>
      <c r="K324" s="9">
        <v>99493.7734375</v>
      </c>
      <c r="L324" s="9">
        <v>12589.748046875</v>
      </c>
      <c r="M324" s="9">
        <v>23640</v>
      </c>
      <c r="N324" s="9">
        <v>0</v>
      </c>
      <c r="O324" s="9">
        <v>0</v>
      </c>
      <c r="P324" s="9">
        <v>52814.75</v>
      </c>
      <c r="Q324" s="9">
        <v>0</v>
      </c>
      <c r="R324" s="9">
        <v>0</v>
      </c>
      <c r="S324" s="9">
        <v>0</v>
      </c>
      <c r="T324" s="9">
        <v>0</v>
      </c>
      <c r="U324" s="9">
        <v>2239.00704</v>
      </c>
      <c r="V324" s="9">
        <v>110.39444</v>
      </c>
      <c r="W324" s="9">
        <v>0</v>
      </c>
      <c r="X324" s="9">
        <v>2128.6123200000002</v>
      </c>
      <c r="Y324" s="9">
        <v>1623.6324462890625</v>
      </c>
      <c r="Z324" s="9">
        <v>-1697.45654296875</v>
      </c>
      <c r="AA324" s="9">
        <v>3.8211692124605179E-2</v>
      </c>
      <c r="AB324" s="9">
        <v>0</v>
      </c>
      <c r="AC324" s="9">
        <v>1</v>
      </c>
      <c r="AD324" s="9">
        <v>0</v>
      </c>
      <c r="AE324" s="9"/>
      <c r="AH324" s="10"/>
    </row>
    <row r="325" spans="2:45" x14ac:dyDescent="0.25">
      <c r="B325" t="s">
        <v>305</v>
      </c>
      <c r="C325" t="s">
        <v>26</v>
      </c>
      <c r="D325" t="s">
        <v>42</v>
      </c>
      <c r="E325">
        <v>14</v>
      </c>
      <c r="F325" t="s">
        <v>57</v>
      </c>
      <c r="G325" s="9">
        <v>129.22770690917969</v>
      </c>
      <c r="H325" s="9">
        <v>317787.34375</v>
      </c>
      <c r="I325" s="9">
        <v>133157.65625</v>
      </c>
      <c r="J325" s="9">
        <v>0</v>
      </c>
      <c r="K325" s="9">
        <v>99493.7734375</v>
      </c>
      <c r="L325" s="9">
        <v>11361.80859375</v>
      </c>
      <c r="M325" s="9">
        <v>20960.138671875</v>
      </c>
      <c r="N325" s="9">
        <v>0</v>
      </c>
      <c r="O325" s="9">
        <v>0</v>
      </c>
      <c r="P325" s="9">
        <v>52814.75</v>
      </c>
      <c r="Q325" s="9">
        <v>0</v>
      </c>
      <c r="R325" s="9">
        <v>0</v>
      </c>
      <c r="S325" s="9">
        <v>0</v>
      </c>
      <c r="T325" s="9">
        <v>0</v>
      </c>
      <c r="U325" s="9">
        <v>2239.00704</v>
      </c>
      <c r="V325" s="9">
        <v>110.39444</v>
      </c>
      <c r="W325" s="9">
        <v>0</v>
      </c>
      <c r="X325" s="9">
        <v>2128.6123200000002</v>
      </c>
      <c r="Y325" s="9">
        <v>1623.6324462890625</v>
      </c>
      <c r="Z325" s="9">
        <v>-1697.45654296875</v>
      </c>
      <c r="AA325" s="9">
        <v>3.8211692124605179E-2</v>
      </c>
      <c r="AB325" s="9">
        <v>0</v>
      </c>
      <c r="AC325" s="9">
        <v>1</v>
      </c>
      <c r="AD325" s="9">
        <v>0</v>
      </c>
      <c r="AE325" s="9"/>
      <c r="AG325" s="3">
        <f t="shared" si="37"/>
        <v>85136.697265625</v>
      </c>
      <c r="AH325" s="10"/>
    </row>
    <row r="326" spans="2:45" x14ac:dyDescent="0.25">
      <c r="B326" t="s">
        <v>306</v>
      </c>
      <c r="C326" t="s">
        <v>27</v>
      </c>
      <c r="D326" t="s">
        <v>42</v>
      </c>
      <c r="E326">
        <v>14</v>
      </c>
      <c r="F326" t="s">
        <v>52</v>
      </c>
      <c r="G326" s="9">
        <v>591.92559814453125</v>
      </c>
      <c r="H326" s="9">
        <v>3327341.75</v>
      </c>
      <c r="I326" s="9">
        <v>566447.625</v>
      </c>
      <c r="J326" s="9">
        <v>0</v>
      </c>
      <c r="K326" s="9">
        <v>1692748</v>
      </c>
      <c r="L326" s="9">
        <v>357844.21875</v>
      </c>
      <c r="M326" s="9">
        <v>421422.375</v>
      </c>
      <c r="N326" s="9">
        <v>0</v>
      </c>
      <c r="O326" s="9">
        <v>1121.62158203125</v>
      </c>
      <c r="P326" s="9">
        <v>277539.65625</v>
      </c>
      <c r="Q326" s="9">
        <v>0</v>
      </c>
      <c r="R326" s="9">
        <v>10218.345703125</v>
      </c>
      <c r="S326" s="9">
        <v>0</v>
      </c>
      <c r="T326" s="9">
        <v>0</v>
      </c>
      <c r="U326" s="9">
        <v>37102.912000000004</v>
      </c>
      <c r="V326" s="9">
        <v>0</v>
      </c>
      <c r="W326" s="9">
        <v>0</v>
      </c>
      <c r="X326" s="9">
        <v>37102.912000000004</v>
      </c>
      <c r="Y326" s="9">
        <v>6803.46240234375</v>
      </c>
      <c r="Z326" s="9">
        <v>-6055.08349609375</v>
      </c>
      <c r="AA326" s="9">
        <v>0</v>
      </c>
      <c r="AB326" s="9">
        <v>0</v>
      </c>
      <c r="AC326" s="9">
        <v>0</v>
      </c>
      <c r="AD326" s="9">
        <v>0</v>
      </c>
      <c r="AE326" s="9"/>
      <c r="AH326" s="10"/>
    </row>
    <row r="327" spans="2:45" x14ac:dyDescent="0.25">
      <c r="B327" t="s">
        <v>703</v>
      </c>
      <c r="C327" t="s">
        <v>27</v>
      </c>
      <c r="D327" t="s">
        <v>42</v>
      </c>
      <c r="E327">
        <v>14</v>
      </c>
      <c r="F327" t="s">
        <v>648</v>
      </c>
      <c r="G327" s="9">
        <v>591.9256591796875</v>
      </c>
      <c r="H327" s="9">
        <v>3356719.25</v>
      </c>
      <c r="I327" s="9">
        <v>566447.625</v>
      </c>
      <c r="J327" s="9">
        <v>0</v>
      </c>
      <c r="K327" s="9">
        <v>1692748</v>
      </c>
      <c r="L327" s="9">
        <v>357843.03125</v>
      </c>
      <c r="M327" s="9">
        <v>450800.75</v>
      </c>
      <c r="N327" s="9">
        <v>0</v>
      </c>
      <c r="O327" s="9">
        <v>1121.62158203125</v>
      </c>
      <c r="P327" s="9">
        <v>277539.59375</v>
      </c>
      <c r="Q327" s="9">
        <v>0</v>
      </c>
      <c r="R327" s="9">
        <v>10218.345703125</v>
      </c>
      <c r="S327" s="9">
        <v>0</v>
      </c>
      <c r="T327" s="9">
        <v>0</v>
      </c>
      <c r="U327" s="9">
        <v>37102.906880000002</v>
      </c>
      <c r="V327" s="9">
        <v>0</v>
      </c>
      <c r="W327" s="9">
        <v>0</v>
      </c>
      <c r="X327" s="9">
        <v>37102.906880000002</v>
      </c>
      <c r="Y327" s="9">
        <v>6803.46533203125</v>
      </c>
      <c r="Z327" s="9">
        <v>-6055.08544921875</v>
      </c>
      <c r="AA327" s="9">
        <v>0</v>
      </c>
      <c r="AB327" s="9">
        <v>0</v>
      </c>
      <c r="AC327" s="9">
        <v>0</v>
      </c>
      <c r="AD327" s="9">
        <v>0</v>
      </c>
      <c r="AE327" s="9"/>
      <c r="AH327" s="10"/>
    </row>
    <row r="328" spans="2:45" x14ac:dyDescent="0.25">
      <c r="B328" t="s">
        <v>307</v>
      </c>
      <c r="C328" t="s">
        <v>27</v>
      </c>
      <c r="D328" t="s">
        <v>42</v>
      </c>
      <c r="E328">
        <v>14</v>
      </c>
      <c r="F328" t="s">
        <v>62</v>
      </c>
      <c r="G328" s="9">
        <v>573.963623046875</v>
      </c>
      <c r="H328" s="9">
        <v>3304554</v>
      </c>
      <c r="I328" s="9">
        <v>566447.625</v>
      </c>
      <c r="J328" s="9">
        <v>0</v>
      </c>
      <c r="K328" s="9">
        <v>1692748</v>
      </c>
      <c r="L328" s="9">
        <v>386087.6875</v>
      </c>
      <c r="M328" s="9">
        <v>390268.75</v>
      </c>
      <c r="N328" s="9">
        <v>0</v>
      </c>
      <c r="O328" s="9">
        <v>1121.62158203125</v>
      </c>
      <c r="P328" s="9">
        <v>257879.1875</v>
      </c>
      <c r="Q328" s="9">
        <v>0</v>
      </c>
      <c r="R328" s="9">
        <v>10000.2158203125</v>
      </c>
      <c r="S328" s="9">
        <v>0</v>
      </c>
      <c r="T328" s="9">
        <v>0</v>
      </c>
      <c r="U328" s="9">
        <v>37103.201280000001</v>
      </c>
      <c r="V328" s="9">
        <v>0</v>
      </c>
      <c r="W328" s="9">
        <v>0</v>
      </c>
      <c r="X328" s="9">
        <v>37103.201280000001</v>
      </c>
      <c r="Y328" s="9">
        <v>6759.7255859375</v>
      </c>
      <c r="Z328" s="9">
        <v>-6016.15673828125</v>
      </c>
      <c r="AA328" s="9">
        <v>0</v>
      </c>
      <c r="AB328" s="9">
        <v>0</v>
      </c>
      <c r="AC328" s="9">
        <v>0</v>
      </c>
      <c r="AD328" s="9">
        <v>0</v>
      </c>
      <c r="AE328" s="9"/>
      <c r="AH328" s="10"/>
    </row>
    <row r="329" spans="2:45" x14ac:dyDescent="0.25">
      <c r="B329" t="s">
        <v>704</v>
      </c>
      <c r="C329" t="s">
        <v>27</v>
      </c>
      <c r="D329" t="s">
        <v>42</v>
      </c>
      <c r="E329">
        <v>14</v>
      </c>
      <c r="F329" t="s">
        <v>650</v>
      </c>
      <c r="G329" s="9">
        <v>559.23345947265625</v>
      </c>
      <c r="H329" s="9">
        <v>3210217.75</v>
      </c>
      <c r="I329" s="9">
        <v>566447.625</v>
      </c>
      <c r="J329" s="9">
        <v>0</v>
      </c>
      <c r="K329" s="9">
        <v>1692748</v>
      </c>
      <c r="L329" s="9">
        <v>322740.90625</v>
      </c>
      <c r="M329" s="9">
        <v>374373.15625</v>
      </c>
      <c r="N329" s="9">
        <v>0</v>
      </c>
      <c r="O329" s="9">
        <v>1121.62158203125</v>
      </c>
      <c r="P329" s="9">
        <v>242664.765625</v>
      </c>
      <c r="Q329" s="9">
        <v>0</v>
      </c>
      <c r="R329" s="9">
        <v>10120.6611328125</v>
      </c>
      <c r="S329" s="9">
        <v>0</v>
      </c>
      <c r="T329" s="9">
        <v>0</v>
      </c>
      <c r="U329" s="9">
        <v>37103.216640000006</v>
      </c>
      <c r="V329" s="9">
        <v>0</v>
      </c>
      <c r="W329" s="9">
        <v>0</v>
      </c>
      <c r="X329" s="9">
        <v>37103.216640000006</v>
      </c>
      <c r="Y329" s="9">
        <v>6779.02294921875</v>
      </c>
      <c r="Z329" s="9">
        <v>-6033.32958984375</v>
      </c>
      <c r="AA329" s="9">
        <v>0</v>
      </c>
      <c r="AB329" s="9">
        <v>0</v>
      </c>
      <c r="AC329" s="9">
        <v>0</v>
      </c>
      <c r="AD329" s="9">
        <v>0</v>
      </c>
      <c r="AE329" s="9"/>
      <c r="AH329" s="10"/>
    </row>
    <row r="330" spans="2:45" x14ac:dyDescent="0.25">
      <c r="B330" t="s">
        <v>308</v>
      </c>
      <c r="C330" t="s">
        <v>27</v>
      </c>
      <c r="D330" t="s">
        <v>42</v>
      </c>
      <c r="E330">
        <v>14</v>
      </c>
      <c r="F330" t="s">
        <v>53</v>
      </c>
      <c r="G330" s="9">
        <v>615.685791015625</v>
      </c>
      <c r="H330" s="9">
        <v>3379736.5</v>
      </c>
      <c r="I330" s="9">
        <v>566447.625</v>
      </c>
      <c r="J330" s="9">
        <v>0</v>
      </c>
      <c r="K330" s="9">
        <v>1692748</v>
      </c>
      <c r="L330" s="9">
        <v>336054.75</v>
      </c>
      <c r="M330" s="9">
        <v>434836.875</v>
      </c>
      <c r="N330" s="9">
        <v>0</v>
      </c>
      <c r="O330" s="9">
        <v>1121.62158203125</v>
      </c>
      <c r="P330" s="9">
        <v>340486.6875</v>
      </c>
      <c r="Q330" s="9">
        <v>0</v>
      </c>
      <c r="R330" s="9">
        <v>8040.82568359375</v>
      </c>
      <c r="S330" s="9">
        <v>0</v>
      </c>
      <c r="T330" s="9">
        <v>0</v>
      </c>
      <c r="U330" s="9">
        <v>37103.068160000003</v>
      </c>
      <c r="V330" s="9">
        <v>0</v>
      </c>
      <c r="W330" s="9">
        <v>0</v>
      </c>
      <c r="X330" s="9">
        <v>37103.068160000003</v>
      </c>
      <c r="Y330" s="9">
        <v>6825.9794921875</v>
      </c>
      <c r="Z330" s="9">
        <v>-6075.1220703125</v>
      </c>
      <c r="AA330" s="9">
        <v>0</v>
      </c>
      <c r="AB330" s="9">
        <v>0</v>
      </c>
      <c r="AC330" s="9">
        <v>0</v>
      </c>
      <c r="AD330" s="9">
        <v>0</v>
      </c>
      <c r="AE330" s="9"/>
      <c r="AH330" s="10"/>
    </row>
    <row r="331" spans="2:45" x14ac:dyDescent="0.25">
      <c r="B331" t="s">
        <v>808</v>
      </c>
      <c r="C331" t="s">
        <v>27</v>
      </c>
      <c r="D331" t="s">
        <v>42</v>
      </c>
      <c r="E331">
        <v>14</v>
      </c>
      <c r="F331" t="s">
        <v>777</v>
      </c>
      <c r="G331" s="9">
        <v>582.0491943359375</v>
      </c>
      <c r="H331" s="9">
        <v>3299408.5</v>
      </c>
      <c r="I331" s="9">
        <v>566447.625</v>
      </c>
      <c r="J331" s="9">
        <v>0</v>
      </c>
      <c r="K331" s="9">
        <v>1692748</v>
      </c>
      <c r="L331" s="9">
        <v>305383.375</v>
      </c>
      <c r="M331" s="9">
        <v>385179.9375</v>
      </c>
      <c r="N331" s="9">
        <v>0</v>
      </c>
      <c r="O331" s="9">
        <v>1121.62158203125</v>
      </c>
      <c r="P331" s="9">
        <v>340486.6875</v>
      </c>
      <c r="Q331" s="9">
        <v>0</v>
      </c>
      <c r="R331" s="9">
        <v>8040.82568359375</v>
      </c>
      <c r="S331" s="9">
        <v>0</v>
      </c>
      <c r="T331" s="9">
        <v>0</v>
      </c>
      <c r="U331" s="9">
        <v>37103.068160000003</v>
      </c>
      <c r="V331" s="9">
        <v>0</v>
      </c>
      <c r="W331" s="9">
        <v>0</v>
      </c>
      <c r="X331" s="9">
        <v>37103.068160000003</v>
      </c>
      <c r="Y331" s="9">
        <v>6825.9794921875</v>
      </c>
      <c r="Z331" s="9">
        <v>-6075.1220703125</v>
      </c>
      <c r="AA331" s="9">
        <v>0</v>
      </c>
      <c r="AB331" s="9">
        <v>0</v>
      </c>
      <c r="AC331" s="9">
        <v>0</v>
      </c>
      <c r="AD331" s="9">
        <v>0</v>
      </c>
      <c r="AE331" s="9"/>
      <c r="AH331" s="10"/>
    </row>
    <row r="332" spans="2:45" x14ac:dyDescent="0.25">
      <c r="B332" t="s">
        <v>309</v>
      </c>
      <c r="C332" t="s">
        <v>27</v>
      </c>
      <c r="D332" t="s">
        <v>42</v>
      </c>
      <c r="E332">
        <v>14</v>
      </c>
      <c r="F332" t="s">
        <v>54</v>
      </c>
      <c r="G332" s="12">
        <v>586.351318359375</v>
      </c>
      <c r="H332" s="12">
        <v>3404922.5</v>
      </c>
      <c r="I332" s="12">
        <v>566447.625</v>
      </c>
      <c r="J332" s="12">
        <v>0</v>
      </c>
      <c r="K332" s="12">
        <v>1692748</v>
      </c>
      <c r="L332" s="12">
        <v>299823.15625</v>
      </c>
      <c r="M332" s="12">
        <v>406391.8125</v>
      </c>
      <c r="N332" s="12">
        <v>0</v>
      </c>
      <c r="O332" s="12">
        <v>1121.62158203125</v>
      </c>
      <c r="P332" s="12">
        <v>438389.75</v>
      </c>
      <c r="Q332" s="9">
        <v>0</v>
      </c>
      <c r="R332" s="9">
        <v>0</v>
      </c>
      <c r="S332" s="9">
        <v>0</v>
      </c>
      <c r="T332" s="9">
        <v>0</v>
      </c>
      <c r="U332" s="9">
        <v>37103.237120000005</v>
      </c>
      <c r="V332" s="9">
        <v>0</v>
      </c>
      <c r="W332" s="9">
        <v>0</v>
      </c>
      <c r="X332" s="9">
        <v>37103.237120000005</v>
      </c>
      <c r="Y332" s="9">
        <v>6472.56005859375</v>
      </c>
      <c r="Z332" s="9">
        <v>-6718.13623046875</v>
      </c>
      <c r="AA332" s="9">
        <v>0.15979911386966705</v>
      </c>
      <c r="AB332" s="9">
        <v>0</v>
      </c>
      <c r="AC332" s="9">
        <v>14</v>
      </c>
      <c r="AD332" s="9">
        <v>0</v>
      </c>
      <c r="AE332" s="9"/>
      <c r="AH332" s="10"/>
      <c r="AJ332" s="12" t="e">
        <f>AJ310*AJ308/AJ334</f>
        <v>#DIV/0!</v>
      </c>
      <c r="AK332" s="12" t="e">
        <f t="shared" ref="AK332:AS332" si="50">AK310*AK308/AK334</f>
        <v>#DIV/0!</v>
      </c>
      <c r="AL332" s="12" t="e">
        <f t="shared" si="50"/>
        <v>#DIV/0!</v>
      </c>
      <c r="AM332" s="12" t="e">
        <f t="shared" si="50"/>
        <v>#DIV/0!</v>
      </c>
      <c r="AN332" s="12" t="e">
        <f t="shared" si="50"/>
        <v>#DIV/0!</v>
      </c>
      <c r="AO332" s="12" t="e">
        <f t="shared" si="50"/>
        <v>#DIV/0!</v>
      </c>
      <c r="AP332" s="12" t="e">
        <f t="shared" si="50"/>
        <v>#DIV/0!</v>
      </c>
      <c r="AQ332" s="12" t="e">
        <f t="shared" si="50"/>
        <v>#DIV/0!</v>
      </c>
      <c r="AR332" s="12" t="e">
        <f t="shared" si="50"/>
        <v>#DIV/0!</v>
      </c>
      <c r="AS332" s="12" t="e">
        <f t="shared" si="50"/>
        <v>#DIV/0!</v>
      </c>
    </row>
    <row r="333" spans="2:45" x14ac:dyDescent="0.25">
      <c r="B333" t="s">
        <v>310</v>
      </c>
      <c r="C333" t="s">
        <v>27</v>
      </c>
      <c r="D333" t="s">
        <v>42</v>
      </c>
      <c r="E333">
        <v>14</v>
      </c>
      <c r="F333" t="s">
        <v>66</v>
      </c>
      <c r="G333" s="12">
        <v>550.552734375</v>
      </c>
      <c r="H333" s="12">
        <v>3311787.5</v>
      </c>
      <c r="I333" s="12">
        <v>566447.625</v>
      </c>
      <c r="J333" s="12">
        <v>0</v>
      </c>
      <c r="K333" s="12">
        <v>1692748</v>
      </c>
      <c r="L333" s="12">
        <v>268561.28125</v>
      </c>
      <c r="M333" s="12">
        <v>344518.1875</v>
      </c>
      <c r="N333" s="12">
        <v>0</v>
      </c>
      <c r="O333" s="12">
        <v>1121.62158203125</v>
      </c>
      <c r="P333" s="12">
        <v>438389.75</v>
      </c>
      <c r="Q333" s="9">
        <v>0</v>
      </c>
      <c r="R333" s="9">
        <v>0</v>
      </c>
      <c r="S333" s="9">
        <v>0</v>
      </c>
      <c r="T333" s="9">
        <v>0</v>
      </c>
      <c r="U333" s="9">
        <v>37103.237120000005</v>
      </c>
      <c r="V333" s="9">
        <v>0</v>
      </c>
      <c r="W333" s="9">
        <v>0</v>
      </c>
      <c r="X333" s="9">
        <v>37103.237120000005</v>
      </c>
      <c r="Y333" s="9">
        <v>6472.56005859375</v>
      </c>
      <c r="Z333" s="9">
        <v>-6718.13623046875</v>
      </c>
      <c r="AA333" s="9">
        <v>0.15979911386966705</v>
      </c>
      <c r="AB333" s="9">
        <v>0</v>
      </c>
      <c r="AC333" s="9">
        <v>14</v>
      </c>
      <c r="AD333" s="9">
        <v>0</v>
      </c>
      <c r="AE333" s="9"/>
      <c r="AH333" s="10"/>
      <c r="AJ333" s="12" t="e">
        <f>AJ310*AJ309/AJ334</f>
        <v>#DIV/0!</v>
      </c>
      <c r="AK333" s="12" t="e">
        <f t="shared" ref="AK333" si="51">AK310*AK309/AK334</f>
        <v>#DIV/0!</v>
      </c>
      <c r="AL333" s="12" t="e">
        <f t="shared" ref="AL333" si="52">AL310*AL309/AL334</f>
        <v>#DIV/0!</v>
      </c>
      <c r="AM333" s="12" t="e">
        <f t="shared" ref="AM333" si="53">AM310*AM309/AM334</f>
        <v>#DIV/0!</v>
      </c>
      <c r="AN333" s="12" t="e">
        <f t="shared" ref="AN333" si="54">AN310*AN309/AN334</f>
        <v>#DIV/0!</v>
      </c>
      <c r="AO333" s="12" t="e">
        <f t="shared" ref="AO333" si="55">AO310*AO309/AO334</f>
        <v>#DIV/0!</v>
      </c>
      <c r="AP333" s="12" t="e">
        <f t="shared" ref="AP333" si="56">AP310*AP309/AP334</f>
        <v>#DIV/0!</v>
      </c>
      <c r="AQ333" s="12" t="e">
        <f t="shared" ref="AQ333" si="57">AQ310*AQ309/AQ334</f>
        <v>#DIV/0!</v>
      </c>
      <c r="AR333" s="12" t="e">
        <f t="shared" ref="AR333" si="58">AR310*AR309/AR334</f>
        <v>#DIV/0!</v>
      </c>
      <c r="AS333" s="12" t="e">
        <f t="shared" ref="AS333" si="59">AS310*AS309/AS334</f>
        <v>#DIV/0!</v>
      </c>
    </row>
    <row r="334" spans="2:45" x14ac:dyDescent="0.25">
      <c r="B334" t="s">
        <v>311</v>
      </c>
      <c r="C334" t="s">
        <v>27</v>
      </c>
      <c r="D334" t="s">
        <v>42</v>
      </c>
      <c r="E334">
        <v>14</v>
      </c>
      <c r="F334" t="s">
        <v>55</v>
      </c>
      <c r="G334" s="9">
        <v>523.87127685546875</v>
      </c>
      <c r="H334" s="9">
        <v>3240294.25</v>
      </c>
      <c r="I334" s="9">
        <v>566447.625</v>
      </c>
      <c r="J334" s="9">
        <v>0</v>
      </c>
      <c r="K334" s="9">
        <v>1692748</v>
      </c>
      <c r="L334" s="9">
        <v>242271.28125</v>
      </c>
      <c r="M334" s="9">
        <v>299314.78125</v>
      </c>
      <c r="N334" s="9">
        <v>0</v>
      </c>
      <c r="O334" s="9">
        <v>1121.62158203125</v>
      </c>
      <c r="P334" s="9">
        <v>438389.75</v>
      </c>
      <c r="Q334" s="9">
        <v>0</v>
      </c>
      <c r="R334" s="9">
        <v>0</v>
      </c>
      <c r="S334" s="9">
        <v>0</v>
      </c>
      <c r="T334" s="9">
        <v>0</v>
      </c>
      <c r="U334" s="9">
        <v>37103.237120000005</v>
      </c>
      <c r="V334" s="9">
        <v>0</v>
      </c>
      <c r="W334" s="9">
        <v>0</v>
      </c>
      <c r="X334" s="9">
        <v>37103.237120000005</v>
      </c>
      <c r="Y334" s="9">
        <v>6472.56005859375</v>
      </c>
      <c r="Z334" s="9">
        <v>-6718.13623046875</v>
      </c>
      <c r="AA334" s="9">
        <v>0.15979911386966705</v>
      </c>
      <c r="AB334" s="9">
        <v>0</v>
      </c>
      <c r="AC334" s="9">
        <v>14</v>
      </c>
      <c r="AD334" s="9">
        <v>0</v>
      </c>
      <c r="AE334" s="9"/>
      <c r="AH334" s="10"/>
    </row>
    <row r="335" spans="2:45" x14ac:dyDescent="0.25">
      <c r="B335" t="s">
        <v>312</v>
      </c>
      <c r="C335" t="s">
        <v>27</v>
      </c>
      <c r="D335" t="s">
        <v>42</v>
      </c>
      <c r="E335">
        <v>14</v>
      </c>
      <c r="F335" t="s">
        <v>56</v>
      </c>
      <c r="G335" s="9">
        <v>573.13238525390625</v>
      </c>
      <c r="H335" s="9">
        <v>3338953</v>
      </c>
      <c r="I335" s="9">
        <v>566447.625</v>
      </c>
      <c r="J335" s="9">
        <v>0</v>
      </c>
      <c r="K335" s="9">
        <v>1692748</v>
      </c>
      <c r="L335" s="9">
        <v>264923.96875</v>
      </c>
      <c r="M335" s="9">
        <v>375752.5625</v>
      </c>
      <c r="N335" s="9">
        <v>0</v>
      </c>
      <c r="O335" s="9">
        <v>1121.62158203125</v>
      </c>
      <c r="P335" s="9">
        <v>437958.125</v>
      </c>
      <c r="Q335" s="9">
        <v>0</v>
      </c>
      <c r="R335" s="9">
        <v>0</v>
      </c>
      <c r="S335" s="9">
        <v>0</v>
      </c>
      <c r="T335" s="9">
        <v>0</v>
      </c>
      <c r="U335" s="9">
        <v>37103.144960000005</v>
      </c>
      <c r="V335" s="9">
        <v>0</v>
      </c>
      <c r="W335" s="9">
        <v>0</v>
      </c>
      <c r="X335" s="9">
        <v>37103.144960000005</v>
      </c>
      <c r="Y335" s="9">
        <v>6440.0986328125</v>
      </c>
      <c r="Z335" s="9">
        <v>-6684.28515625</v>
      </c>
      <c r="AA335" s="9">
        <v>0.61636799573898315</v>
      </c>
      <c r="AB335" s="9">
        <v>0</v>
      </c>
      <c r="AC335" s="9">
        <v>49</v>
      </c>
      <c r="AD335" s="9">
        <v>5</v>
      </c>
      <c r="AE335" s="9"/>
      <c r="AH335" s="10"/>
    </row>
    <row r="336" spans="2:45" x14ac:dyDescent="0.25">
      <c r="B336" t="s">
        <v>313</v>
      </c>
      <c r="C336" t="s">
        <v>27</v>
      </c>
      <c r="D336" t="s">
        <v>42</v>
      </c>
      <c r="E336">
        <v>14</v>
      </c>
      <c r="F336" t="s">
        <v>70</v>
      </c>
      <c r="G336" s="9">
        <v>538.957275390625</v>
      </c>
      <c r="H336" s="9">
        <v>3252381.5</v>
      </c>
      <c r="I336" s="9">
        <v>566447.625</v>
      </c>
      <c r="J336" s="9">
        <v>0</v>
      </c>
      <c r="K336" s="9">
        <v>1692748</v>
      </c>
      <c r="L336" s="9">
        <v>236013.59375</v>
      </c>
      <c r="M336" s="9">
        <v>318092.03125</v>
      </c>
      <c r="N336" s="9">
        <v>0</v>
      </c>
      <c r="O336" s="9">
        <v>1121.62158203125</v>
      </c>
      <c r="P336" s="9">
        <v>437958.125</v>
      </c>
      <c r="Q336" s="9">
        <v>0</v>
      </c>
      <c r="R336" s="9">
        <v>0</v>
      </c>
      <c r="S336" s="9">
        <v>0</v>
      </c>
      <c r="T336" s="9">
        <v>0</v>
      </c>
      <c r="U336" s="9">
        <v>37103.144960000005</v>
      </c>
      <c r="V336" s="9">
        <v>0</v>
      </c>
      <c r="W336" s="9">
        <v>0</v>
      </c>
      <c r="X336" s="9">
        <v>37103.144960000005</v>
      </c>
      <c r="Y336" s="9">
        <v>6440.0986328125</v>
      </c>
      <c r="Z336" s="9">
        <v>-6684.28515625</v>
      </c>
      <c r="AA336" s="9">
        <v>0.61636799573898315</v>
      </c>
      <c r="AB336" s="9">
        <v>0</v>
      </c>
      <c r="AC336" s="9">
        <v>49</v>
      </c>
      <c r="AD336" s="9">
        <v>5</v>
      </c>
      <c r="AE336" s="9"/>
      <c r="AH336" s="10"/>
    </row>
    <row r="337" spans="2:34" x14ac:dyDescent="0.25">
      <c r="B337" t="s">
        <v>314</v>
      </c>
      <c r="C337" t="s">
        <v>27</v>
      </c>
      <c r="D337" t="s">
        <v>42</v>
      </c>
      <c r="E337">
        <v>14</v>
      </c>
      <c r="F337" t="s">
        <v>57</v>
      </c>
      <c r="G337" s="9">
        <v>513.83502197265625</v>
      </c>
      <c r="H337" s="9">
        <v>3186567.5</v>
      </c>
      <c r="I337" s="9">
        <v>566447.625</v>
      </c>
      <c r="J337" s="9">
        <v>0</v>
      </c>
      <c r="K337" s="9">
        <v>1692748</v>
      </c>
      <c r="L337" s="9">
        <v>212172.515625</v>
      </c>
      <c r="M337" s="9">
        <v>276118.8125</v>
      </c>
      <c r="N337" s="9">
        <v>0</v>
      </c>
      <c r="O337" s="9">
        <v>1121.62158203125</v>
      </c>
      <c r="P337" s="9">
        <v>437958.125</v>
      </c>
      <c r="Q337" s="9">
        <v>0</v>
      </c>
      <c r="R337" s="9">
        <v>0</v>
      </c>
      <c r="S337" s="9">
        <v>0</v>
      </c>
      <c r="T337" s="9">
        <v>0</v>
      </c>
      <c r="U337" s="9">
        <v>37103.144960000005</v>
      </c>
      <c r="V337" s="9">
        <v>0</v>
      </c>
      <c r="W337" s="9">
        <v>0</v>
      </c>
      <c r="X337" s="9">
        <v>37103.144960000005</v>
      </c>
      <c r="Y337" s="9">
        <v>6440.0986328125</v>
      </c>
      <c r="Z337" s="9">
        <v>-6684.28515625</v>
      </c>
      <c r="AA337" s="9">
        <v>0.61636799573898315</v>
      </c>
      <c r="AB337" s="9">
        <v>0</v>
      </c>
      <c r="AC337" s="9">
        <v>49</v>
      </c>
      <c r="AD337" s="9">
        <v>5</v>
      </c>
      <c r="AE337" s="9"/>
      <c r="AH337" s="10"/>
    </row>
    <row r="338" spans="2:34" x14ac:dyDescent="0.25">
      <c r="B338" t="s">
        <v>315</v>
      </c>
      <c r="C338" t="s">
        <v>23</v>
      </c>
      <c r="D338" t="s">
        <v>43</v>
      </c>
      <c r="E338">
        <v>14</v>
      </c>
      <c r="F338" t="s">
        <v>52</v>
      </c>
      <c r="G338" s="9">
        <v>38.590957641601562</v>
      </c>
      <c r="H338" s="9">
        <v>105138.46875</v>
      </c>
      <c r="I338" s="9">
        <v>31593.98046875</v>
      </c>
      <c r="J338" s="9">
        <v>0</v>
      </c>
      <c r="K338" s="9">
        <v>50648.0078125</v>
      </c>
      <c r="L338" s="9">
        <v>200.17745971679687</v>
      </c>
      <c r="M338" s="9">
        <v>13142.8017578125</v>
      </c>
      <c r="N338" s="9">
        <v>0</v>
      </c>
      <c r="O338" s="9">
        <v>0</v>
      </c>
      <c r="P338" s="9">
        <v>9553.181640625</v>
      </c>
      <c r="Q338" s="9">
        <v>0</v>
      </c>
      <c r="R338" s="9">
        <v>0.45429143309593201</v>
      </c>
      <c r="S338" s="9">
        <v>0</v>
      </c>
      <c r="T338" s="9">
        <v>0</v>
      </c>
      <c r="U338" s="9">
        <v>171.58816000000002</v>
      </c>
      <c r="V338" s="9">
        <v>0</v>
      </c>
      <c r="W338" s="9">
        <v>0</v>
      </c>
      <c r="X338" s="9">
        <v>171.58816000000002</v>
      </c>
      <c r="Y338" s="9">
        <v>279.04153442382812</v>
      </c>
      <c r="Z338" s="9">
        <v>-248.34695434570312</v>
      </c>
      <c r="AA338" s="9">
        <v>0</v>
      </c>
      <c r="AB338" s="9">
        <v>0</v>
      </c>
      <c r="AC338" s="9">
        <v>0</v>
      </c>
      <c r="AD338" s="9">
        <v>0</v>
      </c>
      <c r="AE338" s="9"/>
      <c r="AH338" s="10"/>
    </row>
    <row r="339" spans="2:34" x14ac:dyDescent="0.25">
      <c r="B339" t="s">
        <v>705</v>
      </c>
      <c r="C339" t="s">
        <v>23</v>
      </c>
      <c r="D339" t="s">
        <v>43</v>
      </c>
      <c r="E339">
        <v>14</v>
      </c>
      <c r="F339" t="s">
        <v>648</v>
      </c>
      <c r="G339" s="9">
        <v>38.591045379638672</v>
      </c>
      <c r="H339" s="9">
        <v>109331.6171875</v>
      </c>
      <c r="I339" s="9">
        <v>31593.98046875</v>
      </c>
      <c r="J339" s="9">
        <v>0</v>
      </c>
      <c r="K339" s="9">
        <v>50648.0078125</v>
      </c>
      <c r="L339" s="9">
        <v>199.8382568359375</v>
      </c>
      <c r="M339" s="9">
        <v>17336.365234375</v>
      </c>
      <c r="N339" s="9">
        <v>0</v>
      </c>
      <c r="O339" s="9">
        <v>0</v>
      </c>
      <c r="P339" s="9">
        <v>9553.1240234375</v>
      </c>
      <c r="Q339" s="9">
        <v>0</v>
      </c>
      <c r="R339" s="9">
        <v>0.45382097363471985</v>
      </c>
      <c r="S339" s="9">
        <v>0</v>
      </c>
      <c r="T339" s="9">
        <v>0</v>
      </c>
      <c r="U339" s="9">
        <v>171.58734000000001</v>
      </c>
      <c r="V339" s="9">
        <v>0</v>
      </c>
      <c r="W339" s="9">
        <v>0</v>
      </c>
      <c r="X339" s="9">
        <v>171.58734000000001</v>
      </c>
      <c r="Y339" s="9">
        <v>279.04721069335937</v>
      </c>
      <c r="Z339" s="9">
        <v>-248.35200500488281</v>
      </c>
      <c r="AA339" s="9">
        <v>0</v>
      </c>
      <c r="AB339" s="9">
        <v>0</v>
      </c>
      <c r="AC339" s="9">
        <v>0</v>
      </c>
      <c r="AD339" s="9">
        <v>0</v>
      </c>
      <c r="AE339" s="9"/>
      <c r="AH339" s="10"/>
    </row>
    <row r="340" spans="2:34" x14ac:dyDescent="0.25">
      <c r="B340" t="s">
        <v>316</v>
      </c>
      <c r="C340" t="s">
        <v>23</v>
      </c>
      <c r="D340" t="s">
        <v>43</v>
      </c>
      <c r="E340">
        <v>14</v>
      </c>
      <c r="F340" t="s">
        <v>62</v>
      </c>
      <c r="G340" s="9">
        <v>38.660888671875</v>
      </c>
      <c r="H340" s="9">
        <v>102204.8515625</v>
      </c>
      <c r="I340" s="9">
        <v>31593.98046875</v>
      </c>
      <c r="J340" s="9">
        <v>0</v>
      </c>
      <c r="K340" s="9">
        <v>50648.0078125</v>
      </c>
      <c r="L340" s="9">
        <v>260.088134765625</v>
      </c>
      <c r="M340" s="9">
        <v>14362.134765625</v>
      </c>
      <c r="N340" s="9">
        <v>0</v>
      </c>
      <c r="O340" s="9">
        <v>0</v>
      </c>
      <c r="P340" s="9">
        <v>5340.0419921875</v>
      </c>
      <c r="Q340" s="9">
        <v>0</v>
      </c>
      <c r="R340" s="9">
        <v>0.71635305881500244</v>
      </c>
      <c r="S340" s="9">
        <v>0</v>
      </c>
      <c r="T340" s="9">
        <v>0</v>
      </c>
      <c r="U340" s="9">
        <v>171.64952000000002</v>
      </c>
      <c r="V340" s="9">
        <v>0</v>
      </c>
      <c r="W340" s="9">
        <v>0</v>
      </c>
      <c r="X340" s="9">
        <v>171.64952000000002</v>
      </c>
      <c r="Y340" s="9">
        <v>276.10336303710937</v>
      </c>
      <c r="Z340" s="9">
        <v>-245.73199462890625</v>
      </c>
      <c r="AA340" s="9">
        <v>0</v>
      </c>
      <c r="AB340" s="9">
        <v>0</v>
      </c>
      <c r="AC340" s="9">
        <v>0</v>
      </c>
      <c r="AD340" s="9">
        <v>0</v>
      </c>
      <c r="AE340" s="9"/>
      <c r="AH340" s="10"/>
    </row>
    <row r="341" spans="2:34" x14ac:dyDescent="0.25">
      <c r="B341" t="s">
        <v>706</v>
      </c>
      <c r="C341" t="s">
        <v>23</v>
      </c>
      <c r="D341" t="s">
        <v>43</v>
      </c>
      <c r="E341">
        <v>14</v>
      </c>
      <c r="F341" t="s">
        <v>650</v>
      </c>
      <c r="G341" s="9">
        <v>35.465206146240234</v>
      </c>
      <c r="H341" s="9">
        <v>98633.0859375</v>
      </c>
      <c r="I341" s="9">
        <v>31593.98046875</v>
      </c>
      <c r="J341" s="9">
        <v>0</v>
      </c>
      <c r="K341" s="9">
        <v>50648.0078125</v>
      </c>
      <c r="L341" s="9">
        <v>216.57305908203125</v>
      </c>
      <c r="M341" s="9">
        <v>11217.037109375</v>
      </c>
      <c r="N341" s="9">
        <v>0</v>
      </c>
      <c r="O341" s="9">
        <v>0</v>
      </c>
      <c r="P341" s="9">
        <v>4956.876953125</v>
      </c>
      <c r="Q341" s="9">
        <v>0</v>
      </c>
      <c r="R341" s="9">
        <v>0.69860333204269409</v>
      </c>
      <c r="S341" s="9">
        <v>0</v>
      </c>
      <c r="T341" s="9">
        <v>0</v>
      </c>
      <c r="U341" s="9">
        <v>171.65072000000001</v>
      </c>
      <c r="V341" s="9">
        <v>0</v>
      </c>
      <c r="W341" s="9">
        <v>0</v>
      </c>
      <c r="X341" s="9">
        <v>171.65072000000001</v>
      </c>
      <c r="Y341" s="9">
        <v>277.25042724609375</v>
      </c>
      <c r="Z341" s="9">
        <v>-246.75289916992187</v>
      </c>
      <c r="AA341" s="9">
        <v>0</v>
      </c>
      <c r="AB341" s="9">
        <v>0</v>
      </c>
      <c r="AC341" s="9">
        <v>0</v>
      </c>
      <c r="AD341" s="9">
        <v>0</v>
      </c>
      <c r="AE341" s="9"/>
      <c r="AH341" s="10"/>
    </row>
    <row r="342" spans="2:34" x14ac:dyDescent="0.25">
      <c r="B342" t="s">
        <v>317</v>
      </c>
      <c r="C342" t="s">
        <v>23</v>
      </c>
      <c r="D342" t="s">
        <v>43</v>
      </c>
      <c r="E342">
        <v>14</v>
      </c>
      <c r="F342" t="s">
        <v>53</v>
      </c>
      <c r="G342" s="9">
        <v>40.455432891845703</v>
      </c>
      <c r="H342" s="9">
        <v>104861.421875</v>
      </c>
      <c r="I342" s="9">
        <v>31593.98046875</v>
      </c>
      <c r="J342" s="9">
        <v>0</v>
      </c>
      <c r="K342" s="9">
        <v>50648.0078125</v>
      </c>
      <c r="L342" s="9">
        <v>211.24874877929687</v>
      </c>
      <c r="M342" s="9">
        <v>14565.4228515625</v>
      </c>
      <c r="N342" s="9">
        <v>0</v>
      </c>
      <c r="O342" s="9">
        <v>0</v>
      </c>
      <c r="P342" s="9">
        <v>7842.111328125</v>
      </c>
      <c r="Q342" s="9">
        <v>0</v>
      </c>
      <c r="R342" s="9">
        <v>0.77527719736099243</v>
      </c>
      <c r="S342" s="9">
        <v>0</v>
      </c>
      <c r="T342" s="9">
        <v>0</v>
      </c>
      <c r="U342" s="9">
        <v>171.63484000000003</v>
      </c>
      <c r="V342" s="9">
        <v>0</v>
      </c>
      <c r="W342" s="9">
        <v>0</v>
      </c>
      <c r="X342" s="9">
        <v>171.63484000000003</v>
      </c>
      <c r="Y342" s="9">
        <v>277.1934814453125</v>
      </c>
      <c r="Z342" s="9">
        <v>-246.70220947265625</v>
      </c>
      <c r="AA342" s="9">
        <v>0</v>
      </c>
      <c r="AB342" s="9">
        <v>0</v>
      </c>
      <c r="AC342" s="9">
        <v>0</v>
      </c>
      <c r="AD342" s="9">
        <v>0</v>
      </c>
      <c r="AE342" s="9"/>
      <c r="AH342" s="10"/>
    </row>
    <row r="343" spans="2:34" x14ac:dyDescent="0.25">
      <c r="B343" t="s">
        <v>809</v>
      </c>
      <c r="C343" t="s">
        <v>23</v>
      </c>
      <c r="D343" t="s">
        <v>43</v>
      </c>
      <c r="E343">
        <v>14</v>
      </c>
      <c r="F343" t="s">
        <v>777</v>
      </c>
      <c r="G343" s="9">
        <v>38.0921630859375</v>
      </c>
      <c r="H343" s="9">
        <v>102842.375</v>
      </c>
      <c r="I343" s="9">
        <v>31593.98046875</v>
      </c>
      <c r="J343" s="9">
        <v>0</v>
      </c>
      <c r="K343" s="9">
        <v>50648.0078125</v>
      </c>
      <c r="L343" s="9">
        <v>197.58990478515625</v>
      </c>
      <c r="M343" s="9">
        <v>12560.0068359375</v>
      </c>
      <c r="N343" s="9">
        <v>0</v>
      </c>
      <c r="O343" s="9">
        <v>0</v>
      </c>
      <c r="P343" s="9">
        <v>7842.111328125</v>
      </c>
      <c r="Q343" s="9">
        <v>0</v>
      </c>
      <c r="R343" s="9">
        <v>0.79925310611724854</v>
      </c>
      <c r="S343" s="9">
        <v>0</v>
      </c>
      <c r="T343" s="9">
        <v>0</v>
      </c>
      <c r="U343" s="9">
        <v>171.63484000000003</v>
      </c>
      <c r="V343" s="9">
        <v>0</v>
      </c>
      <c r="W343" s="9">
        <v>0</v>
      </c>
      <c r="X343" s="9">
        <v>171.63484000000003</v>
      </c>
      <c r="Y343" s="9">
        <v>277.1934814453125</v>
      </c>
      <c r="Z343" s="9">
        <v>-246.70220947265625</v>
      </c>
      <c r="AA343" s="9">
        <v>0</v>
      </c>
      <c r="AB343" s="9">
        <v>0</v>
      </c>
      <c r="AC343" s="9">
        <v>0</v>
      </c>
      <c r="AD343" s="9">
        <v>0</v>
      </c>
      <c r="AE343" s="9"/>
      <c r="AH343" s="10"/>
    </row>
    <row r="344" spans="2:34" x14ac:dyDescent="0.25">
      <c r="B344" t="s">
        <v>318</v>
      </c>
      <c r="C344" t="s">
        <v>23</v>
      </c>
      <c r="D344" t="s">
        <v>43</v>
      </c>
      <c r="E344">
        <v>14</v>
      </c>
      <c r="F344" t="s">
        <v>54</v>
      </c>
      <c r="G344" s="9">
        <v>37.595165252685547</v>
      </c>
      <c r="H344" s="9">
        <v>104053.890625</v>
      </c>
      <c r="I344" s="9">
        <v>31593.98046875</v>
      </c>
      <c r="J344" s="9">
        <v>0</v>
      </c>
      <c r="K344" s="9">
        <v>50648.0078125</v>
      </c>
      <c r="L344" s="9">
        <v>413.651611328125</v>
      </c>
      <c r="M344" s="9">
        <v>16387.427734375</v>
      </c>
      <c r="N344" s="9">
        <v>0</v>
      </c>
      <c r="O344" s="9">
        <v>0</v>
      </c>
      <c r="P344" s="9">
        <v>5010.94287109375</v>
      </c>
      <c r="Q344" s="9">
        <v>0</v>
      </c>
      <c r="R344" s="9">
        <v>0</v>
      </c>
      <c r="S344" s="9">
        <v>0</v>
      </c>
      <c r="T344" s="9">
        <v>0</v>
      </c>
      <c r="U344" s="9">
        <v>171.61728000000002</v>
      </c>
      <c r="V344" s="9">
        <v>0</v>
      </c>
      <c r="W344" s="9">
        <v>0</v>
      </c>
      <c r="X344" s="9">
        <v>171.61728000000002</v>
      </c>
      <c r="Y344" s="9">
        <v>282.24490356445312</v>
      </c>
      <c r="Z344" s="9">
        <v>-294.47509765625</v>
      </c>
      <c r="AA344" s="9">
        <v>0</v>
      </c>
      <c r="AB344" s="9">
        <v>0</v>
      </c>
      <c r="AC344" s="9">
        <v>0</v>
      </c>
      <c r="AD344" s="9">
        <v>0</v>
      </c>
      <c r="AE344" s="9"/>
      <c r="AH344" s="10"/>
    </row>
    <row r="345" spans="2:34" x14ac:dyDescent="0.25">
      <c r="B345" t="s">
        <v>319</v>
      </c>
      <c r="C345" t="s">
        <v>23</v>
      </c>
      <c r="D345" t="s">
        <v>43</v>
      </c>
      <c r="E345">
        <v>14</v>
      </c>
      <c r="F345" t="s">
        <v>66</v>
      </c>
      <c r="G345" s="9">
        <v>35.7215576171875</v>
      </c>
      <c r="H345" s="9">
        <v>102060.4921875</v>
      </c>
      <c r="I345" s="9">
        <v>31593.98046875</v>
      </c>
      <c r="J345" s="9">
        <v>0</v>
      </c>
      <c r="K345" s="9">
        <v>50648.0078125</v>
      </c>
      <c r="L345" s="9">
        <v>372.66098022460937</v>
      </c>
      <c r="M345" s="9">
        <v>14435.0283203125</v>
      </c>
      <c r="N345" s="9">
        <v>0</v>
      </c>
      <c r="O345" s="9">
        <v>0</v>
      </c>
      <c r="P345" s="9">
        <v>5010.94287109375</v>
      </c>
      <c r="Q345" s="9">
        <v>0</v>
      </c>
      <c r="R345" s="9">
        <v>0</v>
      </c>
      <c r="S345" s="9">
        <v>0</v>
      </c>
      <c r="T345" s="9">
        <v>0</v>
      </c>
      <c r="U345" s="9">
        <v>171.61728000000002</v>
      </c>
      <c r="V345" s="9">
        <v>0</v>
      </c>
      <c r="W345" s="9">
        <v>0</v>
      </c>
      <c r="X345" s="9">
        <v>171.61728000000002</v>
      </c>
      <c r="Y345" s="9">
        <v>282.24490356445312</v>
      </c>
      <c r="Z345" s="9">
        <v>-294.47509765625</v>
      </c>
      <c r="AA345" s="9">
        <v>0</v>
      </c>
      <c r="AB345" s="9">
        <v>0</v>
      </c>
      <c r="AC345" s="9">
        <v>0</v>
      </c>
      <c r="AD345" s="9">
        <v>0</v>
      </c>
      <c r="AE345" s="9"/>
      <c r="AH345" s="10"/>
    </row>
    <row r="346" spans="2:34" x14ac:dyDescent="0.25">
      <c r="B346" t="s">
        <v>320</v>
      </c>
      <c r="C346" t="s">
        <v>23</v>
      </c>
      <c r="D346" t="s">
        <v>43</v>
      </c>
      <c r="E346">
        <v>14</v>
      </c>
      <c r="F346" t="s">
        <v>55</v>
      </c>
      <c r="G346" s="9">
        <v>34.148357391357422</v>
      </c>
      <c r="H346" s="9">
        <v>100389.484375</v>
      </c>
      <c r="I346" s="9">
        <v>31593.98046875</v>
      </c>
      <c r="J346" s="9">
        <v>0</v>
      </c>
      <c r="K346" s="9">
        <v>50648.0078125</v>
      </c>
      <c r="L346" s="9">
        <v>336.47991943359375</v>
      </c>
      <c r="M346" s="9">
        <v>12800.171875</v>
      </c>
      <c r="N346" s="9">
        <v>0</v>
      </c>
      <c r="O346" s="9">
        <v>0</v>
      </c>
      <c r="P346" s="9">
        <v>5010.94287109375</v>
      </c>
      <c r="Q346" s="9">
        <v>0</v>
      </c>
      <c r="R346" s="9">
        <v>0</v>
      </c>
      <c r="S346" s="9">
        <v>0</v>
      </c>
      <c r="T346" s="9">
        <v>0</v>
      </c>
      <c r="U346" s="9">
        <v>171.61728000000002</v>
      </c>
      <c r="V346" s="9">
        <v>0</v>
      </c>
      <c r="W346" s="9">
        <v>0</v>
      </c>
      <c r="X346" s="9">
        <v>171.61728000000002</v>
      </c>
      <c r="Y346" s="9">
        <v>282.24490356445312</v>
      </c>
      <c r="Z346" s="9">
        <v>-294.47509765625</v>
      </c>
      <c r="AA346" s="9">
        <v>0</v>
      </c>
      <c r="AB346" s="9">
        <v>0</v>
      </c>
      <c r="AC346" s="9">
        <v>0</v>
      </c>
      <c r="AD346" s="9">
        <v>0</v>
      </c>
      <c r="AE346" s="9"/>
      <c r="AH346" s="10"/>
    </row>
    <row r="347" spans="2:34" x14ac:dyDescent="0.25">
      <c r="B347" t="s">
        <v>321</v>
      </c>
      <c r="C347" t="s">
        <v>23</v>
      </c>
      <c r="D347" t="s">
        <v>43</v>
      </c>
      <c r="E347">
        <v>14</v>
      </c>
      <c r="F347" t="s">
        <v>56</v>
      </c>
      <c r="G347" s="9">
        <v>37.078872680664062</v>
      </c>
      <c r="H347" s="9">
        <v>102654.3828125</v>
      </c>
      <c r="I347" s="9">
        <v>31593.98046875</v>
      </c>
      <c r="J347" s="9">
        <v>0</v>
      </c>
      <c r="K347" s="9">
        <v>50648.0078125</v>
      </c>
      <c r="L347" s="9">
        <v>340.835693359375</v>
      </c>
      <c r="M347" s="9">
        <v>15066.400390625</v>
      </c>
      <c r="N347" s="9">
        <v>0</v>
      </c>
      <c r="O347" s="9">
        <v>0</v>
      </c>
      <c r="P347" s="9">
        <v>5005.2626953125</v>
      </c>
      <c r="Q347" s="9">
        <v>0</v>
      </c>
      <c r="R347" s="9">
        <v>0</v>
      </c>
      <c r="S347" s="9">
        <v>0</v>
      </c>
      <c r="T347" s="9">
        <v>0</v>
      </c>
      <c r="U347" s="9">
        <v>171.59258000000003</v>
      </c>
      <c r="V347" s="9">
        <v>0</v>
      </c>
      <c r="W347" s="9">
        <v>0</v>
      </c>
      <c r="X347" s="9">
        <v>171.59258000000003</v>
      </c>
      <c r="Y347" s="9">
        <v>280.615478515625</v>
      </c>
      <c r="Z347" s="9">
        <v>-292.79531860351562</v>
      </c>
      <c r="AA347" s="9">
        <v>0</v>
      </c>
      <c r="AB347" s="9">
        <v>0</v>
      </c>
      <c r="AC347" s="9">
        <v>0</v>
      </c>
      <c r="AD347" s="9">
        <v>0</v>
      </c>
      <c r="AE347" s="9"/>
      <c r="AH347" s="10"/>
    </row>
    <row r="348" spans="2:34" x14ac:dyDescent="0.25">
      <c r="B348" t="s">
        <v>322</v>
      </c>
      <c r="C348" t="s">
        <v>23</v>
      </c>
      <c r="D348" t="s">
        <v>43</v>
      </c>
      <c r="E348">
        <v>14</v>
      </c>
      <c r="F348" t="s">
        <v>70</v>
      </c>
      <c r="G348" s="9">
        <v>35.270545959472656</v>
      </c>
      <c r="H348" s="9">
        <v>100827.8671875</v>
      </c>
      <c r="I348" s="9">
        <v>31593.98046875</v>
      </c>
      <c r="J348" s="9">
        <v>0</v>
      </c>
      <c r="K348" s="9">
        <v>50648.0078125</v>
      </c>
      <c r="L348" s="9">
        <v>305.3660888671875</v>
      </c>
      <c r="M348" s="9">
        <v>13275.349609375</v>
      </c>
      <c r="N348" s="9">
        <v>0</v>
      </c>
      <c r="O348" s="9">
        <v>0</v>
      </c>
      <c r="P348" s="9">
        <v>5005.2626953125</v>
      </c>
      <c r="Q348" s="9">
        <v>0</v>
      </c>
      <c r="R348" s="9">
        <v>0</v>
      </c>
      <c r="S348" s="9">
        <v>0</v>
      </c>
      <c r="T348" s="9">
        <v>0</v>
      </c>
      <c r="U348" s="9">
        <v>171.59258000000003</v>
      </c>
      <c r="V348" s="9">
        <v>0</v>
      </c>
      <c r="W348" s="9">
        <v>0</v>
      </c>
      <c r="X348" s="9">
        <v>171.59258000000003</v>
      </c>
      <c r="Y348" s="9">
        <v>280.615478515625</v>
      </c>
      <c r="Z348" s="9">
        <v>-292.79531860351562</v>
      </c>
      <c r="AA348" s="9">
        <v>0</v>
      </c>
      <c r="AB348" s="9">
        <v>0</v>
      </c>
      <c r="AC348" s="9">
        <v>0</v>
      </c>
      <c r="AD348" s="9">
        <v>0</v>
      </c>
      <c r="AE348" s="9"/>
      <c r="AH348" s="10"/>
    </row>
    <row r="349" spans="2:34" x14ac:dyDescent="0.25">
      <c r="B349" t="s">
        <v>323</v>
      </c>
      <c r="C349" t="s">
        <v>23</v>
      </c>
      <c r="D349" t="s">
        <v>43</v>
      </c>
      <c r="E349">
        <v>14</v>
      </c>
      <c r="F349" t="s">
        <v>57</v>
      </c>
      <c r="G349" s="9">
        <v>33.751720428466797</v>
      </c>
      <c r="H349" s="9">
        <v>99288.484375</v>
      </c>
      <c r="I349" s="9">
        <v>31593.98046875</v>
      </c>
      <c r="J349" s="9">
        <v>0</v>
      </c>
      <c r="K349" s="9">
        <v>50648.0078125</v>
      </c>
      <c r="L349" s="9">
        <v>275.69430541992187</v>
      </c>
      <c r="M349" s="9">
        <v>11765.63671875</v>
      </c>
      <c r="N349" s="9">
        <v>0</v>
      </c>
      <c r="O349" s="9">
        <v>0</v>
      </c>
      <c r="P349" s="9">
        <v>5005.2626953125</v>
      </c>
      <c r="Q349" s="9">
        <v>0</v>
      </c>
      <c r="R349" s="9">
        <v>0</v>
      </c>
      <c r="S349" s="9">
        <v>0</v>
      </c>
      <c r="T349" s="9">
        <v>0</v>
      </c>
      <c r="U349" s="9">
        <v>171.59258000000003</v>
      </c>
      <c r="V349" s="9">
        <v>0</v>
      </c>
      <c r="W349" s="9">
        <v>0</v>
      </c>
      <c r="X349" s="9">
        <v>171.59258000000003</v>
      </c>
      <c r="Y349" s="9">
        <v>280.615478515625</v>
      </c>
      <c r="Z349" s="9">
        <v>-292.79531860351562</v>
      </c>
      <c r="AA349" s="9">
        <v>0</v>
      </c>
      <c r="AB349" s="9">
        <v>0</v>
      </c>
      <c r="AC349" s="9">
        <v>0</v>
      </c>
      <c r="AD349" s="9">
        <v>0</v>
      </c>
      <c r="AE349" s="9"/>
      <c r="AH349" s="10"/>
    </row>
    <row r="350" spans="2:34" x14ac:dyDescent="0.25">
      <c r="B350" t="s">
        <v>324</v>
      </c>
      <c r="C350" t="s">
        <v>25</v>
      </c>
      <c r="D350" t="s">
        <v>43</v>
      </c>
      <c r="E350">
        <v>14</v>
      </c>
      <c r="F350" t="s">
        <v>52</v>
      </c>
      <c r="G350" s="9">
        <v>591.90374755859375</v>
      </c>
      <c r="H350" s="9">
        <v>1771460.5</v>
      </c>
      <c r="I350" s="9">
        <v>500422.40625</v>
      </c>
      <c r="J350" s="9">
        <v>0</v>
      </c>
      <c r="K350" s="9">
        <v>883691.5</v>
      </c>
      <c r="L350" s="9">
        <v>658.98675537109375</v>
      </c>
      <c r="M350" s="9">
        <v>239850.140625</v>
      </c>
      <c r="N350" s="9">
        <v>0</v>
      </c>
      <c r="O350" s="9">
        <v>213.47686767578125</v>
      </c>
      <c r="P350" s="9">
        <v>146623.765625</v>
      </c>
      <c r="Q350" s="9">
        <v>0</v>
      </c>
      <c r="R350" s="9">
        <v>1.7675892114639282</v>
      </c>
      <c r="S350" s="9">
        <v>0</v>
      </c>
      <c r="T350" s="9">
        <v>0</v>
      </c>
      <c r="U350" s="9">
        <v>2851.6496000000002</v>
      </c>
      <c r="V350" s="9">
        <v>0</v>
      </c>
      <c r="W350" s="9">
        <v>0</v>
      </c>
      <c r="X350" s="9">
        <v>2851.6496000000002</v>
      </c>
      <c r="Y350" s="9">
        <v>4326.99267578125</v>
      </c>
      <c r="Z350" s="9">
        <v>-3851.023681640625</v>
      </c>
      <c r="AA350" s="9">
        <v>0</v>
      </c>
      <c r="AB350" s="9">
        <v>0</v>
      </c>
      <c r="AC350" s="9">
        <v>0</v>
      </c>
      <c r="AD350" s="9">
        <v>0</v>
      </c>
      <c r="AE350" s="9"/>
      <c r="AH350" s="10"/>
    </row>
    <row r="351" spans="2:34" x14ac:dyDescent="0.25">
      <c r="B351" t="s">
        <v>707</v>
      </c>
      <c r="C351" t="s">
        <v>25</v>
      </c>
      <c r="D351" t="s">
        <v>43</v>
      </c>
      <c r="E351">
        <v>14</v>
      </c>
      <c r="F351" t="s">
        <v>648</v>
      </c>
      <c r="G351" s="9">
        <v>591.904541015625</v>
      </c>
      <c r="H351" s="9">
        <v>1851932.375</v>
      </c>
      <c r="I351" s="9">
        <v>500422.40625</v>
      </c>
      <c r="J351" s="9">
        <v>0</v>
      </c>
      <c r="K351" s="9">
        <v>883691.5</v>
      </c>
      <c r="L351" s="9">
        <v>657.3477783203125</v>
      </c>
      <c r="M351" s="9">
        <v>320300.46875</v>
      </c>
      <c r="N351" s="9">
        <v>0</v>
      </c>
      <c r="O351" s="9">
        <v>213.47686767578125</v>
      </c>
      <c r="P351" s="9">
        <v>146646.296875</v>
      </c>
      <c r="Q351" s="9">
        <v>0</v>
      </c>
      <c r="R351" s="9">
        <v>1.7661597728729248</v>
      </c>
      <c r="S351" s="9">
        <v>0</v>
      </c>
      <c r="T351" s="9">
        <v>0</v>
      </c>
      <c r="U351" s="9">
        <v>2851.6473600000004</v>
      </c>
      <c r="V351" s="9">
        <v>0</v>
      </c>
      <c r="W351" s="9">
        <v>0</v>
      </c>
      <c r="X351" s="9">
        <v>2851.6473600000004</v>
      </c>
      <c r="Y351" s="9">
        <v>4327</v>
      </c>
      <c r="Z351" s="9">
        <v>-3851.02978515625</v>
      </c>
      <c r="AA351" s="9">
        <v>0</v>
      </c>
      <c r="AB351" s="9">
        <v>0</v>
      </c>
      <c r="AC351" s="9">
        <v>0</v>
      </c>
      <c r="AD351" s="9">
        <v>0</v>
      </c>
      <c r="AE351" s="9"/>
      <c r="AH351" s="10"/>
    </row>
    <row r="352" spans="2:34" x14ac:dyDescent="0.25">
      <c r="B352" t="s">
        <v>325</v>
      </c>
      <c r="C352" t="s">
        <v>25</v>
      </c>
      <c r="D352" t="s">
        <v>43</v>
      </c>
      <c r="E352">
        <v>14</v>
      </c>
      <c r="F352" t="s">
        <v>62</v>
      </c>
      <c r="G352" s="9">
        <v>593.8756103515625</v>
      </c>
      <c r="H352" s="9">
        <v>1735524.75</v>
      </c>
      <c r="I352" s="9">
        <v>500422.40625</v>
      </c>
      <c r="J352" s="9">
        <v>0</v>
      </c>
      <c r="K352" s="9">
        <v>883691.5</v>
      </c>
      <c r="L352" s="9">
        <v>923.0137939453125</v>
      </c>
      <c r="M352" s="9">
        <v>264128.46875</v>
      </c>
      <c r="N352" s="9">
        <v>0</v>
      </c>
      <c r="O352" s="9">
        <v>213.47686767578125</v>
      </c>
      <c r="P352" s="9">
        <v>86144.0546875</v>
      </c>
      <c r="Q352" s="9">
        <v>0</v>
      </c>
      <c r="R352" s="9">
        <v>2.877448558807373</v>
      </c>
      <c r="S352" s="9">
        <v>0</v>
      </c>
      <c r="T352" s="9">
        <v>0</v>
      </c>
      <c r="U352" s="9">
        <v>2851.7046400000004</v>
      </c>
      <c r="V352" s="9">
        <v>0</v>
      </c>
      <c r="W352" s="9">
        <v>0</v>
      </c>
      <c r="X352" s="9">
        <v>2851.7046400000004</v>
      </c>
      <c r="Y352" s="9">
        <v>4286.10986328125</v>
      </c>
      <c r="Z352" s="9">
        <v>-3814.6376953125</v>
      </c>
      <c r="AA352" s="9">
        <v>0</v>
      </c>
      <c r="AB352" s="9">
        <v>0</v>
      </c>
      <c r="AC352" s="9">
        <v>0</v>
      </c>
      <c r="AD352" s="9">
        <v>0</v>
      </c>
      <c r="AE352" s="9"/>
      <c r="AH352" s="10"/>
    </row>
    <row r="353" spans="2:34" x14ac:dyDescent="0.25">
      <c r="B353" t="s">
        <v>708</v>
      </c>
      <c r="C353" t="s">
        <v>25</v>
      </c>
      <c r="D353" t="s">
        <v>43</v>
      </c>
      <c r="E353">
        <v>14</v>
      </c>
      <c r="F353" t="s">
        <v>650</v>
      </c>
      <c r="G353" s="9">
        <v>545.12835693359375</v>
      </c>
      <c r="H353" s="9">
        <v>1672496</v>
      </c>
      <c r="I353" s="9">
        <v>500422.40625</v>
      </c>
      <c r="J353" s="9">
        <v>0</v>
      </c>
      <c r="K353" s="9">
        <v>883691.5</v>
      </c>
      <c r="L353" s="9">
        <v>772.240966796875</v>
      </c>
      <c r="M353" s="9">
        <v>207292.4375</v>
      </c>
      <c r="N353" s="9">
        <v>0</v>
      </c>
      <c r="O353" s="9">
        <v>213.47686767578125</v>
      </c>
      <c r="P353" s="9">
        <v>80102.875</v>
      </c>
      <c r="Q353" s="9">
        <v>0</v>
      </c>
      <c r="R353" s="9">
        <v>2.7701437473297119</v>
      </c>
      <c r="S353" s="9">
        <v>0</v>
      </c>
      <c r="T353" s="9">
        <v>0</v>
      </c>
      <c r="U353" s="9">
        <v>2851.7056000000002</v>
      </c>
      <c r="V353" s="9">
        <v>0</v>
      </c>
      <c r="W353" s="9">
        <v>0</v>
      </c>
      <c r="X353" s="9">
        <v>2851.7056000000002</v>
      </c>
      <c r="Y353" s="9">
        <v>4315.80908203125</v>
      </c>
      <c r="Z353" s="9">
        <v>-3841.070068359375</v>
      </c>
      <c r="AA353" s="9">
        <v>0</v>
      </c>
      <c r="AB353" s="9">
        <v>0</v>
      </c>
      <c r="AC353" s="9">
        <v>0</v>
      </c>
      <c r="AD353" s="9">
        <v>0</v>
      </c>
      <c r="AE353" s="9"/>
      <c r="AG353" s="3">
        <f t="shared" ref="AG353:AG355" si="60">L353+M353+O353+P353+R353</f>
        <v>288383.80047821999</v>
      </c>
      <c r="AH353" s="10"/>
    </row>
    <row r="354" spans="2:34" x14ac:dyDescent="0.25">
      <c r="B354" t="s">
        <v>326</v>
      </c>
      <c r="C354" t="s">
        <v>25</v>
      </c>
      <c r="D354" t="s">
        <v>43</v>
      </c>
      <c r="E354">
        <v>14</v>
      </c>
      <c r="F354" t="s">
        <v>53</v>
      </c>
      <c r="G354" s="9">
        <v>621.4927978515625</v>
      </c>
      <c r="H354" s="9">
        <v>1781853.75</v>
      </c>
      <c r="I354" s="9">
        <v>500422.40625</v>
      </c>
      <c r="J354" s="9">
        <v>0</v>
      </c>
      <c r="K354" s="9">
        <v>883691.5</v>
      </c>
      <c r="L354" s="9">
        <v>741.495361328125</v>
      </c>
      <c r="M354" s="9">
        <v>267747.84375</v>
      </c>
      <c r="N354" s="9">
        <v>0</v>
      </c>
      <c r="O354" s="9">
        <v>213.47686767578125</v>
      </c>
      <c r="P354" s="9">
        <v>129034.59375</v>
      </c>
      <c r="Q354" s="9">
        <v>0</v>
      </c>
      <c r="R354" s="9">
        <v>3.3958642482757568</v>
      </c>
      <c r="S354" s="9">
        <v>0</v>
      </c>
      <c r="T354" s="9">
        <v>0</v>
      </c>
      <c r="U354" s="9">
        <v>2851.6886400000003</v>
      </c>
      <c r="V354" s="9">
        <v>0</v>
      </c>
      <c r="W354" s="9">
        <v>0</v>
      </c>
      <c r="X354" s="9">
        <v>2851.6886400000003</v>
      </c>
      <c r="Y354" s="9">
        <v>4319.47802734375</v>
      </c>
      <c r="Z354" s="9">
        <v>-3844.334716796875</v>
      </c>
      <c r="AA354" s="9">
        <v>0</v>
      </c>
      <c r="AB354" s="9">
        <v>0</v>
      </c>
      <c r="AC354" s="9">
        <v>0</v>
      </c>
      <c r="AD354" s="9">
        <v>0</v>
      </c>
      <c r="AE354" s="9"/>
      <c r="AG354" s="3">
        <f t="shared" si="60"/>
        <v>397740.80559325218</v>
      </c>
      <c r="AH354" s="10"/>
    </row>
    <row r="355" spans="2:34" x14ac:dyDescent="0.25">
      <c r="B355" t="s">
        <v>810</v>
      </c>
      <c r="C355" t="s">
        <v>25</v>
      </c>
      <c r="D355" t="s">
        <v>43</v>
      </c>
      <c r="E355">
        <v>14</v>
      </c>
      <c r="F355" t="s">
        <v>777</v>
      </c>
      <c r="G355" s="9">
        <v>584.8671875</v>
      </c>
      <c r="H355" s="9">
        <v>1744941</v>
      </c>
      <c r="I355" s="9">
        <v>500422.40625</v>
      </c>
      <c r="J355" s="9">
        <v>0</v>
      </c>
      <c r="K355" s="9">
        <v>883691.5</v>
      </c>
      <c r="L355" s="9">
        <v>693.5433349609375</v>
      </c>
      <c r="M355" s="9">
        <v>230883.3125</v>
      </c>
      <c r="N355" s="9">
        <v>0</v>
      </c>
      <c r="O355" s="9">
        <v>213.47686767578125</v>
      </c>
      <c r="P355" s="9">
        <v>129034.59375</v>
      </c>
      <c r="Q355" s="9">
        <v>0</v>
      </c>
      <c r="R355" s="9">
        <v>3.5009019374847412</v>
      </c>
      <c r="S355" s="9">
        <v>0</v>
      </c>
      <c r="T355" s="9">
        <v>0</v>
      </c>
      <c r="U355" s="9">
        <v>2851.6886400000003</v>
      </c>
      <c r="V355" s="9">
        <v>0</v>
      </c>
      <c r="W355" s="9">
        <v>0</v>
      </c>
      <c r="X355" s="9">
        <v>2851.6886400000003</v>
      </c>
      <c r="Y355" s="9">
        <v>4319.47802734375</v>
      </c>
      <c r="Z355" s="9">
        <v>-3844.334716796875</v>
      </c>
      <c r="AA355" s="9">
        <v>0</v>
      </c>
      <c r="AB355" s="9">
        <v>0</v>
      </c>
      <c r="AC355" s="9">
        <v>0</v>
      </c>
      <c r="AD355" s="9">
        <v>0</v>
      </c>
      <c r="AE355" s="9"/>
      <c r="AG355" s="3">
        <f t="shared" si="60"/>
        <v>360828.4273545742</v>
      </c>
      <c r="AH355" s="10"/>
    </row>
    <row r="356" spans="2:34" x14ac:dyDescent="0.25">
      <c r="B356" t="s">
        <v>327</v>
      </c>
      <c r="C356" t="s">
        <v>25</v>
      </c>
      <c r="D356" t="s">
        <v>43</v>
      </c>
      <c r="E356">
        <v>14</v>
      </c>
      <c r="F356" t="s">
        <v>54</v>
      </c>
      <c r="G356" s="9">
        <v>603.83544921875</v>
      </c>
      <c r="H356" s="9">
        <v>1785899.375</v>
      </c>
      <c r="I356" s="9">
        <v>500422.40625</v>
      </c>
      <c r="J356" s="9">
        <v>0</v>
      </c>
      <c r="K356" s="9">
        <v>883691.5</v>
      </c>
      <c r="L356" s="9">
        <v>1754.59326171875</v>
      </c>
      <c r="M356" s="9">
        <v>313954.375</v>
      </c>
      <c r="N356" s="9">
        <v>0</v>
      </c>
      <c r="O356" s="9">
        <v>213.47686767578125</v>
      </c>
      <c r="P356" s="9">
        <v>85863.9375</v>
      </c>
      <c r="Q356" s="9">
        <v>0</v>
      </c>
      <c r="R356" s="9">
        <v>0</v>
      </c>
      <c r="S356" s="9">
        <v>0</v>
      </c>
      <c r="T356" s="9">
        <v>0</v>
      </c>
      <c r="U356" s="9">
        <v>2851.6617600000004</v>
      </c>
      <c r="V356" s="9">
        <v>0</v>
      </c>
      <c r="W356" s="9">
        <v>0</v>
      </c>
      <c r="X356" s="9">
        <v>2851.6617600000004</v>
      </c>
      <c r="Y356" s="9">
        <v>4524.61669921875</v>
      </c>
      <c r="Z356" s="9">
        <v>-4717.7900390625</v>
      </c>
      <c r="AA356" s="9">
        <v>0</v>
      </c>
      <c r="AB356" s="9">
        <v>0</v>
      </c>
      <c r="AC356" s="9">
        <v>0</v>
      </c>
      <c r="AD356" s="9">
        <v>0</v>
      </c>
      <c r="AE356" s="9"/>
      <c r="AH356" s="10"/>
    </row>
    <row r="357" spans="2:34" x14ac:dyDescent="0.25">
      <c r="B357" t="s">
        <v>328</v>
      </c>
      <c r="C357" t="s">
        <v>25</v>
      </c>
      <c r="D357" t="s">
        <v>43</v>
      </c>
      <c r="E357">
        <v>14</v>
      </c>
      <c r="F357" t="s">
        <v>66</v>
      </c>
      <c r="G357" s="9">
        <v>556.3699951171875</v>
      </c>
      <c r="H357" s="9">
        <v>1729977</v>
      </c>
      <c r="I357" s="9">
        <v>500422.40625</v>
      </c>
      <c r="J357" s="9">
        <v>0</v>
      </c>
      <c r="K357" s="9">
        <v>883691.5</v>
      </c>
      <c r="L357" s="9">
        <v>1496.688232421875</v>
      </c>
      <c r="M357" s="9">
        <v>258290.265625</v>
      </c>
      <c r="N357" s="9">
        <v>0</v>
      </c>
      <c r="O357" s="9">
        <v>213.47686767578125</v>
      </c>
      <c r="P357" s="9">
        <v>85863.9375</v>
      </c>
      <c r="Q357" s="9">
        <v>0</v>
      </c>
      <c r="R357" s="9">
        <v>0</v>
      </c>
      <c r="S357" s="9">
        <v>0</v>
      </c>
      <c r="T357" s="9">
        <v>0</v>
      </c>
      <c r="U357" s="9">
        <v>2851.6617600000004</v>
      </c>
      <c r="V357" s="9">
        <v>0</v>
      </c>
      <c r="W357" s="9">
        <v>0</v>
      </c>
      <c r="X357" s="9">
        <v>2851.6617600000004</v>
      </c>
      <c r="Y357" s="9">
        <v>4524.61669921875</v>
      </c>
      <c r="Z357" s="9">
        <v>-4717.7900390625</v>
      </c>
      <c r="AA357" s="9">
        <v>0</v>
      </c>
      <c r="AB357" s="9">
        <v>0</v>
      </c>
      <c r="AC357" s="9">
        <v>0</v>
      </c>
      <c r="AD357" s="9">
        <v>0</v>
      </c>
      <c r="AE357" s="9"/>
      <c r="AH357" s="10"/>
    </row>
    <row r="358" spans="2:34" x14ac:dyDescent="0.25">
      <c r="B358" t="s">
        <v>329</v>
      </c>
      <c r="C358" t="s">
        <v>25</v>
      </c>
      <c r="D358" t="s">
        <v>43</v>
      </c>
      <c r="E358">
        <v>14</v>
      </c>
      <c r="F358" t="s">
        <v>55</v>
      </c>
      <c r="G358" s="9">
        <v>530.2333984375</v>
      </c>
      <c r="H358" s="9">
        <v>1699156</v>
      </c>
      <c r="I358" s="9">
        <v>500422.40625</v>
      </c>
      <c r="J358" s="9">
        <v>0</v>
      </c>
      <c r="K358" s="9">
        <v>883691.5</v>
      </c>
      <c r="L358" s="9">
        <v>1345.2794189453125</v>
      </c>
      <c r="M358" s="9">
        <v>227620.9375</v>
      </c>
      <c r="N358" s="9">
        <v>0</v>
      </c>
      <c r="O358" s="9">
        <v>213.47686767578125</v>
      </c>
      <c r="P358" s="9">
        <v>85863.9375</v>
      </c>
      <c r="Q358" s="9">
        <v>0</v>
      </c>
      <c r="R358" s="9">
        <v>0</v>
      </c>
      <c r="S358" s="9">
        <v>0</v>
      </c>
      <c r="T358" s="9">
        <v>0</v>
      </c>
      <c r="U358" s="9">
        <v>2851.6617600000004</v>
      </c>
      <c r="V358" s="9">
        <v>0</v>
      </c>
      <c r="W358" s="9">
        <v>0</v>
      </c>
      <c r="X358" s="9">
        <v>2851.6617600000004</v>
      </c>
      <c r="Y358" s="9">
        <v>4524.61669921875</v>
      </c>
      <c r="Z358" s="9">
        <v>-4717.7900390625</v>
      </c>
      <c r="AA358" s="9">
        <v>0</v>
      </c>
      <c r="AB358" s="9">
        <v>0</v>
      </c>
      <c r="AC358" s="9">
        <v>0</v>
      </c>
      <c r="AD358" s="9">
        <v>0</v>
      </c>
      <c r="AE358" s="9"/>
      <c r="AH358" s="10"/>
    </row>
    <row r="359" spans="2:34" x14ac:dyDescent="0.25">
      <c r="B359" t="s">
        <v>330</v>
      </c>
      <c r="C359" t="s">
        <v>25</v>
      </c>
      <c r="D359" t="s">
        <v>43</v>
      </c>
      <c r="E359">
        <v>14</v>
      </c>
      <c r="F359" t="s">
        <v>56</v>
      </c>
      <c r="G359" s="9">
        <v>599.767333984375</v>
      </c>
      <c r="H359" s="9">
        <v>1763648</v>
      </c>
      <c r="I359" s="9">
        <v>500422.40625</v>
      </c>
      <c r="J359" s="9">
        <v>0</v>
      </c>
      <c r="K359" s="9">
        <v>883691.5</v>
      </c>
      <c r="L359" s="9">
        <v>1410.582275390625</v>
      </c>
      <c r="M359" s="9">
        <v>288344.34375</v>
      </c>
      <c r="N359" s="9">
        <v>0</v>
      </c>
      <c r="O359" s="9">
        <v>213.47686767578125</v>
      </c>
      <c r="P359" s="9">
        <v>89567.0859375</v>
      </c>
      <c r="Q359" s="9">
        <v>0</v>
      </c>
      <c r="R359" s="9">
        <v>0</v>
      </c>
      <c r="S359" s="9">
        <v>0</v>
      </c>
      <c r="T359" s="9">
        <v>0</v>
      </c>
      <c r="U359" s="9">
        <v>2851.6464000000001</v>
      </c>
      <c r="V359" s="9">
        <v>0</v>
      </c>
      <c r="W359" s="9">
        <v>0</v>
      </c>
      <c r="X359" s="9">
        <v>2851.6464000000001</v>
      </c>
      <c r="Y359" s="9">
        <v>4865.794921875</v>
      </c>
      <c r="Z359" s="9">
        <v>-5074.1201171875</v>
      </c>
      <c r="AA359" s="9">
        <v>0</v>
      </c>
      <c r="AB359" s="9">
        <v>0</v>
      </c>
      <c r="AC359" s="9">
        <v>0</v>
      </c>
      <c r="AD359" s="9">
        <v>0</v>
      </c>
      <c r="AE359" s="9"/>
      <c r="AG359" s="3">
        <f t="shared" ref="AG359" si="61">L359+M359+O359+P359+R359</f>
        <v>379535.48883056641</v>
      </c>
      <c r="AH359" s="10"/>
    </row>
    <row r="360" spans="2:34" x14ac:dyDescent="0.25">
      <c r="B360" t="s">
        <v>331</v>
      </c>
      <c r="C360" t="s">
        <v>25</v>
      </c>
      <c r="D360" t="s">
        <v>43</v>
      </c>
      <c r="E360">
        <v>14</v>
      </c>
      <c r="F360" t="s">
        <v>70</v>
      </c>
      <c r="G360" s="9">
        <v>553.1279296875</v>
      </c>
      <c r="H360" s="9">
        <v>1712165</v>
      </c>
      <c r="I360" s="9">
        <v>500422.40625</v>
      </c>
      <c r="J360" s="9">
        <v>0</v>
      </c>
      <c r="K360" s="9">
        <v>883691.5</v>
      </c>
      <c r="L360" s="9">
        <v>1190.941650390625</v>
      </c>
      <c r="M360" s="9">
        <v>237081.03125</v>
      </c>
      <c r="N360" s="9">
        <v>0</v>
      </c>
      <c r="O360" s="9">
        <v>213.47686767578125</v>
      </c>
      <c r="P360" s="9">
        <v>89567.0859375</v>
      </c>
      <c r="Q360" s="9">
        <v>0</v>
      </c>
      <c r="R360" s="9">
        <v>0</v>
      </c>
      <c r="S360" s="9">
        <v>0</v>
      </c>
      <c r="T360" s="9">
        <v>0</v>
      </c>
      <c r="U360" s="9">
        <v>2851.6464000000001</v>
      </c>
      <c r="V360" s="9">
        <v>0</v>
      </c>
      <c r="W360" s="9">
        <v>0</v>
      </c>
      <c r="X360" s="9">
        <v>2851.6464000000001</v>
      </c>
      <c r="Y360" s="9">
        <v>4865.794921875</v>
      </c>
      <c r="Z360" s="9">
        <v>-5074.1201171875</v>
      </c>
      <c r="AA360" s="9">
        <v>0</v>
      </c>
      <c r="AB360" s="9">
        <v>0</v>
      </c>
      <c r="AC360" s="9">
        <v>0</v>
      </c>
      <c r="AD360" s="9">
        <v>0</v>
      </c>
      <c r="AE360" s="9"/>
      <c r="AH360" s="10"/>
    </row>
    <row r="361" spans="2:34" x14ac:dyDescent="0.25">
      <c r="B361" t="s">
        <v>332</v>
      </c>
      <c r="C361" t="s">
        <v>25</v>
      </c>
      <c r="D361" t="s">
        <v>43</v>
      </c>
      <c r="E361">
        <v>14</v>
      </c>
      <c r="F361" t="s">
        <v>57</v>
      </c>
      <c r="G361" s="9">
        <v>527.4609375</v>
      </c>
      <c r="H361" s="9">
        <v>1683870.875</v>
      </c>
      <c r="I361" s="9">
        <v>500422.40625</v>
      </c>
      <c r="J361" s="9">
        <v>0</v>
      </c>
      <c r="K361" s="9">
        <v>883691.5</v>
      </c>
      <c r="L361" s="9">
        <v>1066.9853515625</v>
      </c>
      <c r="M361" s="9">
        <v>208911.265625</v>
      </c>
      <c r="N361" s="9">
        <v>0</v>
      </c>
      <c r="O361" s="9">
        <v>213.47686767578125</v>
      </c>
      <c r="P361" s="9">
        <v>89567.0859375</v>
      </c>
      <c r="Q361" s="9">
        <v>0</v>
      </c>
      <c r="R361" s="9">
        <v>0</v>
      </c>
      <c r="S361" s="9">
        <v>0</v>
      </c>
      <c r="T361" s="9">
        <v>0</v>
      </c>
      <c r="U361" s="9">
        <v>2851.6464000000001</v>
      </c>
      <c r="V361" s="9">
        <v>0</v>
      </c>
      <c r="W361" s="9">
        <v>0</v>
      </c>
      <c r="X361" s="9">
        <v>2851.6464000000001</v>
      </c>
      <c r="Y361" s="9">
        <v>4865.794921875</v>
      </c>
      <c r="Z361" s="9">
        <v>-5074.1201171875</v>
      </c>
      <c r="AA361" s="9">
        <v>0</v>
      </c>
      <c r="AB361" s="9">
        <v>0</v>
      </c>
      <c r="AC361" s="9">
        <v>0</v>
      </c>
      <c r="AD361" s="9">
        <v>0</v>
      </c>
      <c r="AE361" s="9"/>
      <c r="AG361" s="3">
        <f t="shared" ref="AG361" si="62">L361+M361+O361+P361+R361</f>
        <v>299758.81378173828</v>
      </c>
      <c r="AH361" s="10"/>
    </row>
    <row r="362" spans="2:34" x14ac:dyDescent="0.25">
      <c r="B362" t="s">
        <v>333</v>
      </c>
      <c r="C362" t="s">
        <v>26</v>
      </c>
      <c r="D362" t="s">
        <v>43</v>
      </c>
      <c r="E362">
        <v>14</v>
      </c>
      <c r="F362" t="s">
        <v>52</v>
      </c>
      <c r="G362" s="9">
        <v>191.98335266113281</v>
      </c>
      <c r="H362" s="9">
        <v>362855.875</v>
      </c>
      <c r="I362" s="9">
        <v>133157.65625</v>
      </c>
      <c r="J362" s="9">
        <v>0</v>
      </c>
      <c r="K362" s="9">
        <v>99493.7734375</v>
      </c>
      <c r="L362" s="9">
        <v>19295.939453125</v>
      </c>
      <c r="M362" s="9">
        <v>44779.16015625</v>
      </c>
      <c r="N362" s="9">
        <v>0</v>
      </c>
      <c r="O362" s="9">
        <v>0</v>
      </c>
      <c r="P362" s="9">
        <v>65983.0859375</v>
      </c>
      <c r="Q362" s="9">
        <v>0</v>
      </c>
      <c r="R362" s="9">
        <v>146.33746337890625</v>
      </c>
      <c r="S362" s="9">
        <v>0</v>
      </c>
      <c r="T362" s="9">
        <v>0</v>
      </c>
      <c r="U362" s="9">
        <v>2208.0776000000001</v>
      </c>
      <c r="V362" s="9">
        <v>110.39444</v>
      </c>
      <c r="W362" s="9">
        <v>0</v>
      </c>
      <c r="X362" s="9">
        <v>2097.6830400000003</v>
      </c>
      <c r="Y362" s="9">
        <v>2002.332275390625</v>
      </c>
      <c r="Z362" s="9">
        <v>-1782.0758056640625</v>
      </c>
      <c r="AA362" s="9">
        <v>3.8211692124605179E-2</v>
      </c>
      <c r="AB362" s="9">
        <v>0</v>
      </c>
      <c r="AC362" s="9">
        <v>1</v>
      </c>
      <c r="AD362" s="9">
        <v>0</v>
      </c>
      <c r="AE362" s="9"/>
      <c r="AH362" s="10"/>
    </row>
    <row r="363" spans="2:34" x14ac:dyDescent="0.25">
      <c r="B363" t="s">
        <v>709</v>
      </c>
      <c r="C363" t="s">
        <v>26</v>
      </c>
      <c r="D363" t="s">
        <v>43</v>
      </c>
      <c r="E363">
        <v>14</v>
      </c>
      <c r="F363" t="s">
        <v>648</v>
      </c>
      <c r="G363" s="9">
        <v>191.98347473144531</v>
      </c>
      <c r="H363" s="9">
        <v>373375.59375</v>
      </c>
      <c r="I363" s="9">
        <v>133157.65625</v>
      </c>
      <c r="J363" s="9">
        <v>0</v>
      </c>
      <c r="K363" s="9">
        <v>99493.7734375</v>
      </c>
      <c r="L363" s="9">
        <v>19294.80078125</v>
      </c>
      <c r="M363" s="9">
        <v>55299.98828125</v>
      </c>
      <c r="N363" s="9">
        <v>0</v>
      </c>
      <c r="O363" s="9">
        <v>0</v>
      </c>
      <c r="P363" s="9">
        <v>65983.078125</v>
      </c>
      <c r="Q363" s="9">
        <v>0</v>
      </c>
      <c r="R363" s="9">
        <v>146.33598327636719</v>
      </c>
      <c r="S363" s="9">
        <v>0</v>
      </c>
      <c r="T363" s="9">
        <v>0</v>
      </c>
      <c r="U363" s="9">
        <v>2208.0771200000004</v>
      </c>
      <c r="V363" s="9">
        <v>110.39444</v>
      </c>
      <c r="W363" s="9">
        <v>0</v>
      </c>
      <c r="X363" s="9">
        <v>2097.6825600000002</v>
      </c>
      <c r="Y363" s="9">
        <v>2002.332275390625</v>
      </c>
      <c r="Z363" s="9">
        <v>-1782.0758056640625</v>
      </c>
      <c r="AA363" s="9">
        <v>3.8211692124605179E-2</v>
      </c>
      <c r="AB363" s="9">
        <v>0</v>
      </c>
      <c r="AC363" s="9">
        <v>1</v>
      </c>
      <c r="AD363" s="9">
        <v>0</v>
      </c>
      <c r="AE363" s="9"/>
      <c r="AH363" s="10"/>
    </row>
    <row r="364" spans="2:34" x14ac:dyDescent="0.25">
      <c r="B364" t="s">
        <v>334</v>
      </c>
      <c r="C364" t="s">
        <v>26</v>
      </c>
      <c r="D364" t="s">
        <v>43</v>
      </c>
      <c r="E364">
        <v>14</v>
      </c>
      <c r="F364" t="s">
        <v>62</v>
      </c>
      <c r="G364" s="9">
        <v>192.11491394042969</v>
      </c>
      <c r="H364" s="9">
        <v>352023.125</v>
      </c>
      <c r="I364" s="9">
        <v>133157.65625</v>
      </c>
      <c r="J364" s="9">
        <v>0</v>
      </c>
      <c r="K364" s="9">
        <v>99493.7734375</v>
      </c>
      <c r="L364" s="9">
        <v>21272.162109375</v>
      </c>
      <c r="M364" s="9">
        <v>48546.74609375</v>
      </c>
      <c r="N364" s="9">
        <v>0</v>
      </c>
      <c r="O364" s="9">
        <v>0</v>
      </c>
      <c r="P364" s="9">
        <v>49400.41796875</v>
      </c>
      <c r="Q364" s="9">
        <v>0</v>
      </c>
      <c r="R364" s="9">
        <v>152.46665954589844</v>
      </c>
      <c r="S364" s="9">
        <v>0</v>
      </c>
      <c r="T364" s="9">
        <v>0</v>
      </c>
      <c r="U364" s="9">
        <v>2208.2243200000003</v>
      </c>
      <c r="V364" s="9">
        <v>110.39444</v>
      </c>
      <c r="W364" s="9">
        <v>0</v>
      </c>
      <c r="X364" s="9">
        <v>2097.8297600000001</v>
      </c>
      <c r="Y364" s="9">
        <v>1962.284912109375</v>
      </c>
      <c r="Z364" s="9">
        <v>-1746.43359375</v>
      </c>
      <c r="AA364" s="9">
        <v>0</v>
      </c>
      <c r="AB364" s="9">
        <v>0</v>
      </c>
      <c r="AC364" s="9">
        <v>0</v>
      </c>
      <c r="AD364" s="9">
        <v>0</v>
      </c>
      <c r="AE364" s="9"/>
      <c r="AH364" s="10"/>
    </row>
    <row r="365" spans="2:34" x14ac:dyDescent="0.25">
      <c r="B365" t="s">
        <v>710</v>
      </c>
      <c r="C365" t="s">
        <v>26</v>
      </c>
      <c r="D365" t="s">
        <v>43</v>
      </c>
      <c r="E365">
        <v>14</v>
      </c>
      <c r="F365" t="s">
        <v>650</v>
      </c>
      <c r="G365" s="9">
        <v>170.876708984375</v>
      </c>
      <c r="H365" s="9">
        <v>335389.59375</v>
      </c>
      <c r="I365" s="9">
        <v>133157.65625</v>
      </c>
      <c r="J365" s="9">
        <v>0</v>
      </c>
      <c r="K365" s="9">
        <v>99493.7734375</v>
      </c>
      <c r="L365" s="9">
        <v>17687.939453125</v>
      </c>
      <c r="M365" s="9">
        <v>37854.890625</v>
      </c>
      <c r="N365" s="9">
        <v>0</v>
      </c>
      <c r="O365" s="9">
        <v>0</v>
      </c>
      <c r="P365" s="9">
        <v>47045.94921875</v>
      </c>
      <c r="Q365" s="9">
        <v>0</v>
      </c>
      <c r="R365" s="9">
        <v>149.61392211914062</v>
      </c>
      <c r="S365" s="9">
        <v>0</v>
      </c>
      <c r="T365" s="9">
        <v>0</v>
      </c>
      <c r="U365" s="9">
        <v>2208.2256000000002</v>
      </c>
      <c r="V365" s="9">
        <v>110.39444</v>
      </c>
      <c r="W365" s="9">
        <v>0</v>
      </c>
      <c r="X365" s="9">
        <v>2097.8312000000001</v>
      </c>
      <c r="Y365" s="9">
        <v>1986.965576171875</v>
      </c>
      <c r="Z365" s="9">
        <v>-1768.399169921875</v>
      </c>
      <c r="AA365" s="9">
        <v>0</v>
      </c>
      <c r="AB365" s="9">
        <v>0</v>
      </c>
      <c r="AC365" s="9">
        <v>0</v>
      </c>
      <c r="AD365" s="9">
        <v>0</v>
      </c>
      <c r="AE365" s="9"/>
      <c r="AH365" s="10"/>
    </row>
    <row r="366" spans="2:34" x14ac:dyDescent="0.25">
      <c r="B366" t="s">
        <v>335</v>
      </c>
      <c r="C366" t="s">
        <v>26</v>
      </c>
      <c r="D366" t="s">
        <v>43</v>
      </c>
      <c r="E366">
        <v>14</v>
      </c>
      <c r="F366" t="s">
        <v>53</v>
      </c>
      <c r="G366" s="9">
        <v>204.76467895507812</v>
      </c>
      <c r="H366" s="9">
        <v>366399.5</v>
      </c>
      <c r="I366" s="9">
        <v>133157.65625</v>
      </c>
      <c r="J366" s="9">
        <v>0</v>
      </c>
      <c r="K366" s="9">
        <v>99493.7734375</v>
      </c>
      <c r="L366" s="9">
        <v>17681.828125</v>
      </c>
      <c r="M366" s="9">
        <v>50592.7578125</v>
      </c>
      <c r="N366" s="9">
        <v>0</v>
      </c>
      <c r="O366" s="9">
        <v>0</v>
      </c>
      <c r="P366" s="9">
        <v>65349.53515625</v>
      </c>
      <c r="Q366" s="9">
        <v>0</v>
      </c>
      <c r="R366" s="9">
        <v>123.81472778320312</v>
      </c>
      <c r="S366" s="9">
        <v>0</v>
      </c>
      <c r="T366" s="9">
        <v>0</v>
      </c>
      <c r="U366" s="9">
        <v>2208.2022400000001</v>
      </c>
      <c r="V366" s="9">
        <v>110.39444</v>
      </c>
      <c r="W366" s="9">
        <v>0</v>
      </c>
      <c r="X366" s="9">
        <v>2097.8078400000004</v>
      </c>
      <c r="Y366" s="9">
        <v>2047.025390625</v>
      </c>
      <c r="Z366" s="9">
        <v>-1821.8526611328125</v>
      </c>
      <c r="AA366" s="9">
        <v>3.8211692124605179E-2</v>
      </c>
      <c r="AB366" s="9">
        <v>0</v>
      </c>
      <c r="AC366" s="9">
        <v>1</v>
      </c>
      <c r="AD366" s="9">
        <v>0</v>
      </c>
      <c r="AE366" s="9"/>
      <c r="AH366" s="10"/>
    </row>
    <row r="367" spans="2:34" x14ac:dyDescent="0.25">
      <c r="B367" t="s">
        <v>811</v>
      </c>
      <c r="C367" t="s">
        <v>26</v>
      </c>
      <c r="D367" t="s">
        <v>43</v>
      </c>
      <c r="E367">
        <v>14</v>
      </c>
      <c r="F367" t="s">
        <v>777</v>
      </c>
      <c r="G367" s="9">
        <v>189.95310974121094</v>
      </c>
      <c r="H367" s="9">
        <v>358291.375</v>
      </c>
      <c r="I367" s="9">
        <v>133157.65625</v>
      </c>
      <c r="J367" s="9">
        <v>0</v>
      </c>
      <c r="K367" s="9">
        <v>99493.7734375</v>
      </c>
      <c r="L367" s="9">
        <v>16539.1953125</v>
      </c>
      <c r="M367" s="9">
        <v>43626.96875</v>
      </c>
      <c r="N367" s="9">
        <v>0</v>
      </c>
      <c r="O367" s="9">
        <v>0</v>
      </c>
      <c r="P367" s="9">
        <v>65349.53515625</v>
      </c>
      <c r="Q367" s="9">
        <v>0</v>
      </c>
      <c r="R367" s="9">
        <v>124.30409240722656</v>
      </c>
      <c r="S367" s="9">
        <v>0</v>
      </c>
      <c r="T367" s="9">
        <v>0</v>
      </c>
      <c r="U367" s="9">
        <v>2208.2022400000001</v>
      </c>
      <c r="V367" s="9">
        <v>110.39444</v>
      </c>
      <c r="W367" s="9">
        <v>0</v>
      </c>
      <c r="X367" s="9">
        <v>2097.8078400000004</v>
      </c>
      <c r="Y367" s="9">
        <v>2047.025390625</v>
      </c>
      <c r="Z367" s="9">
        <v>-1821.8526611328125</v>
      </c>
      <c r="AA367" s="9">
        <v>3.8211692124605179E-2</v>
      </c>
      <c r="AB367" s="9">
        <v>0</v>
      </c>
      <c r="AC367" s="9">
        <v>1</v>
      </c>
      <c r="AD367" s="9">
        <v>0</v>
      </c>
      <c r="AE367" s="9"/>
      <c r="AH367" s="10"/>
    </row>
    <row r="368" spans="2:34" x14ac:dyDescent="0.25">
      <c r="B368" t="s">
        <v>336</v>
      </c>
      <c r="C368" t="s">
        <v>26</v>
      </c>
      <c r="D368" t="s">
        <v>43</v>
      </c>
      <c r="E368">
        <v>14</v>
      </c>
      <c r="F368" t="s">
        <v>54</v>
      </c>
      <c r="G368" s="9">
        <v>186.555419921875</v>
      </c>
      <c r="H368" s="9">
        <v>356049.65625</v>
      </c>
      <c r="I368" s="9">
        <v>133157.65625</v>
      </c>
      <c r="J368" s="9">
        <v>0</v>
      </c>
      <c r="K368" s="9">
        <v>99493.7734375</v>
      </c>
      <c r="L368" s="9">
        <v>18712.08984375</v>
      </c>
      <c r="M368" s="9">
        <v>49145.92578125</v>
      </c>
      <c r="N368" s="9">
        <v>0</v>
      </c>
      <c r="O368" s="9">
        <v>0</v>
      </c>
      <c r="P368" s="9">
        <v>55540.171875</v>
      </c>
      <c r="Q368" s="9">
        <v>0</v>
      </c>
      <c r="R368" s="9">
        <v>0</v>
      </c>
      <c r="S368" s="9">
        <v>0</v>
      </c>
      <c r="T368" s="9">
        <v>0</v>
      </c>
      <c r="U368" s="9">
        <v>2207.8204800000003</v>
      </c>
      <c r="V368" s="9">
        <v>110.39444</v>
      </c>
      <c r="W368" s="9">
        <v>0</v>
      </c>
      <c r="X368" s="9">
        <v>2097.4260800000002</v>
      </c>
      <c r="Y368" s="9">
        <v>1872.801513671875</v>
      </c>
      <c r="Z368" s="9">
        <v>-1950.6531982421875</v>
      </c>
      <c r="AA368" s="9">
        <v>0</v>
      </c>
      <c r="AB368" s="9">
        <v>0</v>
      </c>
      <c r="AC368" s="9">
        <v>0</v>
      </c>
      <c r="AD368" s="9">
        <v>0</v>
      </c>
      <c r="AE368" s="9"/>
      <c r="AH368" s="10"/>
    </row>
    <row r="369" spans="2:34" x14ac:dyDescent="0.25">
      <c r="B369" t="s">
        <v>337</v>
      </c>
      <c r="C369" t="s">
        <v>26</v>
      </c>
      <c r="D369" t="s">
        <v>43</v>
      </c>
      <c r="E369">
        <v>14</v>
      </c>
      <c r="F369" t="s">
        <v>66</v>
      </c>
      <c r="G369" s="9">
        <v>175.4443359375</v>
      </c>
      <c r="H369" s="9">
        <v>348401.75</v>
      </c>
      <c r="I369" s="9">
        <v>133157.65625</v>
      </c>
      <c r="J369" s="9">
        <v>0</v>
      </c>
      <c r="K369" s="9">
        <v>99493.7734375</v>
      </c>
      <c r="L369" s="9">
        <v>16909.302734375</v>
      </c>
      <c r="M369" s="9">
        <v>43300.94921875</v>
      </c>
      <c r="N369" s="9">
        <v>0</v>
      </c>
      <c r="O369" s="9">
        <v>0</v>
      </c>
      <c r="P369" s="9">
        <v>55540.171875</v>
      </c>
      <c r="Q369" s="9">
        <v>0</v>
      </c>
      <c r="R369" s="9">
        <v>0</v>
      </c>
      <c r="S369" s="9">
        <v>0</v>
      </c>
      <c r="T369" s="9">
        <v>0</v>
      </c>
      <c r="U369" s="9">
        <v>2207.8204800000003</v>
      </c>
      <c r="V369" s="9">
        <v>110.39444</v>
      </c>
      <c r="W369" s="9">
        <v>0</v>
      </c>
      <c r="X369" s="9">
        <v>2097.4260800000002</v>
      </c>
      <c r="Y369" s="9">
        <v>1872.801513671875</v>
      </c>
      <c r="Z369" s="9">
        <v>-1950.6531982421875</v>
      </c>
      <c r="AA369" s="9">
        <v>0</v>
      </c>
      <c r="AB369" s="9">
        <v>0</v>
      </c>
      <c r="AC369" s="9">
        <v>0</v>
      </c>
      <c r="AD369" s="9">
        <v>0</v>
      </c>
      <c r="AE369" s="9"/>
      <c r="AH369" s="10"/>
    </row>
    <row r="370" spans="2:34" x14ac:dyDescent="0.25">
      <c r="B370" t="s">
        <v>338</v>
      </c>
      <c r="C370" t="s">
        <v>26</v>
      </c>
      <c r="D370" t="s">
        <v>43</v>
      </c>
      <c r="E370">
        <v>14</v>
      </c>
      <c r="F370" t="s">
        <v>55</v>
      </c>
      <c r="G370" s="9">
        <v>165.98100280761719</v>
      </c>
      <c r="H370" s="9">
        <v>341910.15625</v>
      </c>
      <c r="I370" s="9">
        <v>133157.65625</v>
      </c>
      <c r="J370" s="9">
        <v>0</v>
      </c>
      <c r="K370" s="9">
        <v>99493.7734375</v>
      </c>
      <c r="L370" s="9">
        <v>15327.966796875</v>
      </c>
      <c r="M370" s="9">
        <v>38390.71484375</v>
      </c>
      <c r="N370" s="9">
        <v>0</v>
      </c>
      <c r="O370" s="9">
        <v>0</v>
      </c>
      <c r="P370" s="9">
        <v>55540.171875</v>
      </c>
      <c r="Q370" s="9">
        <v>0</v>
      </c>
      <c r="R370" s="9">
        <v>0</v>
      </c>
      <c r="S370" s="9">
        <v>0</v>
      </c>
      <c r="T370" s="9">
        <v>0</v>
      </c>
      <c r="U370" s="9">
        <v>2207.8204800000003</v>
      </c>
      <c r="V370" s="9">
        <v>110.39444</v>
      </c>
      <c r="W370" s="9">
        <v>0</v>
      </c>
      <c r="X370" s="9">
        <v>2097.4260800000002</v>
      </c>
      <c r="Y370" s="9">
        <v>1872.801513671875</v>
      </c>
      <c r="Z370" s="9">
        <v>-1950.6531982421875</v>
      </c>
      <c r="AA370" s="9">
        <v>0</v>
      </c>
      <c r="AB370" s="9">
        <v>0</v>
      </c>
      <c r="AC370" s="9">
        <v>0</v>
      </c>
      <c r="AD370" s="9">
        <v>0</v>
      </c>
      <c r="AE370" s="9"/>
      <c r="AH370" s="10"/>
    </row>
    <row r="371" spans="2:34" x14ac:dyDescent="0.25">
      <c r="B371" t="s">
        <v>339</v>
      </c>
      <c r="C371" t="s">
        <v>26</v>
      </c>
      <c r="D371" t="s">
        <v>43</v>
      </c>
      <c r="E371">
        <v>14</v>
      </c>
      <c r="F371" t="s">
        <v>56</v>
      </c>
      <c r="G371" s="9">
        <v>173.91604614257812</v>
      </c>
      <c r="H371" s="9">
        <v>347836.0625</v>
      </c>
      <c r="I371" s="9">
        <v>133157.65625</v>
      </c>
      <c r="J371" s="9">
        <v>0</v>
      </c>
      <c r="K371" s="9">
        <v>99493.7734375</v>
      </c>
      <c r="L371" s="9">
        <v>15898.943359375</v>
      </c>
      <c r="M371" s="9">
        <v>43939.36328125</v>
      </c>
      <c r="N371" s="9">
        <v>0</v>
      </c>
      <c r="O371" s="9">
        <v>0</v>
      </c>
      <c r="P371" s="9">
        <v>55346.38671875</v>
      </c>
      <c r="Q371" s="9">
        <v>0</v>
      </c>
      <c r="R371" s="9">
        <v>0</v>
      </c>
      <c r="S371" s="9">
        <v>0</v>
      </c>
      <c r="T371" s="9">
        <v>0</v>
      </c>
      <c r="U371" s="9">
        <v>2207.8076800000003</v>
      </c>
      <c r="V371" s="9">
        <v>110.39444</v>
      </c>
      <c r="W371" s="9">
        <v>0</v>
      </c>
      <c r="X371" s="9">
        <v>2097.4136000000003</v>
      </c>
      <c r="Y371" s="9">
        <v>1856.65478515625</v>
      </c>
      <c r="Z371" s="9">
        <v>-1934.1978759765625</v>
      </c>
      <c r="AA371" s="9">
        <v>0</v>
      </c>
      <c r="AB371" s="9">
        <v>0</v>
      </c>
      <c r="AC371" s="9">
        <v>0</v>
      </c>
      <c r="AD371" s="9">
        <v>0</v>
      </c>
      <c r="AE371" s="9"/>
      <c r="AH371" s="10"/>
    </row>
    <row r="372" spans="2:34" x14ac:dyDescent="0.25">
      <c r="B372" t="s">
        <v>340</v>
      </c>
      <c r="C372" t="s">
        <v>26</v>
      </c>
      <c r="D372" t="s">
        <v>43</v>
      </c>
      <c r="E372">
        <v>14</v>
      </c>
      <c r="F372" t="s">
        <v>70</v>
      </c>
      <c r="G372" s="9">
        <v>164.28099060058594</v>
      </c>
      <c r="H372" s="9">
        <v>340989.75</v>
      </c>
      <c r="I372" s="9">
        <v>133157.65625</v>
      </c>
      <c r="J372" s="9">
        <v>0</v>
      </c>
      <c r="K372" s="9">
        <v>99493.7734375</v>
      </c>
      <c r="L372" s="9">
        <v>14287.8466796875</v>
      </c>
      <c r="M372" s="9">
        <v>38704.18359375</v>
      </c>
      <c r="N372" s="9">
        <v>0</v>
      </c>
      <c r="O372" s="9">
        <v>0</v>
      </c>
      <c r="P372" s="9">
        <v>55346.38671875</v>
      </c>
      <c r="Q372" s="9">
        <v>0</v>
      </c>
      <c r="R372" s="9">
        <v>0</v>
      </c>
      <c r="S372" s="9">
        <v>0</v>
      </c>
      <c r="T372" s="9">
        <v>0</v>
      </c>
      <c r="U372" s="9">
        <v>2207.8076800000003</v>
      </c>
      <c r="V372" s="9">
        <v>110.39444</v>
      </c>
      <c r="W372" s="9">
        <v>0</v>
      </c>
      <c r="X372" s="9">
        <v>2097.4136000000003</v>
      </c>
      <c r="Y372" s="9">
        <v>1856.65478515625</v>
      </c>
      <c r="Z372" s="9">
        <v>-1934.1978759765625</v>
      </c>
      <c r="AA372" s="9">
        <v>0</v>
      </c>
      <c r="AB372" s="9">
        <v>0</v>
      </c>
      <c r="AC372" s="9">
        <v>0</v>
      </c>
      <c r="AD372" s="9">
        <v>0</v>
      </c>
      <c r="AE372" s="9"/>
      <c r="AH372" s="10"/>
    </row>
    <row r="373" spans="2:34" x14ac:dyDescent="0.25">
      <c r="B373" t="s">
        <v>341</v>
      </c>
      <c r="C373" t="s">
        <v>26</v>
      </c>
      <c r="D373" t="s">
        <v>43</v>
      </c>
      <c r="E373">
        <v>14</v>
      </c>
      <c r="F373" t="s">
        <v>57</v>
      </c>
      <c r="G373" s="9">
        <v>156.1851806640625</v>
      </c>
      <c r="H373" s="9">
        <v>335180.0625</v>
      </c>
      <c r="I373" s="9">
        <v>133157.65625</v>
      </c>
      <c r="J373" s="9">
        <v>0</v>
      </c>
      <c r="K373" s="9">
        <v>99493.7734375</v>
      </c>
      <c r="L373" s="9">
        <v>12872.85546875</v>
      </c>
      <c r="M373" s="9">
        <v>34309.51171875</v>
      </c>
      <c r="N373" s="9">
        <v>0</v>
      </c>
      <c r="O373" s="9">
        <v>0</v>
      </c>
      <c r="P373" s="9">
        <v>55346.38671875</v>
      </c>
      <c r="Q373" s="9">
        <v>0</v>
      </c>
      <c r="R373" s="9">
        <v>0</v>
      </c>
      <c r="S373" s="9">
        <v>0</v>
      </c>
      <c r="T373" s="9">
        <v>0</v>
      </c>
      <c r="U373" s="9">
        <v>2207.8076800000003</v>
      </c>
      <c r="V373" s="9">
        <v>110.39444</v>
      </c>
      <c r="W373" s="9">
        <v>0</v>
      </c>
      <c r="X373" s="9">
        <v>2097.4136000000003</v>
      </c>
      <c r="Y373" s="9">
        <v>1856.65478515625</v>
      </c>
      <c r="Z373" s="9">
        <v>-1934.1978759765625</v>
      </c>
      <c r="AA373" s="9">
        <v>0</v>
      </c>
      <c r="AB373" s="9">
        <v>0</v>
      </c>
      <c r="AC373" s="9">
        <v>0</v>
      </c>
      <c r="AD373" s="9">
        <v>0</v>
      </c>
      <c r="AE373" s="9"/>
      <c r="AH373" s="10"/>
    </row>
    <row r="374" spans="2:34" x14ac:dyDescent="0.25">
      <c r="B374" t="s">
        <v>342</v>
      </c>
      <c r="C374" t="s">
        <v>27</v>
      </c>
      <c r="D374" t="s">
        <v>43</v>
      </c>
      <c r="E374">
        <v>14</v>
      </c>
      <c r="F374" t="s">
        <v>52</v>
      </c>
      <c r="G374" s="9">
        <v>769.93994140625</v>
      </c>
      <c r="H374" s="9">
        <v>3596998</v>
      </c>
      <c r="I374" s="9">
        <v>566447.625</v>
      </c>
      <c r="J374" s="9">
        <v>0</v>
      </c>
      <c r="K374" s="9">
        <v>1692748</v>
      </c>
      <c r="L374" s="9">
        <v>415942.34375</v>
      </c>
      <c r="M374" s="9">
        <v>586258.5</v>
      </c>
      <c r="N374" s="9">
        <v>0</v>
      </c>
      <c r="O374" s="9">
        <v>1121.62158203125</v>
      </c>
      <c r="P374" s="9">
        <v>313156.6875</v>
      </c>
      <c r="Q374" s="9">
        <v>0</v>
      </c>
      <c r="R374" s="9">
        <v>21323.12109375</v>
      </c>
      <c r="S374" s="9">
        <v>0</v>
      </c>
      <c r="T374" s="9">
        <v>0</v>
      </c>
      <c r="U374" s="9">
        <v>36280.903680000003</v>
      </c>
      <c r="V374" s="9">
        <v>0</v>
      </c>
      <c r="W374" s="9">
        <v>0</v>
      </c>
      <c r="X374" s="9">
        <v>36280.903680000003</v>
      </c>
      <c r="Y374" s="9">
        <v>8387.0869140625</v>
      </c>
      <c r="Z374" s="9">
        <v>-7464.50634765625</v>
      </c>
      <c r="AA374" s="9">
        <v>3.4242667257785797E-2</v>
      </c>
      <c r="AB374" s="9">
        <v>0</v>
      </c>
      <c r="AC374" s="9">
        <v>3</v>
      </c>
      <c r="AD374" s="9">
        <v>0</v>
      </c>
      <c r="AE374" s="9"/>
      <c r="AH374" s="10"/>
    </row>
    <row r="375" spans="2:34" x14ac:dyDescent="0.25">
      <c r="B375" t="s">
        <v>711</v>
      </c>
      <c r="C375" t="s">
        <v>27</v>
      </c>
      <c r="D375" t="s">
        <v>43</v>
      </c>
      <c r="E375">
        <v>14</v>
      </c>
      <c r="F375" t="s">
        <v>648</v>
      </c>
      <c r="G375" s="9">
        <v>769.9403076171875</v>
      </c>
      <c r="H375" s="9">
        <v>3625205.75</v>
      </c>
      <c r="I375" s="9">
        <v>566447.625</v>
      </c>
      <c r="J375" s="9">
        <v>0</v>
      </c>
      <c r="K375" s="9">
        <v>1692748</v>
      </c>
      <c r="L375" s="9">
        <v>415940.28125</v>
      </c>
      <c r="M375" s="9">
        <v>614468.5625</v>
      </c>
      <c r="N375" s="9">
        <v>0</v>
      </c>
      <c r="O375" s="9">
        <v>1121.62158203125</v>
      </c>
      <c r="P375" s="9">
        <v>313156.65625</v>
      </c>
      <c r="Q375" s="9">
        <v>0</v>
      </c>
      <c r="R375" s="9">
        <v>21323.125</v>
      </c>
      <c r="S375" s="9">
        <v>0</v>
      </c>
      <c r="T375" s="9">
        <v>0</v>
      </c>
      <c r="U375" s="9">
        <v>36280.901120000002</v>
      </c>
      <c r="V375" s="9">
        <v>0</v>
      </c>
      <c r="W375" s="9">
        <v>0</v>
      </c>
      <c r="X375" s="9">
        <v>36280.901120000002</v>
      </c>
      <c r="Y375" s="9">
        <v>8387.0869140625</v>
      </c>
      <c r="Z375" s="9">
        <v>-7464.50634765625</v>
      </c>
      <c r="AA375" s="9">
        <v>3.4242667257785797E-2</v>
      </c>
      <c r="AB375" s="9">
        <v>0</v>
      </c>
      <c r="AC375" s="9">
        <v>3</v>
      </c>
      <c r="AD375" s="9">
        <v>0</v>
      </c>
      <c r="AE375" s="9"/>
      <c r="AH375" s="10"/>
    </row>
    <row r="376" spans="2:34" x14ac:dyDescent="0.25">
      <c r="B376" t="s">
        <v>343</v>
      </c>
      <c r="C376" t="s">
        <v>27</v>
      </c>
      <c r="D376" t="s">
        <v>43</v>
      </c>
      <c r="E376">
        <v>14</v>
      </c>
      <c r="F376" t="s">
        <v>62</v>
      </c>
      <c r="G376" s="9">
        <v>741.24322509765625</v>
      </c>
      <c r="H376" s="9">
        <v>3563569.5</v>
      </c>
      <c r="I376" s="9">
        <v>566447.625</v>
      </c>
      <c r="J376" s="9">
        <v>0</v>
      </c>
      <c r="K376" s="9">
        <v>1692748</v>
      </c>
      <c r="L376" s="9">
        <v>443246.875</v>
      </c>
      <c r="M376" s="9">
        <v>547944.9375</v>
      </c>
      <c r="N376" s="9">
        <v>0</v>
      </c>
      <c r="O376" s="9">
        <v>1121.62158203125</v>
      </c>
      <c r="P376" s="9">
        <v>289060.3125</v>
      </c>
      <c r="Q376" s="9">
        <v>0</v>
      </c>
      <c r="R376" s="9">
        <v>22999.201171875</v>
      </c>
      <c r="S376" s="9">
        <v>0</v>
      </c>
      <c r="T376" s="9">
        <v>0</v>
      </c>
      <c r="U376" s="9">
        <v>36281.269760000003</v>
      </c>
      <c r="V376" s="9">
        <v>0</v>
      </c>
      <c r="W376" s="9">
        <v>0</v>
      </c>
      <c r="X376" s="9">
        <v>36281.269760000003</v>
      </c>
      <c r="Y376" s="9">
        <v>8314.7041015625</v>
      </c>
      <c r="Z376" s="9">
        <v>-7400.08544921875</v>
      </c>
      <c r="AA376" s="9">
        <v>1.1414221487939358E-2</v>
      </c>
      <c r="AB376" s="9">
        <v>0</v>
      </c>
      <c r="AC376" s="9">
        <v>1</v>
      </c>
      <c r="AD376" s="9">
        <v>0</v>
      </c>
      <c r="AE376" s="9"/>
      <c r="AH376" s="10"/>
    </row>
    <row r="377" spans="2:34" x14ac:dyDescent="0.25">
      <c r="B377" t="s">
        <v>712</v>
      </c>
      <c r="C377" t="s">
        <v>27</v>
      </c>
      <c r="D377" t="s">
        <v>43</v>
      </c>
      <c r="E377">
        <v>14</v>
      </c>
      <c r="F377" t="s">
        <v>650</v>
      </c>
      <c r="G377" s="9">
        <v>711.927490234375</v>
      </c>
      <c r="H377" s="9">
        <v>3444413</v>
      </c>
      <c r="I377" s="9">
        <v>566447.625</v>
      </c>
      <c r="J377" s="9">
        <v>0</v>
      </c>
      <c r="K377" s="9">
        <v>1692748</v>
      </c>
      <c r="L377" s="9">
        <v>371808.125</v>
      </c>
      <c r="M377" s="9">
        <v>517240.5625</v>
      </c>
      <c r="N377" s="9">
        <v>0</v>
      </c>
      <c r="O377" s="9">
        <v>1121.62158203125</v>
      </c>
      <c r="P377" s="9">
        <v>271932.75</v>
      </c>
      <c r="Q377" s="9">
        <v>0</v>
      </c>
      <c r="R377" s="9">
        <v>23112.49609375</v>
      </c>
      <c r="S377" s="9">
        <v>0</v>
      </c>
      <c r="T377" s="9">
        <v>0</v>
      </c>
      <c r="U377" s="9">
        <v>36281.292800000003</v>
      </c>
      <c r="V377" s="9">
        <v>0</v>
      </c>
      <c r="W377" s="9">
        <v>0</v>
      </c>
      <c r="X377" s="9">
        <v>36281.292800000003</v>
      </c>
      <c r="Y377" s="9">
        <v>8332.185546875</v>
      </c>
      <c r="Z377" s="9">
        <v>-7415.6455078125</v>
      </c>
      <c r="AA377" s="9">
        <v>1.1414221487939358E-2</v>
      </c>
      <c r="AB377" s="9">
        <v>0</v>
      </c>
      <c r="AC377" s="9">
        <v>1</v>
      </c>
      <c r="AD377" s="9">
        <v>0</v>
      </c>
      <c r="AE377" s="9"/>
      <c r="AH377" s="10"/>
    </row>
    <row r="378" spans="2:34" x14ac:dyDescent="0.25">
      <c r="B378" t="s">
        <v>344</v>
      </c>
      <c r="C378" t="s">
        <v>27</v>
      </c>
      <c r="D378" t="s">
        <v>43</v>
      </c>
      <c r="E378">
        <v>14</v>
      </c>
      <c r="F378" t="s">
        <v>53</v>
      </c>
      <c r="G378" s="9">
        <v>806.6417236328125</v>
      </c>
      <c r="H378" s="9">
        <v>3658691.25</v>
      </c>
      <c r="I378" s="9">
        <v>566447.625</v>
      </c>
      <c r="J378" s="9">
        <v>0</v>
      </c>
      <c r="K378" s="9">
        <v>1692748</v>
      </c>
      <c r="L378" s="9">
        <v>395173.59375</v>
      </c>
      <c r="M378" s="9">
        <v>611626.4375</v>
      </c>
      <c r="N378" s="9">
        <v>0</v>
      </c>
      <c r="O378" s="9">
        <v>1121.62158203125</v>
      </c>
      <c r="P378" s="9">
        <v>379660.1875</v>
      </c>
      <c r="Q378" s="9">
        <v>0</v>
      </c>
      <c r="R378" s="9">
        <v>11912.5048828125</v>
      </c>
      <c r="S378" s="9">
        <v>0</v>
      </c>
      <c r="T378" s="9">
        <v>0</v>
      </c>
      <c r="U378" s="9">
        <v>36281.121279999999</v>
      </c>
      <c r="V378" s="9">
        <v>0</v>
      </c>
      <c r="W378" s="9">
        <v>0</v>
      </c>
      <c r="X378" s="9">
        <v>36281.121279999999</v>
      </c>
      <c r="Y378" s="9">
        <v>8484.388671875</v>
      </c>
      <c r="Z378" s="9">
        <v>-7551.1064453125</v>
      </c>
      <c r="AA378" s="9">
        <v>3.4242667257785797E-2</v>
      </c>
      <c r="AB378" s="9">
        <v>0</v>
      </c>
      <c r="AC378" s="9">
        <v>3</v>
      </c>
      <c r="AD378" s="9">
        <v>0</v>
      </c>
      <c r="AE378" s="9"/>
      <c r="AH378" s="10"/>
    </row>
    <row r="379" spans="2:34" x14ac:dyDescent="0.25">
      <c r="B379" t="s">
        <v>812</v>
      </c>
      <c r="C379" t="s">
        <v>27</v>
      </c>
      <c r="D379" t="s">
        <v>43</v>
      </c>
      <c r="E379">
        <v>14</v>
      </c>
      <c r="F379" t="s">
        <v>777</v>
      </c>
      <c r="G379" s="9">
        <v>750.58349609375</v>
      </c>
      <c r="H379" s="9">
        <v>3549253</v>
      </c>
      <c r="I379" s="9">
        <v>566447.625</v>
      </c>
      <c r="J379" s="9">
        <v>0</v>
      </c>
      <c r="K379" s="9">
        <v>1692748</v>
      </c>
      <c r="L379" s="9">
        <v>356849.25</v>
      </c>
      <c r="M379" s="9">
        <v>540503.25</v>
      </c>
      <c r="N379" s="9">
        <v>0</v>
      </c>
      <c r="O379" s="9">
        <v>1121.62158203125</v>
      </c>
      <c r="P379" s="9">
        <v>379660.1875</v>
      </c>
      <c r="Q379" s="9">
        <v>0</v>
      </c>
      <c r="R379" s="9">
        <v>11922.267578125</v>
      </c>
      <c r="S379" s="9">
        <v>0</v>
      </c>
      <c r="T379" s="9">
        <v>0</v>
      </c>
      <c r="U379" s="9">
        <v>36281.121279999999</v>
      </c>
      <c r="V379" s="9">
        <v>0</v>
      </c>
      <c r="W379" s="9">
        <v>0</v>
      </c>
      <c r="X379" s="9">
        <v>36281.121279999999</v>
      </c>
      <c r="Y379" s="9">
        <v>8484.388671875</v>
      </c>
      <c r="Z379" s="9">
        <v>-7551.1064453125</v>
      </c>
      <c r="AA379" s="9">
        <v>3.4242667257785797E-2</v>
      </c>
      <c r="AB379" s="9">
        <v>0</v>
      </c>
      <c r="AC379" s="9">
        <v>3</v>
      </c>
      <c r="AD379" s="9">
        <v>0</v>
      </c>
      <c r="AE379" s="9"/>
      <c r="AH379" s="10"/>
    </row>
    <row r="380" spans="2:34" x14ac:dyDescent="0.25">
      <c r="B380" t="s">
        <v>345</v>
      </c>
      <c r="C380" t="s">
        <v>27</v>
      </c>
      <c r="D380" t="s">
        <v>43</v>
      </c>
      <c r="E380">
        <v>14</v>
      </c>
      <c r="F380" t="s">
        <v>54</v>
      </c>
      <c r="G380" s="9">
        <v>781.00823974609375</v>
      </c>
      <c r="H380" s="9">
        <v>3653933.75</v>
      </c>
      <c r="I380" s="9">
        <v>566447.625</v>
      </c>
      <c r="J380" s="9">
        <v>0</v>
      </c>
      <c r="K380" s="9">
        <v>1692748</v>
      </c>
      <c r="L380" s="9">
        <v>379750.65625</v>
      </c>
      <c r="M380" s="9">
        <v>563429.6875</v>
      </c>
      <c r="N380" s="9">
        <v>0</v>
      </c>
      <c r="O380" s="9">
        <v>1121.62158203125</v>
      </c>
      <c r="P380" s="9">
        <v>450436.15625</v>
      </c>
      <c r="Q380" s="9">
        <v>0</v>
      </c>
      <c r="R380" s="9">
        <v>0</v>
      </c>
      <c r="S380" s="9">
        <v>0</v>
      </c>
      <c r="T380" s="9">
        <v>0</v>
      </c>
      <c r="U380" s="9">
        <v>36281.241600000001</v>
      </c>
      <c r="V380" s="9">
        <v>0</v>
      </c>
      <c r="W380" s="9">
        <v>0</v>
      </c>
      <c r="X380" s="9">
        <v>36281.241600000001</v>
      </c>
      <c r="Y380" s="9">
        <v>7656.1923828125</v>
      </c>
      <c r="Z380" s="9">
        <v>-7936.724609375</v>
      </c>
      <c r="AA380" s="9">
        <v>0.17121332883834839</v>
      </c>
      <c r="AB380" s="9">
        <v>0</v>
      </c>
      <c r="AC380" s="9">
        <v>15</v>
      </c>
      <c r="AD380" s="9">
        <v>0</v>
      </c>
      <c r="AE380" s="9"/>
      <c r="AH380" s="10"/>
    </row>
    <row r="381" spans="2:34" x14ac:dyDescent="0.25">
      <c r="B381" t="s">
        <v>346</v>
      </c>
      <c r="C381" t="s">
        <v>27</v>
      </c>
      <c r="D381" t="s">
        <v>43</v>
      </c>
      <c r="E381">
        <v>14</v>
      </c>
      <c r="F381" t="s">
        <v>66</v>
      </c>
      <c r="G381" s="9">
        <v>717.60235595703125</v>
      </c>
      <c r="H381" s="9">
        <v>3529140.5</v>
      </c>
      <c r="I381" s="9">
        <v>566447.625</v>
      </c>
      <c r="J381" s="9">
        <v>0</v>
      </c>
      <c r="K381" s="9">
        <v>1692748</v>
      </c>
      <c r="L381" s="9">
        <v>339342.3125</v>
      </c>
      <c r="M381" s="9">
        <v>479043.90625</v>
      </c>
      <c r="N381" s="9">
        <v>0</v>
      </c>
      <c r="O381" s="9">
        <v>1121.62158203125</v>
      </c>
      <c r="P381" s="9">
        <v>450436.125</v>
      </c>
      <c r="Q381" s="9">
        <v>0</v>
      </c>
      <c r="R381" s="9">
        <v>0</v>
      </c>
      <c r="S381" s="9">
        <v>0</v>
      </c>
      <c r="T381" s="9">
        <v>0</v>
      </c>
      <c r="U381" s="9">
        <v>36281.241600000001</v>
      </c>
      <c r="V381" s="9">
        <v>0</v>
      </c>
      <c r="W381" s="9">
        <v>0</v>
      </c>
      <c r="X381" s="9">
        <v>36281.241600000001</v>
      </c>
      <c r="Y381" s="9">
        <v>7656.193359375</v>
      </c>
      <c r="Z381" s="9">
        <v>-7936.7255859375</v>
      </c>
      <c r="AA381" s="9">
        <v>0.17121332883834839</v>
      </c>
      <c r="AB381" s="9">
        <v>0</v>
      </c>
      <c r="AC381" s="9">
        <v>15</v>
      </c>
      <c r="AD381" s="9">
        <v>0</v>
      </c>
      <c r="AE381" s="9"/>
      <c r="AH381" s="10"/>
    </row>
    <row r="382" spans="2:34" x14ac:dyDescent="0.25">
      <c r="B382" t="s">
        <v>347</v>
      </c>
      <c r="C382" t="s">
        <v>27</v>
      </c>
      <c r="D382" t="s">
        <v>43</v>
      </c>
      <c r="E382">
        <v>14</v>
      </c>
      <c r="F382" t="s">
        <v>55</v>
      </c>
      <c r="G382" s="9">
        <v>669.9185791015625</v>
      </c>
      <c r="H382" s="9">
        <v>3432986.5</v>
      </c>
      <c r="I382" s="9">
        <v>566447.625</v>
      </c>
      <c r="J382" s="9">
        <v>0</v>
      </c>
      <c r="K382" s="9">
        <v>1692748</v>
      </c>
      <c r="L382" s="9">
        <v>305344.4375</v>
      </c>
      <c r="M382" s="9">
        <v>416888.03125</v>
      </c>
      <c r="N382" s="9">
        <v>0</v>
      </c>
      <c r="O382" s="9">
        <v>1121.62158203125</v>
      </c>
      <c r="P382" s="9">
        <v>450436.15625</v>
      </c>
      <c r="Q382" s="9">
        <v>0</v>
      </c>
      <c r="R382" s="9">
        <v>0</v>
      </c>
      <c r="S382" s="9">
        <v>0</v>
      </c>
      <c r="T382" s="9">
        <v>0</v>
      </c>
      <c r="U382" s="9">
        <v>36281.241600000001</v>
      </c>
      <c r="V382" s="9">
        <v>0</v>
      </c>
      <c r="W382" s="9">
        <v>0</v>
      </c>
      <c r="X382" s="9">
        <v>36281.241600000001</v>
      </c>
      <c r="Y382" s="9">
        <v>7656.193359375</v>
      </c>
      <c r="Z382" s="9">
        <v>-7936.7255859375</v>
      </c>
      <c r="AA382" s="9">
        <v>0.17121332883834839</v>
      </c>
      <c r="AB382" s="9">
        <v>0</v>
      </c>
      <c r="AC382" s="9">
        <v>15</v>
      </c>
      <c r="AD382" s="9">
        <v>0</v>
      </c>
      <c r="AE382" s="9"/>
      <c r="AH382" s="10"/>
    </row>
    <row r="383" spans="2:34" x14ac:dyDescent="0.25">
      <c r="B383" t="s">
        <v>348</v>
      </c>
      <c r="C383" t="s">
        <v>27</v>
      </c>
      <c r="D383" t="s">
        <v>43</v>
      </c>
      <c r="E383">
        <v>14</v>
      </c>
      <c r="F383" t="s">
        <v>56</v>
      </c>
      <c r="G383" s="9">
        <v>760.9273681640625</v>
      </c>
      <c r="H383" s="9">
        <v>3575003.5</v>
      </c>
      <c r="I383" s="9">
        <v>566447.625</v>
      </c>
      <c r="J383" s="9">
        <v>0</v>
      </c>
      <c r="K383" s="9">
        <v>1692748</v>
      </c>
      <c r="L383" s="9">
        <v>336809.1875</v>
      </c>
      <c r="M383" s="9">
        <v>528381.125</v>
      </c>
      <c r="N383" s="9">
        <v>0</v>
      </c>
      <c r="O383" s="9">
        <v>1121.62158203125</v>
      </c>
      <c r="P383" s="9">
        <v>449495.3125</v>
      </c>
      <c r="Q383" s="9">
        <v>0</v>
      </c>
      <c r="R383" s="9">
        <v>0</v>
      </c>
      <c r="S383" s="9">
        <v>0</v>
      </c>
      <c r="T383" s="9">
        <v>0</v>
      </c>
      <c r="U383" s="9">
        <v>36281.141760000006</v>
      </c>
      <c r="V383" s="9">
        <v>0</v>
      </c>
      <c r="W383" s="9">
        <v>0</v>
      </c>
      <c r="X383" s="9">
        <v>36281.141760000006</v>
      </c>
      <c r="Y383" s="9">
        <v>7655.10546875</v>
      </c>
      <c r="Z383" s="9">
        <v>-7935.1650390625</v>
      </c>
      <c r="AA383" s="9">
        <v>0.6734391450881958</v>
      </c>
      <c r="AB383" s="9">
        <v>0</v>
      </c>
      <c r="AC383" s="9">
        <v>58</v>
      </c>
      <c r="AD383" s="9">
        <v>1</v>
      </c>
      <c r="AE383" s="9"/>
      <c r="AH383" s="10"/>
    </row>
    <row r="384" spans="2:34" x14ac:dyDescent="0.25">
      <c r="B384" t="s">
        <v>349</v>
      </c>
      <c r="C384" t="s">
        <v>27</v>
      </c>
      <c r="D384" t="s">
        <v>43</v>
      </c>
      <c r="E384">
        <v>14</v>
      </c>
      <c r="F384" t="s">
        <v>70</v>
      </c>
      <c r="G384" s="9">
        <v>698.9775390625</v>
      </c>
      <c r="H384" s="9">
        <v>3458398.5</v>
      </c>
      <c r="I384" s="9">
        <v>566447.625</v>
      </c>
      <c r="J384" s="9">
        <v>0</v>
      </c>
      <c r="K384" s="9">
        <v>1692748</v>
      </c>
      <c r="L384" s="9">
        <v>299687.5</v>
      </c>
      <c r="M384" s="9">
        <v>448897.65625</v>
      </c>
      <c r="N384" s="9">
        <v>0</v>
      </c>
      <c r="O384" s="9">
        <v>1121.62158203125</v>
      </c>
      <c r="P384" s="9">
        <v>449495.3125</v>
      </c>
      <c r="Q384" s="9">
        <v>0</v>
      </c>
      <c r="R384" s="9">
        <v>0</v>
      </c>
      <c r="S384" s="9">
        <v>0</v>
      </c>
      <c r="T384" s="9">
        <v>0</v>
      </c>
      <c r="U384" s="9">
        <v>36281.141760000006</v>
      </c>
      <c r="V384" s="9">
        <v>0</v>
      </c>
      <c r="W384" s="9">
        <v>0</v>
      </c>
      <c r="X384" s="9">
        <v>36281.141760000006</v>
      </c>
      <c r="Y384" s="9">
        <v>7655.10546875</v>
      </c>
      <c r="Z384" s="9">
        <v>-7935.1650390625</v>
      </c>
      <c r="AA384" s="9">
        <v>0.6734391450881958</v>
      </c>
      <c r="AB384" s="9">
        <v>0</v>
      </c>
      <c r="AC384" s="9">
        <v>58</v>
      </c>
      <c r="AD384" s="9">
        <v>1</v>
      </c>
      <c r="AE384" s="9"/>
      <c r="AH384" s="10"/>
    </row>
    <row r="385" spans="2:34" x14ac:dyDescent="0.25">
      <c r="B385" t="s">
        <v>350</v>
      </c>
      <c r="C385" t="s">
        <v>27</v>
      </c>
      <c r="D385" t="s">
        <v>43</v>
      </c>
      <c r="E385">
        <v>14</v>
      </c>
      <c r="F385" t="s">
        <v>57</v>
      </c>
      <c r="G385" s="9">
        <v>653.93634033203125</v>
      </c>
      <c r="H385" s="9">
        <v>3369451</v>
      </c>
      <c r="I385" s="9">
        <v>566447.625</v>
      </c>
      <c r="J385" s="9">
        <v>0</v>
      </c>
      <c r="K385" s="9">
        <v>1692748</v>
      </c>
      <c r="L385" s="9">
        <v>269216.9375</v>
      </c>
      <c r="M385" s="9">
        <v>390421.15625</v>
      </c>
      <c r="N385" s="9">
        <v>0</v>
      </c>
      <c r="O385" s="9">
        <v>1121.62158203125</v>
      </c>
      <c r="P385" s="9">
        <v>449495.25</v>
      </c>
      <c r="Q385" s="9">
        <v>0</v>
      </c>
      <c r="R385" s="9">
        <v>0</v>
      </c>
      <c r="S385" s="9">
        <v>0</v>
      </c>
      <c r="T385" s="9">
        <v>0</v>
      </c>
      <c r="U385" s="9">
        <v>36281.141760000006</v>
      </c>
      <c r="V385" s="9">
        <v>0</v>
      </c>
      <c r="W385" s="9">
        <v>0</v>
      </c>
      <c r="X385" s="9">
        <v>36281.141760000006</v>
      </c>
      <c r="Y385" s="9">
        <v>7655.10546875</v>
      </c>
      <c r="Z385" s="9">
        <v>-7935.1650390625</v>
      </c>
      <c r="AA385" s="9">
        <v>0.6734391450881958</v>
      </c>
      <c r="AB385" s="9">
        <v>0</v>
      </c>
      <c r="AC385" s="9">
        <v>58</v>
      </c>
      <c r="AD385" s="9">
        <v>1</v>
      </c>
      <c r="AE385" s="9"/>
      <c r="AH385" s="10"/>
    </row>
    <row r="386" spans="2:34" x14ac:dyDescent="0.25">
      <c r="B386" t="s">
        <v>351</v>
      </c>
      <c r="C386" t="s">
        <v>23</v>
      </c>
      <c r="D386" t="s">
        <v>44</v>
      </c>
      <c r="E386">
        <v>14</v>
      </c>
      <c r="F386" t="s">
        <v>52</v>
      </c>
      <c r="G386" s="9">
        <v>44.275333404541016</v>
      </c>
      <c r="H386" s="9">
        <v>108067.7265625</v>
      </c>
      <c r="I386" s="9">
        <v>31593.98046875</v>
      </c>
      <c r="J386" s="9">
        <v>0</v>
      </c>
      <c r="K386" s="9">
        <v>50648.0078125</v>
      </c>
      <c r="L386" s="9">
        <v>213.49276733398437</v>
      </c>
      <c r="M386" s="9">
        <v>14621.455078125</v>
      </c>
      <c r="N386" s="9">
        <v>0</v>
      </c>
      <c r="O386" s="9">
        <v>0</v>
      </c>
      <c r="P386" s="9">
        <v>10990.560546875</v>
      </c>
      <c r="Q386" s="9">
        <v>0</v>
      </c>
      <c r="R386" s="9">
        <v>0.31383159756660461</v>
      </c>
      <c r="S386" s="9">
        <v>0</v>
      </c>
      <c r="T386" s="9">
        <v>0</v>
      </c>
      <c r="U386" s="9">
        <v>171.37662</v>
      </c>
      <c r="V386" s="9">
        <v>0</v>
      </c>
      <c r="W386" s="9">
        <v>0</v>
      </c>
      <c r="X386" s="9">
        <v>171.37662</v>
      </c>
      <c r="Y386" s="9">
        <v>328.68572998046875</v>
      </c>
      <c r="Z386" s="9">
        <v>-292.5302734375</v>
      </c>
      <c r="AA386" s="9">
        <v>0</v>
      </c>
      <c r="AB386" s="9">
        <v>0</v>
      </c>
      <c r="AC386" s="9">
        <v>0</v>
      </c>
      <c r="AD386" s="9">
        <v>0</v>
      </c>
      <c r="AE386" s="9"/>
      <c r="AH386" s="10"/>
    </row>
    <row r="387" spans="2:34" x14ac:dyDescent="0.25">
      <c r="B387" t="s">
        <v>713</v>
      </c>
      <c r="C387" t="s">
        <v>23</v>
      </c>
      <c r="D387" t="s">
        <v>44</v>
      </c>
      <c r="E387">
        <v>14</v>
      </c>
      <c r="F387" t="s">
        <v>648</v>
      </c>
      <c r="G387" s="9">
        <v>44.275360107421875</v>
      </c>
      <c r="H387" s="9">
        <v>112762.296875</v>
      </c>
      <c r="I387" s="9">
        <v>31593.98046875</v>
      </c>
      <c r="J387" s="9">
        <v>0</v>
      </c>
      <c r="K387" s="9">
        <v>50648.0078125</v>
      </c>
      <c r="L387" s="9">
        <v>213.07473754882812</v>
      </c>
      <c r="M387" s="9">
        <v>19316.4609375</v>
      </c>
      <c r="N387" s="9">
        <v>0</v>
      </c>
      <c r="O387" s="9">
        <v>0</v>
      </c>
      <c r="P387" s="9">
        <v>10990.560546875</v>
      </c>
      <c r="Q387" s="9">
        <v>0</v>
      </c>
      <c r="R387" s="9">
        <v>0.31345352530479431</v>
      </c>
      <c r="S387" s="9">
        <v>0</v>
      </c>
      <c r="T387" s="9">
        <v>0</v>
      </c>
      <c r="U387" s="9">
        <v>171.37570000000002</v>
      </c>
      <c r="V387" s="9">
        <v>0</v>
      </c>
      <c r="W387" s="9">
        <v>0</v>
      </c>
      <c r="X387" s="9">
        <v>171.37570000000002</v>
      </c>
      <c r="Y387" s="9">
        <v>328.68572998046875</v>
      </c>
      <c r="Z387" s="9">
        <v>-292.5302734375</v>
      </c>
      <c r="AA387" s="9">
        <v>0</v>
      </c>
      <c r="AB387" s="9">
        <v>0</v>
      </c>
      <c r="AC387" s="9">
        <v>0</v>
      </c>
      <c r="AD387" s="9">
        <v>0</v>
      </c>
      <c r="AE387" s="9"/>
      <c r="AH387" s="10"/>
    </row>
    <row r="388" spans="2:34" x14ac:dyDescent="0.25">
      <c r="B388" t="s">
        <v>352</v>
      </c>
      <c r="C388" t="s">
        <v>23</v>
      </c>
      <c r="D388" t="s">
        <v>44</v>
      </c>
      <c r="E388">
        <v>14</v>
      </c>
      <c r="F388" t="s">
        <v>62</v>
      </c>
      <c r="G388" s="9">
        <v>44.299369812011719</v>
      </c>
      <c r="H388" s="9">
        <v>104315.0078125</v>
      </c>
      <c r="I388" s="9">
        <v>31593.98046875</v>
      </c>
      <c r="J388" s="9">
        <v>0</v>
      </c>
      <c r="K388" s="9">
        <v>50648.0078125</v>
      </c>
      <c r="L388" s="9">
        <v>292.4046630859375</v>
      </c>
      <c r="M388" s="9">
        <v>15738.111328125</v>
      </c>
      <c r="N388" s="9">
        <v>0</v>
      </c>
      <c r="O388" s="9">
        <v>0</v>
      </c>
      <c r="P388" s="9">
        <v>6042.1298828125</v>
      </c>
      <c r="Q388" s="9">
        <v>0</v>
      </c>
      <c r="R388" s="9">
        <v>0.49904295802116394</v>
      </c>
      <c r="S388" s="9">
        <v>0</v>
      </c>
      <c r="T388" s="9">
        <v>0</v>
      </c>
      <c r="U388" s="9">
        <v>171.44746000000001</v>
      </c>
      <c r="V388" s="9">
        <v>0</v>
      </c>
      <c r="W388" s="9">
        <v>0</v>
      </c>
      <c r="X388" s="9">
        <v>171.44746000000001</v>
      </c>
      <c r="Y388" s="9">
        <v>329.43927001953125</v>
      </c>
      <c r="Z388" s="9">
        <v>-293.20089721679687</v>
      </c>
      <c r="AA388" s="9">
        <v>0</v>
      </c>
      <c r="AB388" s="9">
        <v>0</v>
      </c>
      <c r="AC388" s="9">
        <v>0</v>
      </c>
      <c r="AD388" s="9">
        <v>0</v>
      </c>
      <c r="AE388" s="9"/>
      <c r="AH388" s="10"/>
    </row>
    <row r="389" spans="2:34" x14ac:dyDescent="0.25">
      <c r="B389" t="s">
        <v>714</v>
      </c>
      <c r="C389" t="s">
        <v>23</v>
      </c>
      <c r="D389" t="s">
        <v>44</v>
      </c>
      <c r="E389">
        <v>14</v>
      </c>
      <c r="F389" t="s">
        <v>650</v>
      </c>
      <c r="G389" s="9">
        <v>40.128192901611328</v>
      </c>
      <c r="H389" s="9">
        <v>100275.84375</v>
      </c>
      <c r="I389" s="9">
        <v>31593.98046875</v>
      </c>
      <c r="J389" s="9">
        <v>0</v>
      </c>
      <c r="K389" s="9">
        <v>50648.0078125</v>
      </c>
      <c r="L389" s="9">
        <v>244.97805786132812</v>
      </c>
      <c r="M389" s="9">
        <v>12201.43359375</v>
      </c>
      <c r="N389" s="9">
        <v>0</v>
      </c>
      <c r="O389" s="9">
        <v>0</v>
      </c>
      <c r="P389" s="9">
        <v>5587.05810546875</v>
      </c>
      <c r="Q389" s="9">
        <v>0</v>
      </c>
      <c r="R389" s="9">
        <v>0.48140677809715271</v>
      </c>
      <c r="S389" s="9">
        <v>0</v>
      </c>
      <c r="T389" s="9">
        <v>0</v>
      </c>
      <c r="U389" s="9">
        <v>171.44912000000002</v>
      </c>
      <c r="V389" s="9">
        <v>0</v>
      </c>
      <c r="W389" s="9">
        <v>0</v>
      </c>
      <c r="X389" s="9">
        <v>171.44912000000002</v>
      </c>
      <c r="Y389" s="9">
        <v>329.92425537109375</v>
      </c>
      <c r="Z389" s="9">
        <v>-293.632568359375</v>
      </c>
      <c r="AA389" s="9">
        <v>0</v>
      </c>
      <c r="AB389" s="9">
        <v>0</v>
      </c>
      <c r="AC389" s="9">
        <v>0</v>
      </c>
      <c r="AD389" s="9">
        <v>0</v>
      </c>
      <c r="AE389" s="9"/>
      <c r="AG389" s="3">
        <f t="shared" ref="AG389:AG391" si="63">L389+M389+O389+P389+R389</f>
        <v>18033.951163858175</v>
      </c>
      <c r="AH389" s="10"/>
    </row>
    <row r="390" spans="2:34" x14ac:dyDescent="0.25">
      <c r="B390" t="s">
        <v>353</v>
      </c>
      <c r="C390" t="s">
        <v>23</v>
      </c>
      <c r="D390" t="s">
        <v>44</v>
      </c>
      <c r="E390">
        <v>14</v>
      </c>
      <c r="F390" t="s">
        <v>53</v>
      </c>
      <c r="G390" s="9">
        <v>46.668117523193359</v>
      </c>
      <c r="H390" s="9">
        <v>106983.8671875</v>
      </c>
      <c r="I390" s="9">
        <v>31593.98046875</v>
      </c>
      <c r="J390" s="9">
        <v>0</v>
      </c>
      <c r="K390" s="9">
        <v>50648.0078125</v>
      </c>
      <c r="L390" s="9">
        <v>228.04608154296875</v>
      </c>
      <c r="M390" s="9">
        <v>15839.4443359375</v>
      </c>
      <c r="N390" s="9">
        <v>0</v>
      </c>
      <c r="O390" s="9">
        <v>0</v>
      </c>
      <c r="P390" s="9">
        <v>8673.91796875</v>
      </c>
      <c r="Q390" s="9">
        <v>0</v>
      </c>
      <c r="R390" s="9">
        <v>0.59819364547729492</v>
      </c>
      <c r="S390" s="9">
        <v>0</v>
      </c>
      <c r="T390" s="9">
        <v>0</v>
      </c>
      <c r="U390" s="9">
        <v>171.43200000000002</v>
      </c>
      <c r="V390" s="9">
        <v>0</v>
      </c>
      <c r="W390" s="9">
        <v>0</v>
      </c>
      <c r="X390" s="9">
        <v>171.43200000000002</v>
      </c>
      <c r="Y390" s="9">
        <v>333.2789306640625</v>
      </c>
      <c r="Z390" s="9">
        <v>-296.61822509765625</v>
      </c>
      <c r="AA390" s="9">
        <v>0</v>
      </c>
      <c r="AB390" s="9">
        <v>0</v>
      </c>
      <c r="AC390" s="9">
        <v>0</v>
      </c>
      <c r="AD390" s="9">
        <v>0</v>
      </c>
      <c r="AE390" s="9"/>
      <c r="AG390" s="3">
        <f t="shared" si="63"/>
        <v>24742.006579875946</v>
      </c>
      <c r="AH390" s="10"/>
    </row>
    <row r="391" spans="2:34" x14ac:dyDescent="0.25">
      <c r="B391" t="s">
        <v>813</v>
      </c>
      <c r="C391" t="s">
        <v>23</v>
      </c>
      <c r="D391" t="s">
        <v>44</v>
      </c>
      <c r="E391">
        <v>14</v>
      </c>
      <c r="F391" t="s">
        <v>777</v>
      </c>
      <c r="G391" s="9">
        <v>43.516143798828125</v>
      </c>
      <c r="H391" s="9">
        <v>104788.328125</v>
      </c>
      <c r="I391" s="9">
        <v>31593.98046875</v>
      </c>
      <c r="J391" s="9">
        <v>0</v>
      </c>
      <c r="K391" s="9">
        <v>50648.0078125</v>
      </c>
      <c r="L391" s="9">
        <v>213.30422973632812</v>
      </c>
      <c r="M391" s="9">
        <v>13658.615234375</v>
      </c>
      <c r="N391" s="9">
        <v>0</v>
      </c>
      <c r="O391" s="9">
        <v>0</v>
      </c>
      <c r="P391" s="9">
        <v>8673.91796875</v>
      </c>
      <c r="Q391" s="9">
        <v>0</v>
      </c>
      <c r="R391" s="9">
        <v>0.61669242382049561</v>
      </c>
      <c r="S391" s="9">
        <v>0</v>
      </c>
      <c r="T391" s="9">
        <v>0</v>
      </c>
      <c r="U391" s="9">
        <v>171.43200000000002</v>
      </c>
      <c r="V391" s="9">
        <v>0</v>
      </c>
      <c r="W391" s="9">
        <v>0</v>
      </c>
      <c r="X391" s="9">
        <v>171.43200000000002</v>
      </c>
      <c r="Y391" s="9">
        <v>333.2789306640625</v>
      </c>
      <c r="Z391" s="9">
        <v>-296.61822509765625</v>
      </c>
      <c r="AA391" s="9">
        <v>0</v>
      </c>
      <c r="AB391" s="9">
        <v>0</v>
      </c>
      <c r="AC391" s="9">
        <v>0</v>
      </c>
      <c r="AD391" s="9">
        <v>0</v>
      </c>
      <c r="AE391" s="9"/>
      <c r="AG391" s="3">
        <f t="shared" si="63"/>
        <v>22546.454125285149</v>
      </c>
      <c r="AH391" s="10"/>
    </row>
    <row r="392" spans="2:34" x14ac:dyDescent="0.25">
      <c r="B392" t="s">
        <v>354</v>
      </c>
      <c r="C392" t="s">
        <v>23</v>
      </c>
      <c r="D392" t="s">
        <v>44</v>
      </c>
      <c r="E392">
        <v>14</v>
      </c>
      <c r="F392" t="s">
        <v>54</v>
      </c>
      <c r="G392" s="9">
        <v>43.557300567626953</v>
      </c>
      <c r="H392" s="9">
        <v>105939.921875</v>
      </c>
      <c r="I392" s="9">
        <v>31593.98046875</v>
      </c>
      <c r="J392" s="9">
        <v>0</v>
      </c>
      <c r="K392" s="9">
        <v>50648.0078125</v>
      </c>
      <c r="L392" s="9">
        <v>494.4864501953125</v>
      </c>
      <c r="M392" s="9">
        <v>17787.62890625</v>
      </c>
      <c r="N392" s="9">
        <v>0</v>
      </c>
      <c r="O392" s="9">
        <v>0</v>
      </c>
      <c r="P392" s="9">
        <v>5415.9462890625</v>
      </c>
      <c r="Q392" s="9">
        <v>0</v>
      </c>
      <c r="R392" s="9">
        <v>0</v>
      </c>
      <c r="S392" s="9">
        <v>0</v>
      </c>
      <c r="T392" s="9">
        <v>0</v>
      </c>
      <c r="U392" s="9">
        <v>171.41966000000002</v>
      </c>
      <c r="V392" s="9">
        <v>0</v>
      </c>
      <c r="W392" s="9">
        <v>0</v>
      </c>
      <c r="X392" s="9">
        <v>171.41966000000002</v>
      </c>
      <c r="Y392" s="9">
        <v>320.4725341796875</v>
      </c>
      <c r="Z392" s="9">
        <v>-334.16384887695312</v>
      </c>
      <c r="AA392" s="9">
        <v>0</v>
      </c>
      <c r="AB392" s="9">
        <v>0</v>
      </c>
      <c r="AC392" s="9">
        <v>0</v>
      </c>
      <c r="AD392" s="9">
        <v>0</v>
      </c>
      <c r="AE392" s="9"/>
      <c r="AH392" s="10"/>
    </row>
    <row r="393" spans="2:34" x14ac:dyDescent="0.25">
      <c r="B393" t="s">
        <v>355</v>
      </c>
      <c r="C393" t="s">
        <v>23</v>
      </c>
      <c r="D393" t="s">
        <v>44</v>
      </c>
      <c r="E393">
        <v>14</v>
      </c>
      <c r="F393" t="s">
        <v>66</v>
      </c>
      <c r="G393" s="9">
        <v>40.973628997802734</v>
      </c>
      <c r="H393" s="9">
        <v>103775.375</v>
      </c>
      <c r="I393" s="9">
        <v>31593.98046875</v>
      </c>
      <c r="J393" s="9">
        <v>0</v>
      </c>
      <c r="K393" s="9">
        <v>50648.0078125</v>
      </c>
      <c r="L393" s="9">
        <v>445.34628295898437</v>
      </c>
      <c r="M393" s="9">
        <v>15672.19921875</v>
      </c>
      <c r="N393" s="9">
        <v>0</v>
      </c>
      <c r="O393" s="9">
        <v>0</v>
      </c>
      <c r="P393" s="9">
        <v>5415.9462890625</v>
      </c>
      <c r="Q393" s="9">
        <v>0</v>
      </c>
      <c r="R393" s="9">
        <v>0</v>
      </c>
      <c r="S393" s="9">
        <v>0</v>
      </c>
      <c r="T393" s="9">
        <v>0</v>
      </c>
      <c r="U393" s="9">
        <v>171.41966000000002</v>
      </c>
      <c r="V393" s="9">
        <v>0</v>
      </c>
      <c r="W393" s="9">
        <v>0</v>
      </c>
      <c r="X393" s="9">
        <v>171.41966000000002</v>
      </c>
      <c r="Y393" s="9">
        <v>320.4725341796875</v>
      </c>
      <c r="Z393" s="9">
        <v>-334.16384887695312</v>
      </c>
      <c r="AA393" s="9">
        <v>0</v>
      </c>
      <c r="AB393" s="9">
        <v>0</v>
      </c>
      <c r="AC393" s="9">
        <v>0</v>
      </c>
      <c r="AD393" s="9">
        <v>0</v>
      </c>
      <c r="AE393" s="9"/>
      <c r="AH393" s="10"/>
    </row>
    <row r="394" spans="2:34" x14ac:dyDescent="0.25">
      <c r="B394" t="s">
        <v>356</v>
      </c>
      <c r="C394" t="s">
        <v>23</v>
      </c>
      <c r="D394" t="s">
        <v>44</v>
      </c>
      <c r="E394">
        <v>14</v>
      </c>
      <c r="F394" t="s">
        <v>55</v>
      </c>
      <c r="G394" s="9">
        <v>38.805706024169922</v>
      </c>
      <c r="H394" s="9">
        <v>101951.7578125</v>
      </c>
      <c r="I394" s="9">
        <v>31593.98046875</v>
      </c>
      <c r="J394" s="9">
        <v>0</v>
      </c>
      <c r="K394" s="9">
        <v>50648.0078125</v>
      </c>
      <c r="L394" s="9">
        <v>402.21041870117187</v>
      </c>
      <c r="M394" s="9">
        <v>13891.732421875</v>
      </c>
      <c r="N394" s="9">
        <v>0</v>
      </c>
      <c r="O394" s="9">
        <v>0</v>
      </c>
      <c r="P394" s="9">
        <v>5415.9462890625</v>
      </c>
      <c r="Q394" s="9">
        <v>0</v>
      </c>
      <c r="R394" s="9">
        <v>0</v>
      </c>
      <c r="S394" s="9">
        <v>0</v>
      </c>
      <c r="T394" s="9">
        <v>0</v>
      </c>
      <c r="U394" s="9">
        <v>171.41966000000002</v>
      </c>
      <c r="V394" s="9">
        <v>0</v>
      </c>
      <c r="W394" s="9">
        <v>0</v>
      </c>
      <c r="X394" s="9">
        <v>171.41966000000002</v>
      </c>
      <c r="Y394" s="9">
        <v>320.4725341796875</v>
      </c>
      <c r="Z394" s="9">
        <v>-334.16384887695312</v>
      </c>
      <c r="AA394" s="9">
        <v>0</v>
      </c>
      <c r="AB394" s="9">
        <v>0</v>
      </c>
      <c r="AC394" s="9">
        <v>0</v>
      </c>
      <c r="AD394" s="9">
        <v>0</v>
      </c>
      <c r="AE394" s="9"/>
      <c r="AH394" s="10"/>
    </row>
    <row r="395" spans="2:34" x14ac:dyDescent="0.25">
      <c r="B395" t="s">
        <v>357</v>
      </c>
      <c r="C395" t="s">
        <v>23</v>
      </c>
      <c r="D395" t="s">
        <v>44</v>
      </c>
      <c r="E395">
        <v>14</v>
      </c>
      <c r="F395" t="s">
        <v>56</v>
      </c>
      <c r="G395" s="9">
        <v>42.859958648681641</v>
      </c>
      <c r="H395" s="9">
        <v>104451</v>
      </c>
      <c r="I395" s="9">
        <v>31593.98046875</v>
      </c>
      <c r="J395" s="9">
        <v>0</v>
      </c>
      <c r="K395" s="9">
        <v>50648.0078125</v>
      </c>
      <c r="L395" s="9">
        <v>406.87857055664062</v>
      </c>
      <c r="M395" s="9">
        <v>16345.1982421875</v>
      </c>
      <c r="N395" s="9">
        <v>0</v>
      </c>
      <c r="O395" s="9">
        <v>0</v>
      </c>
      <c r="P395" s="9">
        <v>5457.0302734375</v>
      </c>
      <c r="Q395" s="9">
        <v>0</v>
      </c>
      <c r="R395" s="9">
        <v>0</v>
      </c>
      <c r="S395" s="9">
        <v>0</v>
      </c>
      <c r="T395" s="9">
        <v>0</v>
      </c>
      <c r="U395" s="9">
        <v>171.39980000000003</v>
      </c>
      <c r="V395" s="9">
        <v>0</v>
      </c>
      <c r="W395" s="9">
        <v>0</v>
      </c>
      <c r="X395" s="9">
        <v>171.39980000000003</v>
      </c>
      <c r="Y395" s="9">
        <v>323.74069213867187</v>
      </c>
      <c r="Z395" s="9">
        <v>-337.62796020507812</v>
      </c>
      <c r="AA395" s="9">
        <v>0</v>
      </c>
      <c r="AB395" s="9">
        <v>0</v>
      </c>
      <c r="AC395" s="9">
        <v>0</v>
      </c>
      <c r="AD395" s="9">
        <v>0</v>
      </c>
      <c r="AE395" s="9"/>
      <c r="AG395" s="3">
        <f t="shared" ref="AG395" si="64">L395+M395+O395+P395+R395</f>
        <v>22209.107086181641</v>
      </c>
      <c r="AH395" s="10"/>
    </row>
    <row r="396" spans="2:34" x14ac:dyDescent="0.25">
      <c r="B396" t="s">
        <v>358</v>
      </c>
      <c r="C396" t="s">
        <v>23</v>
      </c>
      <c r="D396" t="s">
        <v>44</v>
      </c>
      <c r="E396">
        <v>14</v>
      </c>
      <c r="F396" t="s">
        <v>70</v>
      </c>
      <c r="G396" s="9">
        <v>40.365631103515625</v>
      </c>
      <c r="H396" s="9">
        <v>102460.671875</v>
      </c>
      <c r="I396" s="9">
        <v>31593.98046875</v>
      </c>
      <c r="J396" s="9">
        <v>0</v>
      </c>
      <c r="K396" s="9">
        <v>50648.0078125</v>
      </c>
      <c r="L396" s="9">
        <v>364.7633056640625</v>
      </c>
      <c r="M396" s="9">
        <v>14397.0126953125</v>
      </c>
      <c r="N396" s="9">
        <v>0</v>
      </c>
      <c r="O396" s="9">
        <v>0</v>
      </c>
      <c r="P396" s="9">
        <v>5457.0302734375</v>
      </c>
      <c r="Q396" s="9">
        <v>0</v>
      </c>
      <c r="R396" s="9">
        <v>0</v>
      </c>
      <c r="S396" s="9">
        <v>0</v>
      </c>
      <c r="T396" s="9">
        <v>0</v>
      </c>
      <c r="U396" s="9">
        <v>171.39980000000003</v>
      </c>
      <c r="V396" s="9">
        <v>0</v>
      </c>
      <c r="W396" s="9">
        <v>0</v>
      </c>
      <c r="X396" s="9">
        <v>171.39980000000003</v>
      </c>
      <c r="Y396" s="9">
        <v>323.74069213867187</v>
      </c>
      <c r="Z396" s="9">
        <v>-337.62796020507812</v>
      </c>
      <c r="AA396" s="9">
        <v>0</v>
      </c>
      <c r="AB396" s="9">
        <v>0</v>
      </c>
      <c r="AC396" s="9">
        <v>0</v>
      </c>
      <c r="AD396" s="9">
        <v>0</v>
      </c>
      <c r="AE396" s="9"/>
      <c r="AH396" s="10"/>
    </row>
    <row r="397" spans="2:34" x14ac:dyDescent="0.25">
      <c r="B397" t="s">
        <v>359</v>
      </c>
      <c r="C397" t="s">
        <v>23</v>
      </c>
      <c r="D397" t="s">
        <v>44</v>
      </c>
      <c r="E397">
        <v>14</v>
      </c>
      <c r="F397" t="s">
        <v>57</v>
      </c>
      <c r="G397" s="9">
        <v>38.272823333740234</v>
      </c>
      <c r="H397" s="9">
        <v>100786.3203125</v>
      </c>
      <c r="I397" s="9">
        <v>31593.98046875</v>
      </c>
      <c r="J397" s="9">
        <v>0</v>
      </c>
      <c r="K397" s="9">
        <v>50648.0078125</v>
      </c>
      <c r="L397" s="9">
        <v>328.7008056640625</v>
      </c>
      <c r="M397" s="9">
        <v>12758.7080078125</v>
      </c>
      <c r="N397" s="9">
        <v>0</v>
      </c>
      <c r="O397" s="9">
        <v>0</v>
      </c>
      <c r="P397" s="9">
        <v>5457.0302734375</v>
      </c>
      <c r="Q397" s="9">
        <v>0</v>
      </c>
      <c r="R397" s="9">
        <v>0</v>
      </c>
      <c r="S397" s="9">
        <v>0</v>
      </c>
      <c r="T397" s="9">
        <v>0</v>
      </c>
      <c r="U397" s="9">
        <v>171.39980000000003</v>
      </c>
      <c r="V397" s="9">
        <v>0</v>
      </c>
      <c r="W397" s="9">
        <v>0</v>
      </c>
      <c r="X397" s="9">
        <v>171.39980000000003</v>
      </c>
      <c r="Y397" s="9">
        <v>323.74069213867187</v>
      </c>
      <c r="Z397" s="9">
        <v>-337.62796020507812</v>
      </c>
      <c r="AA397" s="9">
        <v>0</v>
      </c>
      <c r="AB397" s="9">
        <v>0</v>
      </c>
      <c r="AC397" s="9">
        <v>0</v>
      </c>
      <c r="AD397" s="9">
        <v>0</v>
      </c>
      <c r="AE397" s="9"/>
      <c r="AG397" s="3">
        <f t="shared" ref="AG397" si="65">L397+M397+O397+P397+R397</f>
        <v>18544.439086914063</v>
      </c>
      <c r="AH397" s="10"/>
    </row>
    <row r="398" spans="2:34" x14ac:dyDescent="0.25">
      <c r="B398" t="s">
        <v>360</v>
      </c>
      <c r="C398" t="s">
        <v>25</v>
      </c>
      <c r="D398" t="s">
        <v>44</v>
      </c>
      <c r="E398">
        <v>14</v>
      </c>
      <c r="F398" t="s">
        <v>52</v>
      </c>
      <c r="G398" s="9">
        <v>684.90264892578125</v>
      </c>
      <c r="H398" s="9">
        <v>1808650.25</v>
      </c>
      <c r="I398" s="9">
        <v>500422.40625</v>
      </c>
      <c r="J398" s="9">
        <v>0</v>
      </c>
      <c r="K398" s="9">
        <v>883691.5</v>
      </c>
      <c r="L398" s="9">
        <v>871.86566162109375</v>
      </c>
      <c r="M398" s="9">
        <v>253976.1875</v>
      </c>
      <c r="N398" s="9">
        <v>0</v>
      </c>
      <c r="O398" s="9">
        <v>213.47686767578125</v>
      </c>
      <c r="P398" s="9">
        <v>169474.46875</v>
      </c>
      <c r="Q398" s="9">
        <v>0</v>
      </c>
      <c r="R398" s="9">
        <v>1.9440350532531738</v>
      </c>
      <c r="S398" s="9">
        <v>0</v>
      </c>
      <c r="T398" s="9">
        <v>0</v>
      </c>
      <c r="U398" s="9">
        <v>2848.3974400000002</v>
      </c>
      <c r="V398" s="9">
        <v>0</v>
      </c>
      <c r="W398" s="9">
        <v>0</v>
      </c>
      <c r="X398" s="9">
        <v>2848.3974400000002</v>
      </c>
      <c r="Y398" s="9">
        <v>5078.9384765625</v>
      </c>
      <c r="Z398" s="9">
        <v>-4520.2548828125</v>
      </c>
      <c r="AA398" s="9">
        <v>0</v>
      </c>
      <c r="AB398" s="9">
        <v>0</v>
      </c>
      <c r="AC398" s="9">
        <v>0</v>
      </c>
      <c r="AD398" s="9">
        <v>0</v>
      </c>
      <c r="AE398" s="9"/>
      <c r="AH398" s="10"/>
    </row>
    <row r="399" spans="2:34" x14ac:dyDescent="0.25">
      <c r="B399" t="s">
        <v>715</v>
      </c>
      <c r="C399" t="s">
        <v>25</v>
      </c>
      <c r="D399" t="s">
        <v>44</v>
      </c>
      <c r="E399">
        <v>14</v>
      </c>
      <c r="F399" t="s">
        <v>648</v>
      </c>
      <c r="G399" s="9">
        <v>684.90234375</v>
      </c>
      <c r="H399" s="9">
        <v>1899722.875</v>
      </c>
      <c r="I399" s="9">
        <v>500422.40625</v>
      </c>
      <c r="J399" s="9">
        <v>0</v>
      </c>
      <c r="K399" s="9">
        <v>883691.5</v>
      </c>
      <c r="L399" s="9">
        <v>869.893798828125</v>
      </c>
      <c r="M399" s="9">
        <v>345033.15625</v>
      </c>
      <c r="N399" s="9">
        <v>0</v>
      </c>
      <c r="O399" s="9">
        <v>213.47686767578125</v>
      </c>
      <c r="P399" s="9">
        <v>169491.5625</v>
      </c>
      <c r="Q399" s="9">
        <v>0</v>
      </c>
      <c r="R399" s="9">
        <v>1.9423288106918335</v>
      </c>
      <c r="S399" s="9">
        <v>0</v>
      </c>
      <c r="T399" s="9">
        <v>0</v>
      </c>
      <c r="U399" s="9">
        <v>2848.39552</v>
      </c>
      <c r="V399" s="9">
        <v>0</v>
      </c>
      <c r="W399" s="9">
        <v>0</v>
      </c>
      <c r="X399" s="9">
        <v>2848.39552</v>
      </c>
      <c r="Y399" s="9">
        <v>5078.92724609375</v>
      </c>
      <c r="Z399" s="9">
        <v>-4520.2451171875</v>
      </c>
      <c r="AA399" s="9">
        <v>0</v>
      </c>
      <c r="AB399" s="9">
        <v>0</v>
      </c>
      <c r="AC399" s="9">
        <v>0</v>
      </c>
      <c r="AD399" s="9">
        <v>0</v>
      </c>
      <c r="AE399" s="9"/>
      <c r="AH399" s="10"/>
    </row>
    <row r="400" spans="2:34" x14ac:dyDescent="0.25">
      <c r="B400" t="s">
        <v>361</v>
      </c>
      <c r="C400" t="s">
        <v>25</v>
      </c>
      <c r="D400" t="s">
        <v>44</v>
      </c>
      <c r="E400">
        <v>14</v>
      </c>
      <c r="F400" t="s">
        <v>62</v>
      </c>
      <c r="G400" s="9">
        <v>687.6671142578125</v>
      </c>
      <c r="H400" s="9">
        <v>1757439.125</v>
      </c>
      <c r="I400" s="9">
        <v>500422.40625</v>
      </c>
      <c r="J400" s="9">
        <v>0</v>
      </c>
      <c r="K400" s="9">
        <v>883691.5</v>
      </c>
      <c r="L400" s="9">
        <v>1313.2720947265625</v>
      </c>
      <c r="M400" s="9">
        <v>274429.78125</v>
      </c>
      <c r="N400" s="9">
        <v>0</v>
      </c>
      <c r="O400" s="9">
        <v>213.47686767578125</v>
      </c>
      <c r="P400" s="9">
        <v>97366.9296875</v>
      </c>
      <c r="Q400" s="9">
        <v>0</v>
      </c>
      <c r="R400" s="9">
        <v>3.2031769752502441</v>
      </c>
      <c r="S400" s="9">
        <v>0</v>
      </c>
      <c r="T400" s="9">
        <v>0</v>
      </c>
      <c r="U400" s="9">
        <v>2848.4633600000002</v>
      </c>
      <c r="V400" s="9">
        <v>0</v>
      </c>
      <c r="W400" s="9">
        <v>0</v>
      </c>
      <c r="X400" s="9">
        <v>2848.4633600000002</v>
      </c>
      <c r="Y400" s="9">
        <v>5165.326171875</v>
      </c>
      <c r="Z400" s="9">
        <v>-4597.14013671875</v>
      </c>
      <c r="AA400" s="9">
        <v>0</v>
      </c>
      <c r="AB400" s="9">
        <v>0</v>
      </c>
      <c r="AC400" s="9">
        <v>0</v>
      </c>
      <c r="AD400" s="9">
        <v>0</v>
      </c>
      <c r="AE400" s="9"/>
      <c r="AH400" s="10"/>
    </row>
    <row r="401" spans="2:34" x14ac:dyDescent="0.25">
      <c r="B401" t="s">
        <v>716</v>
      </c>
      <c r="C401" t="s">
        <v>25</v>
      </c>
      <c r="D401" t="s">
        <v>44</v>
      </c>
      <c r="E401">
        <v>14</v>
      </c>
      <c r="F401" t="s">
        <v>650</v>
      </c>
      <c r="G401" s="9">
        <v>623.61138916015625</v>
      </c>
      <c r="H401" s="9">
        <v>1688915.25</v>
      </c>
      <c r="I401" s="9">
        <v>500422.40625</v>
      </c>
      <c r="J401" s="9">
        <v>0</v>
      </c>
      <c r="K401" s="9">
        <v>883691.5</v>
      </c>
      <c r="L401" s="9">
        <v>1108.958251953125</v>
      </c>
      <c r="M401" s="9">
        <v>213253.6875</v>
      </c>
      <c r="N401" s="9">
        <v>0</v>
      </c>
      <c r="O401" s="9">
        <v>213.47686767578125</v>
      </c>
      <c r="P401" s="9">
        <v>90223.5625</v>
      </c>
      <c r="Q401" s="9">
        <v>0</v>
      </c>
      <c r="R401" s="9">
        <v>3.1003959178924561</v>
      </c>
      <c r="S401" s="9">
        <v>0</v>
      </c>
      <c r="T401" s="9">
        <v>0</v>
      </c>
      <c r="U401" s="9">
        <v>2848.4646400000001</v>
      </c>
      <c r="V401" s="9">
        <v>0</v>
      </c>
      <c r="W401" s="9">
        <v>0</v>
      </c>
      <c r="X401" s="9">
        <v>2848.4646400000001</v>
      </c>
      <c r="Y401" s="9">
        <v>5186.470703125</v>
      </c>
      <c r="Z401" s="9">
        <v>-4615.958984375</v>
      </c>
      <c r="AA401" s="9">
        <v>0</v>
      </c>
      <c r="AB401" s="9">
        <v>0</v>
      </c>
      <c r="AC401" s="9">
        <v>0</v>
      </c>
      <c r="AD401" s="9">
        <v>0</v>
      </c>
      <c r="AE401" s="9"/>
      <c r="AH401" s="10"/>
    </row>
    <row r="402" spans="2:34" x14ac:dyDescent="0.25">
      <c r="B402" t="s">
        <v>362</v>
      </c>
      <c r="C402" t="s">
        <v>25</v>
      </c>
      <c r="D402" t="s">
        <v>44</v>
      </c>
      <c r="E402">
        <v>14</v>
      </c>
      <c r="F402" t="s">
        <v>53</v>
      </c>
      <c r="G402" s="9">
        <v>728.71563720703125</v>
      </c>
      <c r="H402" s="9">
        <v>1803447.5</v>
      </c>
      <c r="I402" s="9">
        <v>500422.40625</v>
      </c>
      <c r="J402" s="9">
        <v>0</v>
      </c>
      <c r="K402" s="9">
        <v>883691.5</v>
      </c>
      <c r="L402" s="9">
        <v>1006.5960693359375</v>
      </c>
      <c r="M402" s="9">
        <v>274453.8125</v>
      </c>
      <c r="N402" s="9">
        <v>0</v>
      </c>
      <c r="O402" s="9">
        <v>213.47686767578125</v>
      </c>
      <c r="P402" s="9">
        <v>143656.984375</v>
      </c>
      <c r="Q402" s="9">
        <v>0</v>
      </c>
      <c r="R402" s="9">
        <v>3.8302533626556396</v>
      </c>
      <c r="S402" s="9">
        <v>0</v>
      </c>
      <c r="T402" s="9">
        <v>0</v>
      </c>
      <c r="U402" s="9">
        <v>2848.4531200000001</v>
      </c>
      <c r="V402" s="9">
        <v>0</v>
      </c>
      <c r="W402" s="9">
        <v>0</v>
      </c>
      <c r="X402" s="9">
        <v>2848.4531200000001</v>
      </c>
      <c r="Y402" s="9">
        <v>5358.259765625</v>
      </c>
      <c r="Z402" s="9">
        <v>-4768.85107421875</v>
      </c>
      <c r="AA402" s="9">
        <v>0</v>
      </c>
      <c r="AB402" s="9">
        <v>0</v>
      </c>
      <c r="AC402" s="9">
        <v>0</v>
      </c>
      <c r="AD402" s="9">
        <v>0</v>
      </c>
      <c r="AE402" s="9"/>
      <c r="AH402" s="10"/>
    </row>
    <row r="403" spans="2:34" x14ac:dyDescent="0.25">
      <c r="B403" t="s">
        <v>814</v>
      </c>
      <c r="C403" t="s">
        <v>25</v>
      </c>
      <c r="D403" t="s">
        <v>44</v>
      </c>
      <c r="E403">
        <v>14</v>
      </c>
      <c r="F403" t="s">
        <v>777</v>
      </c>
      <c r="G403" s="9">
        <v>678.59039306640625</v>
      </c>
      <c r="H403" s="9">
        <v>1765594.5</v>
      </c>
      <c r="I403" s="9">
        <v>500422.40625</v>
      </c>
      <c r="J403" s="9">
        <v>0</v>
      </c>
      <c r="K403" s="9">
        <v>883691.5</v>
      </c>
      <c r="L403" s="9">
        <v>941.51025390625</v>
      </c>
      <c r="M403" s="9">
        <v>236665.9375</v>
      </c>
      <c r="N403" s="9">
        <v>0</v>
      </c>
      <c r="O403" s="9">
        <v>213.47686767578125</v>
      </c>
      <c r="P403" s="9">
        <v>143656.984375</v>
      </c>
      <c r="Q403" s="9">
        <v>0</v>
      </c>
      <c r="R403" s="9">
        <v>3.9486768245697021</v>
      </c>
      <c r="S403" s="9">
        <v>0</v>
      </c>
      <c r="T403" s="9">
        <v>0</v>
      </c>
      <c r="U403" s="9">
        <v>2848.4531200000001</v>
      </c>
      <c r="V403" s="9">
        <v>0</v>
      </c>
      <c r="W403" s="9">
        <v>0</v>
      </c>
      <c r="X403" s="9">
        <v>2848.4531200000001</v>
      </c>
      <c r="Y403" s="9">
        <v>5358.259765625</v>
      </c>
      <c r="Z403" s="9">
        <v>-4768.85107421875</v>
      </c>
      <c r="AA403" s="9">
        <v>0</v>
      </c>
      <c r="AB403" s="9">
        <v>0</v>
      </c>
      <c r="AC403" s="9">
        <v>0</v>
      </c>
      <c r="AD403" s="9">
        <v>0</v>
      </c>
      <c r="AE403" s="9"/>
      <c r="AH403" s="10"/>
    </row>
    <row r="404" spans="2:34" x14ac:dyDescent="0.25">
      <c r="B404" t="s">
        <v>363</v>
      </c>
      <c r="C404" t="s">
        <v>25</v>
      </c>
      <c r="D404" t="s">
        <v>44</v>
      </c>
      <c r="E404">
        <v>14</v>
      </c>
      <c r="F404" t="s">
        <v>54</v>
      </c>
      <c r="G404" s="9">
        <v>723.01153564453125</v>
      </c>
      <c r="H404" s="9">
        <v>1812363.25</v>
      </c>
      <c r="I404" s="9">
        <v>500422.40625</v>
      </c>
      <c r="J404" s="9">
        <v>0</v>
      </c>
      <c r="K404" s="9">
        <v>883691.5</v>
      </c>
      <c r="L404" s="9">
        <v>2656.397705078125</v>
      </c>
      <c r="M404" s="9">
        <v>331034.59375</v>
      </c>
      <c r="N404" s="9">
        <v>0</v>
      </c>
      <c r="O404" s="9">
        <v>213.47686767578125</v>
      </c>
      <c r="P404" s="9">
        <v>94346.1640625</v>
      </c>
      <c r="Q404" s="9">
        <v>0</v>
      </c>
      <c r="R404" s="9">
        <v>0</v>
      </c>
      <c r="S404" s="9">
        <v>0</v>
      </c>
      <c r="T404" s="9">
        <v>0</v>
      </c>
      <c r="U404" s="9">
        <v>2848.4579200000003</v>
      </c>
      <c r="V404" s="9">
        <v>0</v>
      </c>
      <c r="W404" s="9">
        <v>0</v>
      </c>
      <c r="X404" s="9">
        <v>2848.4579200000003</v>
      </c>
      <c r="Y404" s="9">
        <v>5291.59912109375</v>
      </c>
      <c r="Z404" s="9">
        <v>-5516.05810546875</v>
      </c>
      <c r="AA404" s="9">
        <v>0</v>
      </c>
      <c r="AB404" s="9">
        <v>0</v>
      </c>
      <c r="AC404" s="9">
        <v>0</v>
      </c>
      <c r="AD404" s="9">
        <v>0</v>
      </c>
      <c r="AE404" s="9"/>
      <c r="AH404" s="10"/>
    </row>
    <row r="405" spans="2:34" x14ac:dyDescent="0.25">
      <c r="B405" t="s">
        <v>364</v>
      </c>
      <c r="C405" t="s">
        <v>25</v>
      </c>
      <c r="D405" t="s">
        <v>44</v>
      </c>
      <c r="E405">
        <v>14</v>
      </c>
      <c r="F405" t="s">
        <v>66</v>
      </c>
      <c r="G405" s="9">
        <v>654.33135986328125</v>
      </c>
      <c r="H405" s="9">
        <v>1753191.125</v>
      </c>
      <c r="I405" s="9">
        <v>500422.40625</v>
      </c>
      <c r="J405" s="9">
        <v>0</v>
      </c>
      <c r="K405" s="9">
        <v>883691.5</v>
      </c>
      <c r="L405" s="9">
        <v>2270.2421875</v>
      </c>
      <c r="M405" s="9">
        <v>272248.65625</v>
      </c>
      <c r="N405" s="9">
        <v>0</v>
      </c>
      <c r="O405" s="9">
        <v>213.47686767578125</v>
      </c>
      <c r="P405" s="9">
        <v>94346.1640625</v>
      </c>
      <c r="Q405" s="9">
        <v>0</v>
      </c>
      <c r="R405" s="9">
        <v>0</v>
      </c>
      <c r="S405" s="9">
        <v>0</v>
      </c>
      <c r="T405" s="9">
        <v>0</v>
      </c>
      <c r="U405" s="9">
        <v>2848.4579200000003</v>
      </c>
      <c r="V405" s="9">
        <v>0</v>
      </c>
      <c r="W405" s="9">
        <v>0</v>
      </c>
      <c r="X405" s="9">
        <v>2848.4579200000003</v>
      </c>
      <c r="Y405" s="9">
        <v>5291.59912109375</v>
      </c>
      <c r="Z405" s="9">
        <v>-5516.05810546875</v>
      </c>
      <c r="AA405" s="9">
        <v>0</v>
      </c>
      <c r="AB405" s="9">
        <v>0</v>
      </c>
      <c r="AC405" s="9">
        <v>0</v>
      </c>
      <c r="AD405" s="9">
        <v>0</v>
      </c>
      <c r="AE405" s="9"/>
      <c r="AH405" s="10"/>
    </row>
    <row r="406" spans="2:34" x14ac:dyDescent="0.25">
      <c r="B406" t="s">
        <v>365</v>
      </c>
      <c r="C406" t="s">
        <v>25</v>
      </c>
      <c r="D406" t="s">
        <v>44</v>
      </c>
      <c r="E406">
        <v>14</v>
      </c>
      <c r="F406" t="s">
        <v>55</v>
      </c>
      <c r="G406" s="9">
        <v>616.58282470703125</v>
      </c>
      <c r="H406" s="9">
        <v>1720595.5</v>
      </c>
      <c r="I406" s="9">
        <v>500422.40625</v>
      </c>
      <c r="J406" s="9">
        <v>0</v>
      </c>
      <c r="K406" s="9">
        <v>883691.5</v>
      </c>
      <c r="L406" s="9">
        <v>2041.80126953125</v>
      </c>
      <c r="M406" s="9">
        <v>239881.53125</v>
      </c>
      <c r="N406" s="9">
        <v>0</v>
      </c>
      <c r="O406" s="9">
        <v>213.47686767578125</v>
      </c>
      <c r="P406" s="9">
        <v>94346.1640625</v>
      </c>
      <c r="Q406" s="9">
        <v>0</v>
      </c>
      <c r="R406" s="9">
        <v>0</v>
      </c>
      <c r="S406" s="9">
        <v>0</v>
      </c>
      <c r="T406" s="9">
        <v>0</v>
      </c>
      <c r="U406" s="9">
        <v>2848.4579200000003</v>
      </c>
      <c r="V406" s="9">
        <v>0</v>
      </c>
      <c r="W406" s="9">
        <v>0</v>
      </c>
      <c r="X406" s="9">
        <v>2848.4579200000003</v>
      </c>
      <c r="Y406" s="9">
        <v>5291.59912109375</v>
      </c>
      <c r="Z406" s="9">
        <v>-5516.05810546875</v>
      </c>
      <c r="AA406" s="9">
        <v>0</v>
      </c>
      <c r="AB406" s="9">
        <v>0</v>
      </c>
      <c r="AC406" s="9">
        <v>0</v>
      </c>
      <c r="AD406" s="9">
        <v>0</v>
      </c>
      <c r="AE406" s="9"/>
      <c r="AH406" s="10"/>
    </row>
    <row r="407" spans="2:34" x14ac:dyDescent="0.25">
      <c r="B407" t="s">
        <v>366</v>
      </c>
      <c r="C407" t="s">
        <v>25</v>
      </c>
      <c r="D407" t="s">
        <v>44</v>
      </c>
      <c r="E407">
        <v>14</v>
      </c>
      <c r="F407" t="s">
        <v>56</v>
      </c>
      <c r="G407" s="9">
        <v>697.26727294921875</v>
      </c>
      <c r="H407" s="9">
        <v>1783016.125</v>
      </c>
      <c r="I407" s="9">
        <v>500422.40625</v>
      </c>
      <c r="J407" s="9">
        <v>0</v>
      </c>
      <c r="K407" s="9">
        <v>883691.5</v>
      </c>
      <c r="L407" s="9">
        <v>2149.142822265625</v>
      </c>
      <c r="M407" s="9">
        <v>301554.65625</v>
      </c>
      <c r="N407" s="9">
        <v>0</v>
      </c>
      <c r="O407" s="9">
        <v>213.47686767578125</v>
      </c>
      <c r="P407" s="9">
        <v>94985.625</v>
      </c>
      <c r="Q407" s="9">
        <v>0</v>
      </c>
      <c r="R407" s="9">
        <v>0</v>
      </c>
      <c r="S407" s="9">
        <v>0</v>
      </c>
      <c r="T407" s="9">
        <v>0</v>
      </c>
      <c r="U407" s="9">
        <v>2848.4291200000002</v>
      </c>
      <c r="V407" s="9">
        <v>0</v>
      </c>
      <c r="W407" s="9">
        <v>0</v>
      </c>
      <c r="X407" s="9">
        <v>2848.4291200000002</v>
      </c>
      <c r="Y407" s="9">
        <v>5347.86279296875</v>
      </c>
      <c r="Z407" s="9">
        <v>-5575.16552734375</v>
      </c>
      <c r="AA407" s="9">
        <v>0</v>
      </c>
      <c r="AB407" s="9">
        <v>0</v>
      </c>
      <c r="AC407" s="9">
        <v>0</v>
      </c>
      <c r="AD407" s="9">
        <v>0</v>
      </c>
      <c r="AE407" s="9"/>
      <c r="AH407" s="10"/>
    </row>
    <row r="408" spans="2:34" x14ac:dyDescent="0.25">
      <c r="B408" t="s">
        <v>367</v>
      </c>
      <c r="C408" t="s">
        <v>25</v>
      </c>
      <c r="D408" t="s">
        <v>44</v>
      </c>
      <c r="E408">
        <v>14</v>
      </c>
      <c r="F408" t="s">
        <v>70</v>
      </c>
      <c r="G408" s="9">
        <v>633.4771728515625</v>
      </c>
      <c r="H408" s="9">
        <v>1729189.625</v>
      </c>
      <c r="I408" s="9">
        <v>500422.40625</v>
      </c>
      <c r="J408" s="9">
        <v>0</v>
      </c>
      <c r="K408" s="9">
        <v>883691.5</v>
      </c>
      <c r="L408" s="9">
        <v>1818.9736328125</v>
      </c>
      <c r="M408" s="9">
        <v>248058.59375</v>
      </c>
      <c r="N408" s="9">
        <v>0</v>
      </c>
      <c r="O408" s="9">
        <v>213.47686767578125</v>
      </c>
      <c r="P408" s="9">
        <v>94985.625</v>
      </c>
      <c r="Q408" s="9">
        <v>0</v>
      </c>
      <c r="R408" s="9">
        <v>0</v>
      </c>
      <c r="S408" s="9">
        <v>0</v>
      </c>
      <c r="T408" s="9">
        <v>0</v>
      </c>
      <c r="U408" s="9">
        <v>2848.4291200000002</v>
      </c>
      <c r="V408" s="9">
        <v>0</v>
      </c>
      <c r="W408" s="9">
        <v>0</v>
      </c>
      <c r="X408" s="9">
        <v>2848.4291200000002</v>
      </c>
      <c r="Y408" s="9">
        <v>5347.86279296875</v>
      </c>
      <c r="Z408" s="9">
        <v>-5575.16552734375</v>
      </c>
      <c r="AA408" s="9">
        <v>0</v>
      </c>
      <c r="AB408" s="9">
        <v>0</v>
      </c>
      <c r="AC408" s="9">
        <v>0</v>
      </c>
      <c r="AD408" s="9">
        <v>0</v>
      </c>
      <c r="AE408" s="9"/>
      <c r="AH408" s="10"/>
    </row>
    <row r="409" spans="2:34" x14ac:dyDescent="0.25">
      <c r="B409" t="s">
        <v>368</v>
      </c>
      <c r="C409" t="s">
        <v>25</v>
      </c>
      <c r="D409" t="s">
        <v>44</v>
      </c>
      <c r="E409">
        <v>14</v>
      </c>
      <c r="F409" t="s">
        <v>57</v>
      </c>
      <c r="G409" s="9">
        <v>598.3779296875</v>
      </c>
      <c r="H409" s="9">
        <v>1699684</v>
      </c>
      <c r="I409" s="9">
        <v>500422.40625</v>
      </c>
      <c r="J409" s="9">
        <v>0</v>
      </c>
      <c r="K409" s="9">
        <v>883691.5</v>
      </c>
      <c r="L409" s="9">
        <v>1631.04638671875</v>
      </c>
      <c r="M409" s="9">
        <v>218741.453125</v>
      </c>
      <c r="N409" s="9">
        <v>0</v>
      </c>
      <c r="O409" s="9">
        <v>213.47686767578125</v>
      </c>
      <c r="P409" s="9">
        <v>94985.625</v>
      </c>
      <c r="Q409" s="9">
        <v>0</v>
      </c>
      <c r="R409" s="9">
        <v>0</v>
      </c>
      <c r="S409" s="9">
        <v>0</v>
      </c>
      <c r="T409" s="9">
        <v>0</v>
      </c>
      <c r="U409" s="9">
        <v>2848.4291200000002</v>
      </c>
      <c r="V409" s="9">
        <v>0</v>
      </c>
      <c r="W409" s="9">
        <v>0</v>
      </c>
      <c r="X409" s="9">
        <v>2848.4291200000002</v>
      </c>
      <c r="Y409" s="9">
        <v>5347.86279296875</v>
      </c>
      <c r="Z409" s="9">
        <v>-5575.16552734375</v>
      </c>
      <c r="AA409" s="9">
        <v>0</v>
      </c>
      <c r="AB409" s="9">
        <v>0</v>
      </c>
      <c r="AC409" s="9">
        <v>0</v>
      </c>
      <c r="AD409" s="9">
        <v>0</v>
      </c>
      <c r="AE409" s="9"/>
      <c r="AH409" s="10"/>
    </row>
    <row r="410" spans="2:34" x14ac:dyDescent="0.25">
      <c r="B410" t="s">
        <v>369</v>
      </c>
      <c r="C410" t="s">
        <v>26</v>
      </c>
      <c r="D410" t="s">
        <v>44</v>
      </c>
      <c r="E410">
        <v>14</v>
      </c>
      <c r="F410" t="s">
        <v>52</v>
      </c>
      <c r="G410" s="9">
        <v>232.94499206542969</v>
      </c>
      <c r="H410" s="9">
        <v>376992.59375</v>
      </c>
      <c r="I410" s="9">
        <v>133157.65625</v>
      </c>
      <c r="J410" s="9">
        <v>0</v>
      </c>
      <c r="K410" s="9">
        <v>99493.7734375</v>
      </c>
      <c r="L410" s="9">
        <v>22260.001953125</v>
      </c>
      <c r="M410" s="9">
        <v>50371.50390625</v>
      </c>
      <c r="N410" s="9">
        <v>0</v>
      </c>
      <c r="O410" s="9">
        <v>0</v>
      </c>
      <c r="P410" s="9">
        <v>71587.125</v>
      </c>
      <c r="Q410" s="9">
        <v>0</v>
      </c>
      <c r="R410" s="9">
        <v>122.59872436523437</v>
      </c>
      <c r="S410" s="9">
        <v>0</v>
      </c>
      <c r="T410" s="9">
        <v>0</v>
      </c>
      <c r="U410" s="9">
        <v>2208.4561600000002</v>
      </c>
      <c r="V410" s="9">
        <v>110.39444</v>
      </c>
      <c r="W410" s="9">
        <v>0</v>
      </c>
      <c r="X410" s="9">
        <v>2098.0614399999999</v>
      </c>
      <c r="Y410" s="9">
        <v>2221.458984375</v>
      </c>
      <c r="Z410" s="9">
        <v>-1977.098388671875</v>
      </c>
      <c r="AA410" s="9">
        <v>0</v>
      </c>
      <c r="AB410" s="9">
        <v>0</v>
      </c>
      <c r="AC410" s="9">
        <v>0</v>
      </c>
      <c r="AD410" s="9">
        <v>0</v>
      </c>
      <c r="AE410" s="9"/>
      <c r="AH410" s="10"/>
    </row>
    <row r="411" spans="2:34" x14ac:dyDescent="0.25">
      <c r="B411" t="s">
        <v>717</v>
      </c>
      <c r="C411" t="s">
        <v>26</v>
      </c>
      <c r="D411" t="s">
        <v>44</v>
      </c>
      <c r="E411">
        <v>14</v>
      </c>
      <c r="F411" t="s">
        <v>648</v>
      </c>
      <c r="G411" s="9">
        <v>232.94499206542969</v>
      </c>
      <c r="H411" s="9">
        <v>387460.90625</v>
      </c>
      <c r="I411" s="9">
        <v>133157.65625</v>
      </c>
      <c r="J411" s="9">
        <v>0</v>
      </c>
      <c r="K411" s="9">
        <v>99493.7734375</v>
      </c>
      <c r="L411" s="9">
        <v>22258.728515625</v>
      </c>
      <c r="M411" s="9">
        <v>60841.12109375</v>
      </c>
      <c r="N411" s="9">
        <v>0</v>
      </c>
      <c r="O411" s="9">
        <v>0</v>
      </c>
      <c r="P411" s="9">
        <v>71587.125</v>
      </c>
      <c r="Q411" s="9">
        <v>0</v>
      </c>
      <c r="R411" s="9">
        <v>122.59818267822266</v>
      </c>
      <c r="S411" s="9">
        <v>0</v>
      </c>
      <c r="T411" s="9">
        <v>0</v>
      </c>
      <c r="U411" s="9">
        <v>2208.45552</v>
      </c>
      <c r="V411" s="9">
        <v>110.39444</v>
      </c>
      <c r="W411" s="9">
        <v>0</v>
      </c>
      <c r="X411" s="9">
        <v>2098.0608000000002</v>
      </c>
      <c r="Y411" s="9">
        <v>2221.458984375</v>
      </c>
      <c r="Z411" s="9">
        <v>-1977.098388671875</v>
      </c>
      <c r="AA411" s="9">
        <v>0</v>
      </c>
      <c r="AB411" s="9">
        <v>0</v>
      </c>
      <c r="AC411" s="9">
        <v>0</v>
      </c>
      <c r="AD411" s="9">
        <v>0</v>
      </c>
      <c r="AE411" s="9"/>
      <c r="AH411" s="10"/>
    </row>
    <row r="412" spans="2:34" x14ac:dyDescent="0.25">
      <c r="B412" t="s">
        <v>370</v>
      </c>
      <c r="C412" t="s">
        <v>26</v>
      </c>
      <c r="D412" t="s">
        <v>44</v>
      </c>
      <c r="E412">
        <v>14</v>
      </c>
      <c r="F412" t="s">
        <v>62</v>
      </c>
      <c r="G412" s="9">
        <v>225.84303283691406</v>
      </c>
      <c r="H412" s="9">
        <v>362094.4375</v>
      </c>
      <c r="I412" s="9">
        <v>133157.65625</v>
      </c>
      <c r="J412" s="9">
        <v>0</v>
      </c>
      <c r="K412" s="9">
        <v>99493.7734375</v>
      </c>
      <c r="L412" s="9">
        <v>24419.072265625</v>
      </c>
      <c r="M412" s="9">
        <v>53073.16015625</v>
      </c>
      <c r="N412" s="9">
        <v>0</v>
      </c>
      <c r="O412" s="9">
        <v>0</v>
      </c>
      <c r="P412" s="9">
        <v>51763.70703125</v>
      </c>
      <c r="Q412" s="9">
        <v>0</v>
      </c>
      <c r="R412" s="9">
        <v>187.28961181640625</v>
      </c>
      <c r="S412" s="9">
        <v>0</v>
      </c>
      <c r="T412" s="9">
        <v>0</v>
      </c>
      <c r="U412" s="9">
        <v>2208.6184000000003</v>
      </c>
      <c r="V412" s="9">
        <v>110.39444</v>
      </c>
      <c r="W412" s="9">
        <v>0</v>
      </c>
      <c r="X412" s="9">
        <v>2098.2240000000002</v>
      </c>
      <c r="Y412" s="9">
        <v>2141.262451171875</v>
      </c>
      <c r="Z412" s="9">
        <v>-1905.723388671875</v>
      </c>
      <c r="AA412" s="9">
        <v>0</v>
      </c>
      <c r="AB412" s="9">
        <v>0</v>
      </c>
      <c r="AC412" s="9">
        <v>0</v>
      </c>
      <c r="AD412" s="9">
        <v>0</v>
      </c>
      <c r="AE412" s="9"/>
      <c r="AH412" s="10"/>
    </row>
    <row r="413" spans="2:34" x14ac:dyDescent="0.25">
      <c r="B413" t="s">
        <v>718</v>
      </c>
      <c r="C413" t="s">
        <v>26</v>
      </c>
      <c r="D413" t="s">
        <v>44</v>
      </c>
      <c r="E413">
        <v>14</v>
      </c>
      <c r="F413" t="s">
        <v>650</v>
      </c>
      <c r="G413" s="9">
        <v>201.66732788085937</v>
      </c>
      <c r="H413" s="9">
        <v>344126</v>
      </c>
      <c r="I413" s="9">
        <v>133157.65625</v>
      </c>
      <c r="J413" s="9">
        <v>0</v>
      </c>
      <c r="K413" s="9">
        <v>99493.7734375</v>
      </c>
      <c r="L413" s="9">
        <v>20334.58984375</v>
      </c>
      <c r="M413" s="9">
        <v>41558.72265625</v>
      </c>
      <c r="N413" s="9">
        <v>0</v>
      </c>
      <c r="O413" s="9">
        <v>0</v>
      </c>
      <c r="P413" s="9">
        <v>49428.95703125</v>
      </c>
      <c r="Q413" s="9">
        <v>0</v>
      </c>
      <c r="R413" s="9">
        <v>152.52369689941406</v>
      </c>
      <c r="S413" s="9">
        <v>0</v>
      </c>
      <c r="T413" s="9">
        <v>0</v>
      </c>
      <c r="U413" s="9">
        <v>2208.6196800000002</v>
      </c>
      <c r="V413" s="9">
        <v>110.39444</v>
      </c>
      <c r="W413" s="9">
        <v>0</v>
      </c>
      <c r="X413" s="9">
        <v>2098.2254400000002</v>
      </c>
      <c r="Y413" s="9">
        <v>2174.1025390625</v>
      </c>
      <c r="Z413" s="9">
        <v>-1934.9510498046875</v>
      </c>
      <c r="AA413" s="9">
        <v>0</v>
      </c>
      <c r="AB413" s="9">
        <v>0</v>
      </c>
      <c r="AC413" s="9">
        <v>0</v>
      </c>
      <c r="AD413" s="9">
        <v>0</v>
      </c>
      <c r="AE413" s="9"/>
      <c r="AH413" s="10"/>
    </row>
    <row r="414" spans="2:34" x14ac:dyDescent="0.25">
      <c r="B414" t="s">
        <v>371</v>
      </c>
      <c r="C414" t="s">
        <v>26</v>
      </c>
      <c r="D414" t="s">
        <v>44</v>
      </c>
      <c r="E414">
        <v>14</v>
      </c>
      <c r="F414" t="s">
        <v>53</v>
      </c>
      <c r="G414" s="9">
        <v>252.52191162109375</v>
      </c>
      <c r="H414" s="9">
        <v>378915.3125</v>
      </c>
      <c r="I414" s="9">
        <v>133157.65625</v>
      </c>
      <c r="J414" s="9">
        <v>0</v>
      </c>
      <c r="K414" s="9">
        <v>99493.7734375</v>
      </c>
      <c r="L414" s="9">
        <v>19983.693359375</v>
      </c>
      <c r="M414" s="9">
        <v>55598.02734375</v>
      </c>
      <c r="N414" s="9">
        <v>0</v>
      </c>
      <c r="O414" s="9">
        <v>0</v>
      </c>
      <c r="P414" s="9">
        <v>70614.390625</v>
      </c>
      <c r="Q414" s="9">
        <v>0</v>
      </c>
      <c r="R414" s="9">
        <v>67.586585998535156</v>
      </c>
      <c r="S414" s="9">
        <v>0</v>
      </c>
      <c r="T414" s="9">
        <v>0</v>
      </c>
      <c r="U414" s="9">
        <v>2208.5953600000003</v>
      </c>
      <c r="V414" s="9">
        <v>110.39444</v>
      </c>
      <c r="W414" s="9">
        <v>0</v>
      </c>
      <c r="X414" s="9">
        <v>2098.2012800000002</v>
      </c>
      <c r="Y414" s="9">
        <v>2315.56005859375</v>
      </c>
      <c r="Z414" s="9">
        <v>-2060.848388671875</v>
      </c>
      <c r="AA414" s="9">
        <v>0</v>
      </c>
      <c r="AB414" s="9">
        <v>0</v>
      </c>
      <c r="AC414" s="9">
        <v>0</v>
      </c>
      <c r="AD414" s="9">
        <v>0</v>
      </c>
      <c r="AE414" s="9"/>
      <c r="AH414" s="10"/>
    </row>
    <row r="415" spans="2:34" x14ac:dyDescent="0.25">
      <c r="B415" t="s">
        <v>815</v>
      </c>
      <c r="C415" t="s">
        <v>26</v>
      </c>
      <c r="D415" t="s">
        <v>44</v>
      </c>
      <c r="E415">
        <v>14</v>
      </c>
      <c r="F415" t="s">
        <v>777</v>
      </c>
      <c r="G415" s="9">
        <v>231.66584777832031</v>
      </c>
      <c r="H415" s="9">
        <v>369969.3125</v>
      </c>
      <c r="I415" s="9">
        <v>133157.65625</v>
      </c>
      <c r="J415" s="9">
        <v>0</v>
      </c>
      <c r="K415" s="9">
        <v>99493.7734375</v>
      </c>
      <c r="L415" s="9">
        <v>18692.32421875</v>
      </c>
      <c r="M415" s="9">
        <v>47943.1015625</v>
      </c>
      <c r="N415" s="9">
        <v>0</v>
      </c>
      <c r="O415" s="9">
        <v>0</v>
      </c>
      <c r="P415" s="9">
        <v>70614.390625</v>
      </c>
      <c r="Q415" s="9">
        <v>0</v>
      </c>
      <c r="R415" s="9">
        <v>68.112319946289063</v>
      </c>
      <c r="S415" s="9">
        <v>0</v>
      </c>
      <c r="T415" s="9">
        <v>0</v>
      </c>
      <c r="U415" s="9">
        <v>2208.5953600000003</v>
      </c>
      <c r="V415" s="9">
        <v>110.39444</v>
      </c>
      <c r="W415" s="9">
        <v>0</v>
      </c>
      <c r="X415" s="9">
        <v>2098.2012800000002</v>
      </c>
      <c r="Y415" s="9">
        <v>2315.56005859375</v>
      </c>
      <c r="Z415" s="9">
        <v>-2060.848388671875</v>
      </c>
      <c r="AA415" s="9">
        <v>0</v>
      </c>
      <c r="AB415" s="9">
        <v>0</v>
      </c>
      <c r="AC415" s="9">
        <v>0</v>
      </c>
      <c r="AD415" s="9">
        <v>0</v>
      </c>
      <c r="AE415" s="9"/>
      <c r="AH415" s="10"/>
    </row>
    <row r="416" spans="2:34" x14ac:dyDescent="0.25">
      <c r="B416" t="s">
        <v>372</v>
      </c>
      <c r="C416" t="s">
        <v>26</v>
      </c>
      <c r="D416" t="s">
        <v>44</v>
      </c>
      <c r="E416">
        <v>14</v>
      </c>
      <c r="F416" t="s">
        <v>54</v>
      </c>
      <c r="G416" s="9">
        <v>226.77633666992187</v>
      </c>
      <c r="H416" s="9">
        <v>364528.625</v>
      </c>
      <c r="I416" s="9">
        <v>133157.65625</v>
      </c>
      <c r="J416" s="9">
        <v>0</v>
      </c>
      <c r="K416" s="9">
        <v>99493.7734375</v>
      </c>
      <c r="L416" s="9">
        <v>21991.8671875</v>
      </c>
      <c r="M416" s="9">
        <v>54167.76171875</v>
      </c>
      <c r="N416" s="9">
        <v>0</v>
      </c>
      <c r="O416" s="9">
        <v>0</v>
      </c>
      <c r="P416" s="9">
        <v>55717.578125</v>
      </c>
      <c r="Q416" s="9">
        <v>0</v>
      </c>
      <c r="R416" s="9">
        <v>0</v>
      </c>
      <c r="S416" s="9">
        <v>0</v>
      </c>
      <c r="T416" s="9">
        <v>0</v>
      </c>
      <c r="U416" s="9">
        <v>2208.20192</v>
      </c>
      <c r="V416" s="9">
        <v>110.39444</v>
      </c>
      <c r="W416" s="9">
        <v>0</v>
      </c>
      <c r="X416" s="9">
        <v>2097.8070400000001</v>
      </c>
      <c r="Y416" s="9">
        <v>1902.5726318359375</v>
      </c>
      <c r="Z416" s="9">
        <v>-1982.5986328125</v>
      </c>
      <c r="AA416" s="9">
        <v>0</v>
      </c>
      <c r="AB416" s="9">
        <v>0</v>
      </c>
      <c r="AC416" s="9">
        <v>0</v>
      </c>
      <c r="AD416" s="9">
        <v>0</v>
      </c>
      <c r="AE416" s="9"/>
      <c r="AH416" s="10"/>
    </row>
    <row r="417" spans="2:34" x14ac:dyDescent="0.25">
      <c r="B417" t="s">
        <v>373</v>
      </c>
      <c r="C417" t="s">
        <v>26</v>
      </c>
      <c r="D417" t="s">
        <v>44</v>
      </c>
      <c r="E417">
        <v>14</v>
      </c>
      <c r="F417" t="s">
        <v>66</v>
      </c>
      <c r="G417" s="9">
        <v>210.78842163085937</v>
      </c>
      <c r="H417" s="9">
        <v>355941.625</v>
      </c>
      <c r="I417" s="9">
        <v>133157.65625</v>
      </c>
      <c r="J417" s="9">
        <v>0</v>
      </c>
      <c r="K417" s="9">
        <v>99493.7734375</v>
      </c>
      <c r="L417" s="9">
        <v>19855.24609375</v>
      </c>
      <c r="M417" s="9">
        <v>47717.60546875</v>
      </c>
      <c r="N417" s="9">
        <v>0</v>
      </c>
      <c r="O417" s="9">
        <v>0</v>
      </c>
      <c r="P417" s="9">
        <v>55717.578125</v>
      </c>
      <c r="Q417" s="9">
        <v>0</v>
      </c>
      <c r="R417" s="9">
        <v>0</v>
      </c>
      <c r="S417" s="9">
        <v>0</v>
      </c>
      <c r="T417" s="9">
        <v>0</v>
      </c>
      <c r="U417" s="9">
        <v>2208.20192</v>
      </c>
      <c r="V417" s="9">
        <v>110.39444</v>
      </c>
      <c r="W417" s="9">
        <v>0</v>
      </c>
      <c r="X417" s="9">
        <v>2097.8070400000001</v>
      </c>
      <c r="Y417" s="9">
        <v>1902.5726318359375</v>
      </c>
      <c r="Z417" s="9">
        <v>-1982.5986328125</v>
      </c>
      <c r="AA417" s="9">
        <v>0</v>
      </c>
      <c r="AB417" s="9">
        <v>0</v>
      </c>
      <c r="AC417" s="9">
        <v>0</v>
      </c>
      <c r="AD417" s="9">
        <v>0</v>
      </c>
      <c r="AE417" s="9"/>
      <c r="AH417" s="10"/>
    </row>
    <row r="418" spans="2:34" x14ac:dyDescent="0.25">
      <c r="B418" t="s">
        <v>374</v>
      </c>
      <c r="C418" t="s">
        <v>26</v>
      </c>
      <c r="D418" t="s">
        <v>44</v>
      </c>
      <c r="E418">
        <v>14</v>
      </c>
      <c r="F418" t="s">
        <v>55</v>
      </c>
      <c r="G418" s="9">
        <v>197.37017822265625</v>
      </c>
      <c r="H418" s="9">
        <v>348645.03125</v>
      </c>
      <c r="I418" s="9">
        <v>133157.65625</v>
      </c>
      <c r="J418" s="9">
        <v>0</v>
      </c>
      <c r="K418" s="9">
        <v>99493.7734375</v>
      </c>
      <c r="L418" s="9">
        <v>17976.27734375</v>
      </c>
      <c r="M418" s="9">
        <v>42300.046875</v>
      </c>
      <c r="N418" s="9">
        <v>0</v>
      </c>
      <c r="O418" s="9">
        <v>0</v>
      </c>
      <c r="P418" s="9">
        <v>55717.578125</v>
      </c>
      <c r="Q418" s="9">
        <v>0</v>
      </c>
      <c r="R418" s="9">
        <v>0</v>
      </c>
      <c r="S418" s="9">
        <v>0</v>
      </c>
      <c r="T418" s="9">
        <v>0</v>
      </c>
      <c r="U418" s="9">
        <v>2208.20192</v>
      </c>
      <c r="V418" s="9">
        <v>110.39444</v>
      </c>
      <c r="W418" s="9">
        <v>0</v>
      </c>
      <c r="X418" s="9">
        <v>2097.8070400000001</v>
      </c>
      <c r="Y418" s="9">
        <v>1902.5726318359375</v>
      </c>
      <c r="Z418" s="9">
        <v>-1982.5986328125</v>
      </c>
      <c r="AA418" s="9">
        <v>0</v>
      </c>
      <c r="AB418" s="9">
        <v>0</v>
      </c>
      <c r="AC418" s="9">
        <v>0</v>
      </c>
      <c r="AD418" s="9">
        <v>0</v>
      </c>
      <c r="AE418" s="9"/>
      <c r="AH418" s="10"/>
    </row>
    <row r="419" spans="2:34" x14ac:dyDescent="0.25">
      <c r="B419" t="s">
        <v>375</v>
      </c>
      <c r="C419" t="s">
        <v>26</v>
      </c>
      <c r="D419" t="s">
        <v>44</v>
      </c>
      <c r="E419">
        <v>14</v>
      </c>
      <c r="F419" t="s">
        <v>56</v>
      </c>
      <c r="G419" s="9">
        <v>208.26774597167969</v>
      </c>
      <c r="H419" s="9">
        <v>355064.75</v>
      </c>
      <c r="I419" s="9">
        <v>133157.65625</v>
      </c>
      <c r="J419" s="9">
        <v>0</v>
      </c>
      <c r="K419" s="9">
        <v>99493.7734375</v>
      </c>
      <c r="L419" s="9">
        <v>18647.052734375</v>
      </c>
      <c r="M419" s="9">
        <v>48454.4375</v>
      </c>
      <c r="N419" s="9">
        <v>0</v>
      </c>
      <c r="O419" s="9">
        <v>0</v>
      </c>
      <c r="P419" s="9">
        <v>55311.9921875</v>
      </c>
      <c r="Q419" s="9">
        <v>0</v>
      </c>
      <c r="R419" s="9">
        <v>0</v>
      </c>
      <c r="S419" s="9">
        <v>0</v>
      </c>
      <c r="T419" s="9">
        <v>0</v>
      </c>
      <c r="U419" s="9">
        <v>2208.1892800000001</v>
      </c>
      <c r="V419" s="9">
        <v>110.39444</v>
      </c>
      <c r="W419" s="9">
        <v>0</v>
      </c>
      <c r="X419" s="9">
        <v>2097.7945600000003</v>
      </c>
      <c r="Y419" s="9">
        <v>1871.9775390625</v>
      </c>
      <c r="Z419" s="9">
        <v>-1950.697509765625</v>
      </c>
      <c r="AA419" s="9">
        <v>0</v>
      </c>
      <c r="AB419" s="9">
        <v>0</v>
      </c>
      <c r="AC419" s="9">
        <v>0</v>
      </c>
      <c r="AD419" s="9">
        <v>0</v>
      </c>
      <c r="AE419" s="9"/>
      <c r="AH419" s="10"/>
    </row>
    <row r="420" spans="2:34" x14ac:dyDescent="0.25">
      <c r="B420" t="s">
        <v>376</v>
      </c>
      <c r="C420" t="s">
        <v>26</v>
      </c>
      <c r="D420" t="s">
        <v>44</v>
      </c>
      <c r="E420">
        <v>14</v>
      </c>
      <c r="F420" t="s">
        <v>70</v>
      </c>
      <c r="G420" s="9">
        <v>194.55989074707031</v>
      </c>
      <c r="H420" s="9">
        <v>347404.9375</v>
      </c>
      <c r="I420" s="9">
        <v>133157.65625</v>
      </c>
      <c r="J420" s="9">
        <v>0</v>
      </c>
      <c r="K420" s="9">
        <v>99493.7734375</v>
      </c>
      <c r="L420" s="9">
        <v>16751.435546875</v>
      </c>
      <c r="M420" s="9">
        <v>42690.23828125</v>
      </c>
      <c r="N420" s="9">
        <v>0</v>
      </c>
      <c r="O420" s="9">
        <v>0</v>
      </c>
      <c r="P420" s="9">
        <v>55311.9921875</v>
      </c>
      <c r="Q420" s="9">
        <v>0</v>
      </c>
      <c r="R420" s="9">
        <v>0</v>
      </c>
      <c r="S420" s="9">
        <v>0</v>
      </c>
      <c r="T420" s="9">
        <v>0</v>
      </c>
      <c r="U420" s="9">
        <v>2208.1892800000001</v>
      </c>
      <c r="V420" s="9">
        <v>110.39444</v>
      </c>
      <c r="W420" s="9">
        <v>0</v>
      </c>
      <c r="X420" s="9">
        <v>2097.7945600000003</v>
      </c>
      <c r="Y420" s="9">
        <v>1871.9775390625</v>
      </c>
      <c r="Z420" s="9">
        <v>-1950.697509765625</v>
      </c>
      <c r="AA420" s="9">
        <v>0</v>
      </c>
      <c r="AB420" s="9">
        <v>0</v>
      </c>
      <c r="AC420" s="9">
        <v>0</v>
      </c>
      <c r="AD420" s="9">
        <v>0</v>
      </c>
      <c r="AE420" s="9"/>
      <c r="AH420" s="10"/>
    </row>
    <row r="421" spans="2:34" x14ac:dyDescent="0.25">
      <c r="B421" t="s">
        <v>377</v>
      </c>
      <c r="C421" t="s">
        <v>26</v>
      </c>
      <c r="D421" t="s">
        <v>44</v>
      </c>
      <c r="E421">
        <v>14</v>
      </c>
      <c r="F421" t="s">
        <v>57</v>
      </c>
      <c r="G421" s="9">
        <v>183.03981018066406</v>
      </c>
      <c r="H421" s="9">
        <v>340926.875</v>
      </c>
      <c r="I421" s="9">
        <v>133157.65625</v>
      </c>
      <c r="J421" s="9">
        <v>0</v>
      </c>
      <c r="K421" s="9">
        <v>99493.7734375</v>
      </c>
      <c r="L421" s="9">
        <v>15119.7431640625</v>
      </c>
      <c r="M421" s="9">
        <v>37843.9296875</v>
      </c>
      <c r="N421" s="9">
        <v>0</v>
      </c>
      <c r="O421" s="9">
        <v>0</v>
      </c>
      <c r="P421" s="9">
        <v>55311.9921875</v>
      </c>
      <c r="Q421" s="9">
        <v>0</v>
      </c>
      <c r="R421" s="9">
        <v>0</v>
      </c>
      <c r="S421" s="9">
        <v>0</v>
      </c>
      <c r="T421" s="9">
        <v>0</v>
      </c>
      <c r="U421" s="9">
        <v>2208.1892800000001</v>
      </c>
      <c r="V421" s="9">
        <v>110.39444</v>
      </c>
      <c r="W421" s="9">
        <v>0</v>
      </c>
      <c r="X421" s="9">
        <v>2097.7945600000003</v>
      </c>
      <c r="Y421" s="9">
        <v>1871.9775390625</v>
      </c>
      <c r="Z421" s="9">
        <v>-1950.697509765625</v>
      </c>
      <c r="AA421" s="9">
        <v>0</v>
      </c>
      <c r="AB421" s="9">
        <v>0</v>
      </c>
      <c r="AC421" s="9">
        <v>0</v>
      </c>
      <c r="AD421" s="9">
        <v>0</v>
      </c>
      <c r="AE421" s="9"/>
      <c r="AH421" s="10"/>
    </row>
    <row r="422" spans="2:34" x14ac:dyDescent="0.25">
      <c r="B422" t="s">
        <v>378</v>
      </c>
      <c r="C422" t="s">
        <v>27</v>
      </c>
      <c r="D422" t="s">
        <v>44</v>
      </c>
      <c r="E422">
        <v>14</v>
      </c>
      <c r="F422" t="s">
        <v>52</v>
      </c>
      <c r="G422" s="9">
        <v>937.80078125</v>
      </c>
      <c r="H422" s="9">
        <v>3814234.75</v>
      </c>
      <c r="I422" s="9">
        <v>566447.625</v>
      </c>
      <c r="J422" s="9">
        <v>0</v>
      </c>
      <c r="K422" s="9">
        <v>1692748</v>
      </c>
      <c r="L422" s="9">
        <v>492897.875</v>
      </c>
      <c r="M422" s="9">
        <v>682193.1875</v>
      </c>
      <c r="N422" s="9">
        <v>0</v>
      </c>
      <c r="O422" s="9">
        <v>1121.62158203125</v>
      </c>
      <c r="P422" s="9">
        <v>366478.09375</v>
      </c>
      <c r="Q422" s="9">
        <v>0</v>
      </c>
      <c r="R422" s="9">
        <v>12348.11328125</v>
      </c>
      <c r="S422" s="9">
        <v>0</v>
      </c>
      <c r="T422" s="9">
        <v>0</v>
      </c>
      <c r="U422" s="9">
        <v>36223.969280000005</v>
      </c>
      <c r="V422" s="9">
        <v>0</v>
      </c>
      <c r="W422" s="9">
        <v>0</v>
      </c>
      <c r="X422" s="9">
        <v>36223.969280000005</v>
      </c>
      <c r="Y422" s="9">
        <v>9644.8388671875</v>
      </c>
      <c r="Z422" s="9">
        <v>-8583.908203125</v>
      </c>
      <c r="AA422" s="9">
        <v>0</v>
      </c>
      <c r="AB422" s="9">
        <v>0</v>
      </c>
      <c r="AC422" s="9">
        <v>0</v>
      </c>
      <c r="AD422" s="9">
        <v>0</v>
      </c>
      <c r="AE422" s="9"/>
      <c r="AH422" s="10"/>
    </row>
    <row r="423" spans="2:34" x14ac:dyDescent="0.25">
      <c r="B423" t="s">
        <v>719</v>
      </c>
      <c r="C423" t="s">
        <v>27</v>
      </c>
      <c r="D423" t="s">
        <v>44</v>
      </c>
      <c r="E423">
        <v>14</v>
      </c>
      <c r="F423" t="s">
        <v>648</v>
      </c>
      <c r="G423" s="9">
        <v>937.80108642578125</v>
      </c>
      <c r="H423" s="9">
        <v>3844442</v>
      </c>
      <c r="I423" s="9">
        <v>566447.625</v>
      </c>
      <c r="J423" s="9">
        <v>0</v>
      </c>
      <c r="K423" s="9">
        <v>1692748</v>
      </c>
      <c r="L423" s="9">
        <v>492895.5625</v>
      </c>
      <c r="M423" s="9">
        <v>712401.0625</v>
      </c>
      <c r="N423" s="9">
        <v>0</v>
      </c>
      <c r="O423" s="9">
        <v>1121.62158203125</v>
      </c>
      <c r="P423" s="9">
        <v>366478.09375</v>
      </c>
      <c r="Q423" s="9">
        <v>0</v>
      </c>
      <c r="R423" s="9">
        <v>12348.0947265625</v>
      </c>
      <c r="S423" s="9">
        <v>0</v>
      </c>
      <c r="T423" s="9">
        <v>0</v>
      </c>
      <c r="U423" s="9">
        <v>36223.961600000002</v>
      </c>
      <c r="V423" s="9">
        <v>0</v>
      </c>
      <c r="W423" s="9">
        <v>0</v>
      </c>
      <c r="X423" s="9">
        <v>36223.961600000002</v>
      </c>
      <c r="Y423" s="9">
        <v>9644.8388671875</v>
      </c>
      <c r="Z423" s="9">
        <v>-8583.908203125</v>
      </c>
      <c r="AA423" s="9">
        <v>0</v>
      </c>
      <c r="AB423" s="9">
        <v>0</v>
      </c>
      <c r="AC423" s="9">
        <v>0</v>
      </c>
      <c r="AD423" s="9">
        <v>0</v>
      </c>
      <c r="AE423" s="9"/>
      <c r="AH423" s="10"/>
    </row>
    <row r="424" spans="2:34" x14ac:dyDescent="0.25">
      <c r="B424" t="s">
        <v>379</v>
      </c>
      <c r="C424" t="s">
        <v>27</v>
      </c>
      <c r="D424" t="s">
        <v>44</v>
      </c>
      <c r="E424">
        <v>14</v>
      </c>
      <c r="F424" t="s">
        <v>62</v>
      </c>
      <c r="G424" s="9">
        <v>885.64898681640625</v>
      </c>
      <c r="H424" s="9">
        <v>3753942.5</v>
      </c>
      <c r="I424" s="9">
        <v>566447.625</v>
      </c>
      <c r="J424" s="9">
        <v>0</v>
      </c>
      <c r="K424" s="9">
        <v>1692748</v>
      </c>
      <c r="L424" s="9">
        <v>516428.28125</v>
      </c>
      <c r="M424" s="9">
        <v>636038.375</v>
      </c>
      <c r="N424" s="9">
        <v>0</v>
      </c>
      <c r="O424" s="9">
        <v>1121.62158203125</v>
      </c>
      <c r="P424" s="9">
        <v>320843.625</v>
      </c>
      <c r="Q424" s="9">
        <v>0</v>
      </c>
      <c r="R424" s="9">
        <v>20314.125</v>
      </c>
      <c r="S424" s="9">
        <v>0</v>
      </c>
      <c r="T424" s="9">
        <v>0</v>
      </c>
      <c r="U424" s="9">
        <v>36224.391680000001</v>
      </c>
      <c r="V424" s="9">
        <v>0</v>
      </c>
      <c r="W424" s="9">
        <v>0</v>
      </c>
      <c r="X424" s="9">
        <v>36224.391680000001</v>
      </c>
      <c r="Y424" s="9">
        <v>9397.3955078125</v>
      </c>
      <c r="Z424" s="9">
        <v>-8363.68359375</v>
      </c>
      <c r="AA424" s="9">
        <v>0</v>
      </c>
      <c r="AB424" s="9">
        <v>0</v>
      </c>
      <c r="AC424" s="9">
        <v>0</v>
      </c>
      <c r="AD424" s="9">
        <v>0</v>
      </c>
      <c r="AE424" s="9"/>
      <c r="AH424" s="10"/>
    </row>
    <row r="425" spans="2:34" x14ac:dyDescent="0.25">
      <c r="B425" t="s">
        <v>720</v>
      </c>
      <c r="C425" t="s">
        <v>27</v>
      </c>
      <c r="D425" t="s">
        <v>44</v>
      </c>
      <c r="E425">
        <v>14</v>
      </c>
      <c r="F425" t="s">
        <v>650</v>
      </c>
      <c r="G425" s="9">
        <v>849.8643798828125</v>
      </c>
      <c r="H425" s="9">
        <v>3608983.5</v>
      </c>
      <c r="I425" s="9">
        <v>566447.625</v>
      </c>
      <c r="J425" s="9">
        <v>0</v>
      </c>
      <c r="K425" s="9">
        <v>1692748</v>
      </c>
      <c r="L425" s="9">
        <v>432854.9375</v>
      </c>
      <c r="M425" s="9">
        <v>596042.8125</v>
      </c>
      <c r="N425" s="9">
        <v>0</v>
      </c>
      <c r="O425" s="9">
        <v>1121.62158203125</v>
      </c>
      <c r="P425" s="9">
        <v>301505.5625</v>
      </c>
      <c r="Q425" s="9">
        <v>0</v>
      </c>
      <c r="R425" s="9">
        <v>18262.3125</v>
      </c>
      <c r="S425" s="9">
        <v>0</v>
      </c>
      <c r="T425" s="9">
        <v>0</v>
      </c>
      <c r="U425" s="9">
        <v>36224.427520000005</v>
      </c>
      <c r="V425" s="9">
        <v>0</v>
      </c>
      <c r="W425" s="9">
        <v>0</v>
      </c>
      <c r="X425" s="9">
        <v>36224.427520000005</v>
      </c>
      <c r="Y425" s="9">
        <v>9449.4013671875</v>
      </c>
      <c r="Z425" s="9">
        <v>-8409.96875</v>
      </c>
      <c r="AA425" s="9">
        <v>0</v>
      </c>
      <c r="AB425" s="9">
        <v>0</v>
      </c>
      <c r="AC425" s="9">
        <v>0</v>
      </c>
      <c r="AD425" s="9">
        <v>0</v>
      </c>
      <c r="AE425" s="9"/>
      <c r="AG425" s="3">
        <f t="shared" ref="AG425:AG427" si="66">L425+M425+O425+P425+R425</f>
        <v>1349787.2465820313</v>
      </c>
      <c r="AH425" s="10"/>
    </row>
    <row r="426" spans="2:34" x14ac:dyDescent="0.25">
      <c r="B426" t="s">
        <v>380</v>
      </c>
      <c r="C426" t="s">
        <v>27</v>
      </c>
      <c r="D426" t="s">
        <v>44</v>
      </c>
      <c r="E426">
        <v>14</v>
      </c>
      <c r="F426" t="s">
        <v>53</v>
      </c>
      <c r="G426" s="9">
        <v>991.321044921875</v>
      </c>
      <c r="H426" s="9">
        <v>3898183.25</v>
      </c>
      <c r="I426" s="9">
        <v>566447.625</v>
      </c>
      <c r="J426" s="9">
        <v>0</v>
      </c>
      <c r="K426" s="9">
        <v>1692748</v>
      </c>
      <c r="L426" s="9">
        <v>459184.65625</v>
      </c>
      <c r="M426" s="9">
        <v>713579.75</v>
      </c>
      <c r="N426" s="9">
        <v>0</v>
      </c>
      <c r="O426" s="9">
        <v>1121.62158203125</v>
      </c>
      <c r="P426" s="9">
        <v>456983.84375</v>
      </c>
      <c r="Q426" s="9">
        <v>0</v>
      </c>
      <c r="R426" s="9">
        <v>8115.84765625</v>
      </c>
      <c r="S426" s="9">
        <v>0</v>
      </c>
      <c r="T426" s="9">
        <v>0</v>
      </c>
      <c r="U426" s="9">
        <v>36224.209920000001</v>
      </c>
      <c r="V426" s="9">
        <v>0</v>
      </c>
      <c r="W426" s="9">
        <v>0</v>
      </c>
      <c r="X426" s="9">
        <v>36224.209920000001</v>
      </c>
      <c r="Y426" s="9">
        <v>9782.2275390625</v>
      </c>
      <c r="Z426" s="9">
        <v>-8706.1826171875</v>
      </c>
      <c r="AA426" s="9">
        <v>0</v>
      </c>
      <c r="AB426" s="9">
        <v>0</v>
      </c>
      <c r="AC426" s="9">
        <v>0</v>
      </c>
      <c r="AD426" s="9">
        <v>0</v>
      </c>
      <c r="AE426" s="9"/>
      <c r="AG426" s="3">
        <f t="shared" si="66"/>
        <v>1638985.7192382813</v>
      </c>
      <c r="AH426" s="10"/>
    </row>
    <row r="427" spans="2:34" x14ac:dyDescent="0.25">
      <c r="B427" t="s">
        <v>816</v>
      </c>
      <c r="C427" t="s">
        <v>27</v>
      </c>
      <c r="D427" t="s">
        <v>44</v>
      </c>
      <c r="E427">
        <v>14</v>
      </c>
      <c r="F427" t="s">
        <v>777</v>
      </c>
      <c r="G427" s="9">
        <v>913.4853515625</v>
      </c>
      <c r="H427" s="9">
        <v>3769295.25</v>
      </c>
      <c r="I427" s="9">
        <v>566447.625</v>
      </c>
      <c r="J427" s="9">
        <v>0</v>
      </c>
      <c r="K427" s="9">
        <v>1692748</v>
      </c>
      <c r="L427" s="9">
        <v>414096.28125</v>
      </c>
      <c r="M427" s="9">
        <v>629755.75</v>
      </c>
      <c r="N427" s="9">
        <v>0</v>
      </c>
      <c r="O427" s="9">
        <v>1121.62158203125</v>
      </c>
      <c r="P427" s="9">
        <v>456983.84375</v>
      </c>
      <c r="Q427" s="9">
        <v>0</v>
      </c>
      <c r="R427" s="9">
        <v>8140.556640625</v>
      </c>
      <c r="S427" s="9">
        <v>0</v>
      </c>
      <c r="T427" s="9">
        <v>0</v>
      </c>
      <c r="U427" s="9">
        <v>36224.209920000001</v>
      </c>
      <c r="V427" s="9">
        <v>0</v>
      </c>
      <c r="W427" s="9">
        <v>0</v>
      </c>
      <c r="X427" s="9">
        <v>36224.209920000001</v>
      </c>
      <c r="Y427" s="9">
        <v>9782.2275390625</v>
      </c>
      <c r="Z427" s="9">
        <v>-8706.1826171875</v>
      </c>
      <c r="AA427" s="9">
        <v>0</v>
      </c>
      <c r="AB427" s="9">
        <v>0</v>
      </c>
      <c r="AC427" s="9">
        <v>0</v>
      </c>
      <c r="AD427" s="9">
        <v>0</v>
      </c>
      <c r="AE427" s="9"/>
      <c r="AG427" s="3">
        <f t="shared" si="66"/>
        <v>1510098.0532226562</v>
      </c>
      <c r="AH427" s="10"/>
    </row>
    <row r="428" spans="2:34" x14ac:dyDescent="0.25">
      <c r="B428" t="s">
        <v>381</v>
      </c>
      <c r="C428" t="s">
        <v>27</v>
      </c>
      <c r="D428" t="s">
        <v>44</v>
      </c>
      <c r="E428">
        <v>14</v>
      </c>
      <c r="F428" t="s">
        <v>54</v>
      </c>
      <c r="G428" s="9">
        <v>960.83056640625</v>
      </c>
      <c r="H428" s="9">
        <v>3819061</v>
      </c>
      <c r="I428" s="9">
        <v>566447.625</v>
      </c>
      <c r="J428" s="9">
        <v>0</v>
      </c>
      <c r="K428" s="9">
        <v>1692748</v>
      </c>
      <c r="L428" s="9">
        <v>446970.5625</v>
      </c>
      <c r="M428" s="9">
        <v>640474.625</v>
      </c>
      <c r="N428" s="9">
        <v>0</v>
      </c>
      <c r="O428" s="9">
        <v>1121.62158203125</v>
      </c>
      <c r="P428" s="9">
        <v>471298.5</v>
      </c>
      <c r="Q428" s="9">
        <v>0</v>
      </c>
      <c r="R428" s="9">
        <v>0</v>
      </c>
      <c r="S428" s="9">
        <v>0</v>
      </c>
      <c r="T428" s="9">
        <v>0</v>
      </c>
      <c r="U428" s="9">
        <v>36224.432640000006</v>
      </c>
      <c r="V428" s="9">
        <v>0</v>
      </c>
      <c r="W428" s="9">
        <v>0</v>
      </c>
      <c r="X428" s="9">
        <v>36224.432640000006</v>
      </c>
      <c r="Y428" s="9">
        <v>8435.197265625</v>
      </c>
      <c r="Z428" s="9">
        <v>-8736.982421875</v>
      </c>
      <c r="AA428" s="9">
        <v>0.19404177367687225</v>
      </c>
      <c r="AB428" s="9">
        <v>0</v>
      </c>
      <c r="AC428" s="9">
        <v>17</v>
      </c>
      <c r="AD428" s="9">
        <v>0</v>
      </c>
      <c r="AE428" s="9"/>
      <c r="AH428" s="10"/>
    </row>
    <row r="429" spans="2:34" x14ac:dyDescent="0.25">
      <c r="B429" t="s">
        <v>382</v>
      </c>
      <c r="C429" t="s">
        <v>27</v>
      </c>
      <c r="D429" t="s">
        <v>44</v>
      </c>
      <c r="E429">
        <v>14</v>
      </c>
      <c r="F429" t="s">
        <v>66</v>
      </c>
      <c r="G429" s="9">
        <v>873.31634521484375</v>
      </c>
      <c r="H429" s="9">
        <v>3675679</v>
      </c>
      <c r="I429" s="9">
        <v>566447.625</v>
      </c>
      <c r="J429" s="9">
        <v>0</v>
      </c>
      <c r="K429" s="9">
        <v>1692748</v>
      </c>
      <c r="L429" s="9">
        <v>398710.15625</v>
      </c>
      <c r="M429" s="9">
        <v>545352.6875</v>
      </c>
      <c r="N429" s="9">
        <v>0</v>
      </c>
      <c r="O429" s="9">
        <v>1121.62158203125</v>
      </c>
      <c r="P429" s="9">
        <v>471298.5</v>
      </c>
      <c r="Q429" s="9">
        <v>0</v>
      </c>
      <c r="R429" s="9">
        <v>0</v>
      </c>
      <c r="S429" s="9">
        <v>0</v>
      </c>
      <c r="T429" s="9">
        <v>0</v>
      </c>
      <c r="U429" s="9">
        <v>36224.432640000006</v>
      </c>
      <c r="V429" s="9">
        <v>0</v>
      </c>
      <c r="W429" s="9">
        <v>0</v>
      </c>
      <c r="X429" s="9">
        <v>36224.432640000006</v>
      </c>
      <c r="Y429" s="9">
        <v>8435.197265625</v>
      </c>
      <c r="Z429" s="9">
        <v>-8736.982421875</v>
      </c>
      <c r="AA429" s="9">
        <v>0.19404177367687225</v>
      </c>
      <c r="AB429" s="9">
        <v>0</v>
      </c>
      <c r="AC429" s="9">
        <v>17</v>
      </c>
      <c r="AD429" s="9">
        <v>0</v>
      </c>
      <c r="AE429" s="9"/>
      <c r="AH429" s="10"/>
    </row>
    <row r="430" spans="2:34" x14ac:dyDescent="0.25">
      <c r="B430" t="s">
        <v>383</v>
      </c>
      <c r="C430" t="s">
        <v>27</v>
      </c>
      <c r="D430" t="s">
        <v>44</v>
      </c>
      <c r="E430">
        <v>14</v>
      </c>
      <c r="F430" t="s">
        <v>55</v>
      </c>
      <c r="G430" s="9">
        <v>807.2154541015625</v>
      </c>
      <c r="H430" s="9">
        <v>3565062.25</v>
      </c>
      <c r="I430" s="9">
        <v>566447.625</v>
      </c>
      <c r="J430" s="9">
        <v>0</v>
      </c>
      <c r="K430" s="9">
        <v>1692748</v>
      </c>
      <c r="L430" s="9">
        <v>358698.3125</v>
      </c>
      <c r="M430" s="9">
        <v>474747</v>
      </c>
      <c r="N430" s="9">
        <v>0</v>
      </c>
      <c r="O430" s="9">
        <v>1121.62158203125</v>
      </c>
      <c r="P430" s="9">
        <v>471298.5</v>
      </c>
      <c r="Q430" s="9">
        <v>0</v>
      </c>
      <c r="R430" s="9">
        <v>0</v>
      </c>
      <c r="S430" s="9">
        <v>0</v>
      </c>
      <c r="T430" s="9">
        <v>0</v>
      </c>
      <c r="U430" s="9">
        <v>36224.432640000006</v>
      </c>
      <c r="V430" s="9">
        <v>0</v>
      </c>
      <c r="W430" s="9">
        <v>0</v>
      </c>
      <c r="X430" s="9">
        <v>36224.432640000006</v>
      </c>
      <c r="Y430" s="9">
        <v>8435.197265625</v>
      </c>
      <c r="Z430" s="9">
        <v>-8736.982421875</v>
      </c>
      <c r="AA430" s="9">
        <v>0.19404177367687225</v>
      </c>
      <c r="AB430" s="9">
        <v>0</v>
      </c>
      <c r="AC430" s="9">
        <v>17</v>
      </c>
      <c r="AD430" s="9">
        <v>0</v>
      </c>
      <c r="AE430" s="9"/>
      <c r="AH430" s="10"/>
    </row>
    <row r="431" spans="2:34" x14ac:dyDescent="0.25">
      <c r="B431" t="s">
        <v>384</v>
      </c>
      <c r="C431" t="s">
        <v>27</v>
      </c>
      <c r="D431" t="s">
        <v>44</v>
      </c>
      <c r="E431">
        <v>14</v>
      </c>
      <c r="F431" t="s">
        <v>56</v>
      </c>
      <c r="G431" s="9">
        <v>925.9566650390625</v>
      </c>
      <c r="H431" s="9">
        <v>3740948.25</v>
      </c>
      <c r="I431" s="9">
        <v>566447.625</v>
      </c>
      <c r="J431" s="9">
        <v>0</v>
      </c>
      <c r="K431" s="9">
        <v>1692748</v>
      </c>
      <c r="L431" s="9">
        <v>400741.96875</v>
      </c>
      <c r="M431" s="9">
        <v>610030.3125</v>
      </c>
      <c r="N431" s="9">
        <v>0</v>
      </c>
      <c r="O431" s="9">
        <v>1121.62158203125</v>
      </c>
      <c r="P431" s="9">
        <v>469857.96875</v>
      </c>
      <c r="Q431" s="9">
        <v>0</v>
      </c>
      <c r="R431" s="9">
        <v>0</v>
      </c>
      <c r="S431" s="9">
        <v>0</v>
      </c>
      <c r="T431" s="9">
        <v>0</v>
      </c>
      <c r="U431" s="9">
        <v>36224.353280000003</v>
      </c>
      <c r="V431" s="9">
        <v>0</v>
      </c>
      <c r="W431" s="9">
        <v>0</v>
      </c>
      <c r="X431" s="9">
        <v>36224.353280000003</v>
      </c>
      <c r="Y431" s="9">
        <v>8385.6923828125</v>
      </c>
      <c r="Z431" s="9">
        <v>-8684.4716796875</v>
      </c>
      <c r="AA431" s="9">
        <v>0.91313773393630981</v>
      </c>
      <c r="AB431" s="9">
        <v>0</v>
      </c>
      <c r="AC431" s="9">
        <v>77</v>
      </c>
      <c r="AD431" s="9">
        <v>3</v>
      </c>
      <c r="AE431" s="9"/>
      <c r="AG431" s="3">
        <f t="shared" ref="AG431" si="67">L431+M431+O431+P431+R431</f>
        <v>1481751.8715820313</v>
      </c>
      <c r="AH431" s="10"/>
    </row>
    <row r="432" spans="2:34" x14ac:dyDescent="0.25">
      <c r="B432" t="s">
        <v>385</v>
      </c>
      <c r="C432" t="s">
        <v>27</v>
      </c>
      <c r="D432" t="s">
        <v>44</v>
      </c>
      <c r="E432">
        <v>14</v>
      </c>
      <c r="F432" t="s">
        <v>70</v>
      </c>
      <c r="G432" s="9">
        <v>843.25482177734375</v>
      </c>
      <c r="H432" s="9">
        <v>3604181.25</v>
      </c>
      <c r="I432" s="9">
        <v>566447.625</v>
      </c>
      <c r="J432" s="9">
        <v>0</v>
      </c>
      <c r="K432" s="9">
        <v>1692748</v>
      </c>
      <c r="L432" s="9">
        <v>355246.875</v>
      </c>
      <c r="M432" s="9">
        <v>518757.5625</v>
      </c>
      <c r="N432" s="9">
        <v>0</v>
      </c>
      <c r="O432" s="9">
        <v>1121.62158203125</v>
      </c>
      <c r="P432" s="9">
        <v>469857.96875</v>
      </c>
      <c r="Q432" s="9">
        <v>0</v>
      </c>
      <c r="R432" s="9">
        <v>0</v>
      </c>
      <c r="S432" s="9">
        <v>0</v>
      </c>
      <c r="T432" s="9">
        <v>0</v>
      </c>
      <c r="U432" s="9">
        <v>36224.353280000003</v>
      </c>
      <c r="V432" s="9">
        <v>0</v>
      </c>
      <c r="W432" s="9">
        <v>0</v>
      </c>
      <c r="X432" s="9">
        <v>36224.353280000003</v>
      </c>
      <c r="Y432" s="9">
        <v>8385.6923828125</v>
      </c>
      <c r="Z432" s="9">
        <v>-8684.4716796875</v>
      </c>
      <c r="AA432" s="9">
        <v>0.91313773393630981</v>
      </c>
      <c r="AB432" s="9">
        <v>0</v>
      </c>
      <c r="AC432" s="9">
        <v>77</v>
      </c>
      <c r="AD432" s="9">
        <v>3</v>
      </c>
      <c r="AE432" s="9"/>
      <c r="AH432" s="10"/>
    </row>
    <row r="433" spans="2:34" x14ac:dyDescent="0.25">
      <c r="B433" t="s">
        <v>386</v>
      </c>
      <c r="C433" t="s">
        <v>27</v>
      </c>
      <c r="D433" t="s">
        <v>44</v>
      </c>
      <c r="E433">
        <v>14</v>
      </c>
      <c r="F433" t="s">
        <v>57</v>
      </c>
      <c r="G433" s="9">
        <v>780.84228515625</v>
      </c>
      <c r="H433" s="9">
        <v>3499637.5</v>
      </c>
      <c r="I433" s="9">
        <v>566447.625</v>
      </c>
      <c r="J433" s="9">
        <v>0</v>
      </c>
      <c r="K433" s="9">
        <v>1692748</v>
      </c>
      <c r="L433" s="9">
        <v>318066.03125</v>
      </c>
      <c r="M433" s="9">
        <v>451396.21875</v>
      </c>
      <c r="N433" s="9">
        <v>0</v>
      </c>
      <c r="O433" s="9">
        <v>1121.62158203125</v>
      </c>
      <c r="P433" s="9">
        <v>469857.96875</v>
      </c>
      <c r="Q433" s="9">
        <v>0</v>
      </c>
      <c r="R433" s="9">
        <v>0</v>
      </c>
      <c r="S433" s="9">
        <v>0</v>
      </c>
      <c r="T433" s="9">
        <v>0</v>
      </c>
      <c r="U433" s="9">
        <v>36224.353280000003</v>
      </c>
      <c r="V433" s="9">
        <v>0</v>
      </c>
      <c r="W433" s="9">
        <v>0</v>
      </c>
      <c r="X433" s="9">
        <v>36224.353280000003</v>
      </c>
      <c r="Y433" s="9">
        <v>8385.6923828125</v>
      </c>
      <c r="Z433" s="9">
        <v>-8684.4716796875</v>
      </c>
      <c r="AA433" s="9">
        <v>0.91313773393630981</v>
      </c>
      <c r="AB433" s="9">
        <v>0</v>
      </c>
      <c r="AC433" s="9">
        <v>77</v>
      </c>
      <c r="AD433" s="9">
        <v>3</v>
      </c>
      <c r="AE433" s="9"/>
      <c r="AG433" s="3">
        <f t="shared" ref="AG433" si="68">L433+M433+O433+P433+R433</f>
        <v>1240441.8403320312</v>
      </c>
      <c r="AH433" s="10"/>
    </row>
    <row r="434" spans="2:34" x14ac:dyDescent="0.25">
      <c r="B434" t="s">
        <v>387</v>
      </c>
      <c r="C434" t="s">
        <v>23</v>
      </c>
      <c r="D434" t="s">
        <v>45</v>
      </c>
      <c r="E434">
        <v>14</v>
      </c>
      <c r="F434" t="s">
        <v>52</v>
      </c>
      <c r="G434" s="9">
        <v>44.992576599121094</v>
      </c>
      <c r="H434" s="9">
        <v>108684.921875</v>
      </c>
      <c r="I434" s="9">
        <v>31593.98046875</v>
      </c>
      <c r="J434" s="9">
        <v>0</v>
      </c>
      <c r="K434" s="9">
        <v>50648.0078125</v>
      </c>
      <c r="L434" s="9">
        <v>285.1778564453125</v>
      </c>
      <c r="M434" s="9">
        <v>16125.5791015625</v>
      </c>
      <c r="N434" s="9">
        <v>0</v>
      </c>
      <c r="O434" s="9">
        <v>0</v>
      </c>
      <c r="P434" s="9">
        <v>10031.4326171875</v>
      </c>
      <c r="Q434" s="9">
        <v>0</v>
      </c>
      <c r="R434" s="9">
        <v>0.85165780782699585</v>
      </c>
      <c r="S434" s="9">
        <v>0</v>
      </c>
      <c r="T434" s="9">
        <v>0</v>
      </c>
      <c r="U434" s="9">
        <v>170.68342000000001</v>
      </c>
      <c r="V434" s="9">
        <v>0</v>
      </c>
      <c r="W434" s="9">
        <v>0</v>
      </c>
      <c r="X434" s="9">
        <v>170.68342000000001</v>
      </c>
      <c r="Y434" s="9">
        <v>298.64169311523437</v>
      </c>
      <c r="Z434" s="9">
        <v>-265.79107666015625</v>
      </c>
      <c r="AA434" s="9">
        <v>0</v>
      </c>
      <c r="AB434" s="9">
        <v>0</v>
      </c>
      <c r="AC434" s="9">
        <v>0</v>
      </c>
      <c r="AD434" s="9">
        <v>0</v>
      </c>
      <c r="AE434" s="9"/>
      <c r="AH434" s="10"/>
    </row>
    <row r="435" spans="2:34" x14ac:dyDescent="0.25">
      <c r="B435" t="s">
        <v>721</v>
      </c>
      <c r="C435" t="s">
        <v>23</v>
      </c>
      <c r="D435" t="s">
        <v>45</v>
      </c>
      <c r="E435">
        <v>14</v>
      </c>
      <c r="F435" t="s">
        <v>648</v>
      </c>
      <c r="G435" s="9">
        <v>44.992641448974609</v>
      </c>
      <c r="H435" s="9">
        <v>112890.171875</v>
      </c>
      <c r="I435" s="9">
        <v>31593.98046875</v>
      </c>
      <c r="J435" s="9">
        <v>0</v>
      </c>
      <c r="K435" s="9">
        <v>50648.0078125</v>
      </c>
      <c r="L435" s="9">
        <v>284.66351318359375</v>
      </c>
      <c r="M435" s="9">
        <v>20331.7890625</v>
      </c>
      <c r="N435" s="9">
        <v>0</v>
      </c>
      <c r="O435" s="9">
        <v>0</v>
      </c>
      <c r="P435" s="9">
        <v>10031.0244140625</v>
      </c>
      <c r="Q435" s="9">
        <v>0</v>
      </c>
      <c r="R435" s="9">
        <v>0.85073107481002808</v>
      </c>
      <c r="S435" s="9">
        <v>0</v>
      </c>
      <c r="T435" s="9">
        <v>0</v>
      </c>
      <c r="U435" s="9">
        <v>170.68252000000001</v>
      </c>
      <c r="V435" s="9">
        <v>0</v>
      </c>
      <c r="W435" s="9">
        <v>0</v>
      </c>
      <c r="X435" s="9">
        <v>170.68252000000001</v>
      </c>
      <c r="Y435" s="9">
        <v>298.64541625976562</v>
      </c>
      <c r="Z435" s="9">
        <v>-265.79440307617187</v>
      </c>
      <c r="AA435" s="9">
        <v>0</v>
      </c>
      <c r="AB435" s="9">
        <v>0</v>
      </c>
      <c r="AC435" s="9">
        <v>0</v>
      </c>
      <c r="AD435" s="9">
        <v>0</v>
      </c>
      <c r="AE435" s="9"/>
      <c r="AH435" s="10"/>
    </row>
    <row r="436" spans="2:34" x14ac:dyDescent="0.25">
      <c r="B436" t="s">
        <v>388</v>
      </c>
      <c r="C436" t="s">
        <v>23</v>
      </c>
      <c r="D436" t="s">
        <v>45</v>
      </c>
      <c r="E436">
        <v>14</v>
      </c>
      <c r="F436" t="s">
        <v>62</v>
      </c>
      <c r="G436" s="9">
        <v>46.150424957275391</v>
      </c>
      <c r="H436" s="9">
        <v>105621.109375</v>
      </c>
      <c r="I436" s="9">
        <v>31593.98046875</v>
      </c>
      <c r="J436" s="9">
        <v>0</v>
      </c>
      <c r="K436" s="9">
        <v>50648.0078125</v>
      </c>
      <c r="L436" s="9">
        <v>366.59893798828125</v>
      </c>
      <c r="M436" s="9">
        <v>17340.044921875</v>
      </c>
      <c r="N436" s="9">
        <v>0</v>
      </c>
      <c r="O436" s="9">
        <v>0</v>
      </c>
      <c r="P436" s="9">
        <v>5671.17919921875</v>
      </c>
      <c r="Q436" s="9">
        <v>0</v>
      </c>
      <c r="R436" s="9">
        <v>1.4066298007965088</v>
      </c>
      <c r="S436" s="9">
        <v>0</v>
      </c>
      <c r="T436" s="9">
        <v>0</v>
      </c>
      <c r="U436" s="9">
        <v>170.75034000000002</v>
      </c>
      <c r="V436" s="9">
        <v>0</v>
      </c>
      <c r="W436" s="9">
        <v>0</v>
      </c>
      <c r="X436" s="9">
        <v>170.75034000000002</v>
      </c>
      <c r="Y436" s="9">
        <v>302.78097534179687</v>
      </c>
      <c r="Z436" s="9">
        <v>-269.47503662109375</v>
      </c>
      <c r="AA436" s="9">
        <v>0</v>
      </c>
      <c r="AB436" s="9">
        <v>0</v>
      </c>
      <c r="AC436" s="9">
        <v>0</v>
      </c>
      <c r="AD436" s="9">
        <v>0</v>
      </c>
      <c r="AE436" s="9"/>
      <c r="AH436" s="10"/>
    </row>
    <row r="437" spans="2:34" x14ac:dyDescent="0.25">
      <c r="B437" t="s">
        <v>722</v>
      </c>
      <c r="C437" t="s">
        <v>23</v>
      </c>
      <c r="D437" t="s">
        <v>45</v>
      </c>
      <c r="E437">
        <v>14</v>
      </c>
      <c r="F437" t="s">
        <v>650</v>
      </c>
      <c r="G437" s="9">
        <v>41.372055053710938</v>
      </c>
      <c r="H437" s="9">
        <v>101277.875</v>
      </c>
      <c r="I437" s="9">
        <v>31593.98046875</v>
      </c>
      <c r="J437" s="9">
        <v>0</v>
      </c>
      <c r="K437" s="9">
        <v>50648.0078125</v>
      </c>
      <c r="L437" s="9">
        <v>305.72366333007812</v>
      </c>
      <c r="M437" s="9">
        <v>13501.05859375</v>
      </c>
      <c r="N437" s="9">
        <v>0</v>
      </c>
      <c r="O437" s="9">
        <v>0</v>
      </c>
      <c r="P437" s="9">
        <v>5227.85205078125</v>
      </c>
      <c r="Q437" s="9">
        <v>0</v>
      </c>
      <c r="R437" s="9">
        <v>1.3643379211425781</v>
      </c>
      <c r="S437" s="9">
        <v>0</v>
      </c>
      <c r="T437" s="9">
        <v>0</v>
      </c>
      <c r="U437" s="9">
        <v>170.75178000000002</v>
      </c>
      <c r="V437" s="9">
        <v>0</v>
      </c>
      <c r="W437" s="9">
        <v>0</v>
      </c>
      <c r="X437" s="9">
        <v>170.75178000000002</v>
      </c>
      <c r="Y437" s="9">
        <v>301.8883056640625</v>
      </c>
      <c r="Z437" s="9">
        <v>-268.68057250976563</v>
      </c>
      <c r="AA437" s="9">
        <v>0</v>
      </c>
      <c r="AB437" s="9">
        <v>0</v>
      </c>
      <c r="AC437" s="9">
        <v>0</v>
      </c>
      <c r="AD437" s="9">
        <v>0</v>
      </c>
      <c r="AE437" s="9"/>
      <c r="AH437" s="10"/>
    </row>
    <row r="438" spans="2:34" x14ac:dyDescent="0.25">
      <c r="B438" t="s">
        <v>389</v>
      </c>
      <c r="C438" t="s">
        <v>23</v>
      </c>
      <c r="D438" t="s">
        <v>45</v>
      </c>
      <c r="E438">
        <v>14</v>
      </c>
      <c r="F438" t="s">
        <v>53</v>
      </c>
      <c r="G438" s="9">
        <v>47.777671813964844</v>
      </c>
      <c r="H438" s="9">
        <v>108145.671875</v>
      </c>
      <c r="I438" s="9">
        <v>31593.98046875</v>
      </c>
      <c r="J438" s="9">
        <v>0</v>
      </c>
      <c r="K438" s="9">
        <v>50648.0078125</v>
      </c>
      <c r="L438" s="9">
        <v>292.94049072265625</v>
      </c>
      <c r="M438" s="9">
        <v>17418.10546875</v>
      </c>
      <c r="N438" s="9">
        <v>0</v>
      </c>
      <c r="O438" s="9">
        <v>0</v>
      </c>
      <c r="P438" s="9">
        <v>8191.185546875</v>
      </c>
      <c r="Q438" s="9">
        <v>0</v>
      </c>
      <c r="R438" s="9">
        <v>1.5725048780441284</v>
      </c>
      <c r="S438" s="9">
        <v>0</v>
      </c>
      <c r="T438" s="9">
        <v>0</v>
      </c>
      <c r="U438" s="9">
        <v>170.7346</v>
      </c>
      <c r="V438" s="9">
        <v>0</v>
      </c>
      <c r="W438" s="9">
        <v>0</v>
      </c>
      <c r="X438" s="9">
        <v>170.7346</v>
      </c>
      <c r="Y438" s="9">
        <v>298.93011474609375</v>
      </c>
      <c r="Z438" s="9">
        <v>-266.04779052734375</v>
      </c>
      <c r="AA438" s="9">
        <v>0</v>
      </c>
      <c r="AB438" s="9">
        <v>0</v>
      </c>
      <c r="AC438" s="9">
        <v>0</v>
      </c>
      <c r="AD438" s="9">
        <v>0</v>
      </c>
      <c r="AE438" s="9"/>
      <c r="AH438" s="10"/>
    </row>
    <row r="439" spans="2:34" x14ac:dyDescent="0.25">
      <c r="B439" t="s">
        <v>817</v>
      </c>
      <c r="C439" t="s">
        <v>23</v>
      </c>
      <c r="D439" t="s">
        <v>45</v>
      </c>
      <c r="E439">
        <v>14</v>
      </c>
      <c r="F439" t="s">
        <v>777</v>
      </c>
      <c r="G439" s="9">
        <v>44.475978851318359</v>
      </c>
      <c r="H439" s="9">
        <v>105728.59375</v>
      </c>
      <c r="I439" s="9">
        <v>31593.98046875</v>
      </c>
      <c r="J439" s="9">
        <v>0</v>
      </c>
      <c r="K439" s="9">
        <v>50648.0078125</v>
      </c>
      <c r="L439" s="9">
        <v>273.99319458007813</v>
      </c>
      <c r="M439" s="9">
        <v>15019.9189453125</v>
      </c>
      <c r="N439" s="9">
        <v>0</v>
      </c>
      <c r="O439" s="9">
        <v>0</v>
      </c>
      <c r="P439" s="9">
        <v>8191.185546875</v>
      </c>
      <c r="Q439" s="9">
        <v>0</v>
      </c>
      <c r="R439" s="9">
        <v>1.6211369037628174</v>
      </c>
      <c r="S439" s="9">
        <v>0</v>
      </c>
      <c r="T439" s="9">
        <v>0</v>
      </c>
      <c r="U439" s="9">
        <v>170.7346</v>
      </c>
      <c r="V439" s="9">
        <v>0</v>
      </c>
      <c r="W439" s="9">
        <v>0</v>
      </c>
      <c r="X439" s="9">
        <v>170.7346</v>
      </c>
      <c r="Y439" s="9">
        <v>298.93011474609375</v>
      </c>
      <c r="Z439" s="9">
        <v>-266.04779052734375</v>
      </c>
      <c r="AA439" s="9">
        <v>0</v>
      </c>
      <c r="AB439" s="9">
        <v>0</v>
      </c>
      <c r="AC439" s="9">
        <v>0</v>
      </c>
      <c r="AD439" s="9">
        <v>0</v>
      </c>
      <c r="AE439" s="9"/>
      <c r="AH439" s="10"/>
    </row>
    <row r="440" spans="2:34" x14ac:dyDescent="0.25">
      <c r="B440" t="s">
        <v>390</v>
      </c>
      <c r="C440" t="s">
        <v>23</v>
      </c>
      <c r="D440" t="s">
        <v>45</v>
      </c>
      <c r="E440">
        <v>14</v>
      </c>
      <c r="F440" t="s">
        <v>54</v>
      </c>
      <c r="G440" s="9">
        <v>45.596504211425781</v>
      </c>
      <c r="H440" s="9">
        <v>106994.40625</v>
      </c>
      <c r="I440" s="9">
        <v>31593.98046875</v>
      </c>
      <c r="J440" s="9">
        <v>0</v>
      </c>
      <c r="K440" s="9">
        <v>50648.0078125</v>
      </c>
      <c r="L440" s="9">
        <v>577.607421875</v>
      </c>
      <c r="M440" s="9">
        <v>19088.412109375</v>
      </c>
      <c r="N440" s="9">
        <v>0</v>
      </c>
      <c r="O440" s="9">
        <v>0</v>
      </c>
      <c r="P440" s="9">
        <v>5086.5302734375</v>
      </c>
      <c r="Q440" s="9">
        <v>0</v>
      </c>
      <c r="R440" s="9">
        <v>0</v>
      </c>
      <c r="S440" s="9">
        <v>0</v>
      </c>
      <c r="T440" s="9">
        <v>0</v>
      </c>
      <c r="U440" s="9">
        <v>170.69594000000001</v>
      </c>
      <c r="V440" s="9">
        <v>0</v>
      </c>
      <c r="W440" s="9">
        <v>0</v>
      </c>
      <c r="X440" s="9">
        <v>170.69594000000001</v>
      </c>
      <c r="Y440" s="9">
        <v>290.07095336914063</v>
      </c>
      <c r="Z440" s="9">
        <v>-302.35113525390625</v>
      </c>
      <c r="AA440" s="9">
        <v>0</v>
      </c>
      <c r="AB440" s="9">
        <v>0</v>
      </c>
      <c r="AC440" s="9">
        <v>0</v>
      </c>
      <c r="AD440" s="9">
        <v>0</v>
      </c>
      <c r="AE440" s="9"/>
      <c r="AH440" s="10"/>
    </row>
    <row r="441" spans="2:34" x14ac:dyDescent="0.25">
      <c r="B441" t="s">
        <v>391</v>
      </c>
      <c r="C441" t="s">
        <v>23</v>
      </c>
      <c r="D441" t="s">
        <v>45</v>
      </c>
      <c r="E441">
        <v>14</v>
      </c>
      <c r="F441" t="s">
        <v>66</v>
      </c>
      <c r="G441" s="9">
        <v>42.746070861816406</v>
      </c>
      <c r="H441" s="9">
        <v>104666.875</v>
      </c>
      <c r="I441" s="9">
        <v>31593.98046875</v>
      </c>
      <c r="J441" s="9">
        <v>0</v>
      </c>
      <c r="K441" s="9">
        <v>50648.0078125</v>
      </c>
      <c r="L441" s="9">
        <v>521.312255859375</v>
      </c>
      <c r="M441" s="9">
        <v>16817.158203125</v>
      </c>
      <c r="N441" s="9">
        <v>0</v>
      </c>
      <c r="O441" s="9">
        <v>0</v>
      </c>
      <c r="P441" s="9">
        <v>5086.5302734375</v>
      </c>
      <c r="Q441" s="9">
        <v>0</v>
      </c>
      <c r="R441" s="9">
        <v>0</v>
      </c>
      <c r="S441" s="9">
        <v>0</v>
      </c>
      <c r="T441" s="9">
        <v>0</v>
      </c>
      <c r="U441" s="9">
        <v>170.69594000000001</v>
      </c>
      <c r="V441" s="9">
        <v>0</v>
      </c>
      <c r="W441" s="9">
        <v>0</v>
      </c>
      <c r="X441" s="9">
        <v>170.69594000000001</v>
      </c>
      <c r="Y441" s="9">
        <v>290.07095336914063</v>
      </c>
      <c r="Z441" s="9">
        <v>-302.35113525390625</v>
      </c>
      <c r="AA441" s="9">
        <v>0</v>
      </c>
      <c r="AB441" s="9">
        <v>0</v>
      </c>
      <c r="AC441" s="9">
        <v>0</v>
      </c>
      <c r="AD441" s="9">
        <v>0</v>
      </c>
      <c r="AE441" s="9"/>
      <c r="AH441" s="10"/>
    </row>
    <row r="442" spans="2:34" x14ac:dyDescent="0.25">
      <c r="B442" t="s">
        <v>392</v>
      </c>
      <c r="C442" t="s">
        <v>23</v>
      </c>
      <c r="D442" t="s">
        <v>45</v>
      </c>
      <c r="E442">
        <v>14</v>
      </c>
      <c r="F442" t="s">
        <v>55</v>
      </c>
      <c r="G442" s="9">
        <v>40.359752655029297</v>
      </c>
      <c r="H442" s="9">
        <v>102705.25</v>
      </c>
      <c r="I442" s="9">
        <v>31593.98046875</v>
      </c>
      <c r="J442" s="9">
        <v>0</v>
      </c>
      <c r="K442" s="9">
        <v>50648.0078125</v>
      </c>
      <c r="L442" s="9">
        <v>471.55645751953125</v>
      </c>
      <c r="M442" s="9">
        <v>14905.30859375</v>
      </c>
      <c r="N442" s="9">
        <v>0</v>
      </c>
      <c r="O442" s="9">
        <v>0</v>
      </c>
      <c r="P442" s="9">
        <v>5086.5302734375</v>
      </c>
      <c r="Q442" s="9">
        <v>0</v>
      </c>
      <c r="R442" s="9">
        <v>0</v>
      </c>
      <c r="S442" s="9">
        <v>0</v>
      </c>
      <c r="T442" s="9">
        <v>0</v>
      </c>
      <c r="U442" s="9">
        <v>170.69594000000001</v>
      </c>
      <c r="V442" s="9">
        <v>0</v>
      </c>
      <c r="W442" s="9">
        <v>0</v>
      </c>
      <c r="X442" s="9">
        <v>170.69594000000001</v>
      </c>
      <c r="Y442" s="9">
        <v>290.07095336914063</v>
      </c>
      <c r="Z442" s="9">
        <v>-302.35113525390625</v>
      </c>
      <c r="AA442" s="9">
        <v>0</v>
      </c>
      <c r="AB442" s="9">
        <v>0</v>
      </c>
      <c r="AC442" s="9">
        <v>0</v>
      </c>
      <c r="AD442" s="9">
        <v>0</v>
      </c>
      <c r="AE442" s="9"/>
      <c r="AH442" s="10"/>
    </row>
    <row r="443" spans="2:34" x14ac:dyDescent="0.25">
      <c r="B443" t="s">
        <v>393</v>
      </c>
      <c r="C443" t="s">
        <v>23</v>
      </c>
      <c r="D443" t="s">
        <v>45</v>
      </c>
      <c r="E443">
        <v>14</v>
      </c>
      <c r="F443" t="s">
        <v>56</v>
      </c>
      <c r="G443" s="9">
        <v>44.934101104736328</v>
      </c>
      <c r="H443" s="9">
        <v>105516.71875</v>
      </c>
      <c r="I443" s="9">
        <v>31593.98046875</v>
      </c>
      <c r="J443" s="9">
        <v>0</v>
      </c>
      <c r="K443" s="9">
        <v>50648.0078125</v>
      </c>
      <c r="L443" s="9">
        <v>474.46328735351562</v>
      </c>
      <c r="M443" s="9">
        <v>17708.3203125</v>
      </c>
      <c r="N443" s="9">
        <v>0</v>
      </c>
      <c r="O443" s="9">
        <v>0</v>
      </c>
      <c r="P443" s="9">
        <v>5092.064453125</v>
      </c>
      <c r="Q443" s="9">
        <v>0</v>
      </c>
      <c r="R443" s="9">
        <v>0</v>
      </c>
      <c r="S443" s="9">
        <v>0</v>
      </c>
      <c r="T443" s="9">
        <v>0</v>
      </c>
      <c r="U443" s="9">
        <v>170.67442000000003</v>
      </c>
      <c r="V443" s="9">
        <v>0</v>
      </c>
      <c r="W443" s="9">
        <v>0</v>
      </c>
      <c r="X443" s="9">
        <v>170.67442000000003</v>
      </c>
      <c r="Y443" s="9">
        <v>290.05694580078125</v>
      </c>
      <c r="Z443" s="9">
        <v>-302.35546875</v>
      </c>
      <c r="AA443" s="9">
        <v>0</v>
      </c>
      <c r="AB443" s="9">
        <v>0</v>
      </c>
      <c r="AC443" s="9">
        <v>0</v>
      </c>
      <c r="AD443" s="9">
        <v>0</v>
      </c>
      <c r="AE443" s="9"/>
      <c r="AH443" s="10"/>
    </row>
    <row r="444" spans="2:34" x14ac:dyDescent="0.25">
      <c r="B444" t="s">
        <v>394</v>
      </c>
      <c r="C444" t="s">
        <v>23</v>
      </c>
      <c r="D444" t="s">
        <v>45</v>
      </c>
      <c r="E444">
        <v>14</v>
      </c>
      <c r="F444" t="s">
        <v>70</v>
      </c>
      <c r="G444" s="9">
        <v>42.170326232910156</v>
      </c>
      <c r="H444" s="9">
        <v>103355.7265625</v>
      </c>
      <c r="I444" s="9">
        <v>31593.98046875</v>
      </c>
      <c r="J444" s="9">
        <v>0</v>
      </c>
      <c r="K444" s="9">
        <v>50648.0078125</v>
      </c>
      <c r="L444" s="9">
        <v>425.68460083007812</v>
      </c>
      <c r="M444" s="9">
        <v>15596.0849609375</v>
      </c>
      <c r="N444" s="9">
        <v>0</v>
      </c>
      <c r="O444" s="9">
        <v>0</v>
      </c>
      <c r="P444" s="9">
        <v>5092.064453125</v>
      </c>
      <c r="Q444" s="9">
        <v>0</v>
      </c>
      <c r="R444" s="9">
        <v>0</v>
      </c>
      <c r="S444" s="9">
        <v>0</v>
      </c>
      <c r="T444" s="9">
        <v>0</v>
      </c>
      <c r="U444" s="9">
        <v>170.67444</v>
      </c>
      <c r="V444" s="9">
        <v>0</v>
      </c>
      <c r="W444" s="9">
        <v>0</v>
      </c>
      <c r="X444" s="9">
        <v>170.67444</v>
      </c>
      <c r="Y444" s="9">
        <v>290.05694580078125</v>
      </c>
      <c r="Z444" s="9">
        <v>-302.35546875</v>
      </c>
      <c r="AA444" s="9">
        <v>0</v>
      </c>
      <c r="AB444" s="9">
        <v>0</v>
      </c>
      <c r="AC444" s="9">
        <v>0</v>
      </c>
      <c r="AD444" s="9">
        <v>0</v>
      </c>
      <c r="AE444" s="9"/>
      <c r="AH444" s="10"/>
    </row>
    <row r="445" spans="2:34" x14ac:dyDescent="0.25">
      <c r="B445" t="s">
        <v>395</v>
      </c>
      <c r="C445" t="s">
        <v>23</v>
      </c>
      <c r="D445" t="s">
        <v>45</v>
      </c>
      <c r="E445">
        <v>14</v>
      </c>
      <c r="F445" t="s">
        <v>57</v>
      </c>
      <c r="G445" s="9">
        <v>39.855484008789063</v>
      </c>
      <c r="H445" s="9">
        <v>101539.421875</v>
      </c>
      <c r="I445" s="9">
        <v>31593.98046875</v>
      </c>
      <c r="J445" s="9">
        <v>0</v>
      </c>
      <c r="K445" s="9">
        <v>50648.0078125</v>
      </c>
      <c r="L445" s="9">
        <v>383.22442626953125</v>
      </c>
      <c r="M445" s="9">
        <v>13822.24609375</v>
      </c>
      <c r="N445" s="9">
        <v>0</v>
      </c>
      <c r="O445" s="9">
        <v>0</v>
      </c>
      <c r="P445" s="9">
        <v>5092.064453125</v>
      </c>
      <c r="Q445" s="9">
        <v>0</v>
      </c>
      <c r="R445" s="9">
        <v>0</v>
      </c>
      <c r="S445" s="9">
        <v>0</v>
      </c>
      <c r="T445" s="9">
        <v>0</v>
      </c>
      <c r="U445" s="9">
        <v>170.67444</v>
      </c>
      <c r="V445" s="9">
        <v>0</v>
      </c>
      <c r="W445" s="9">
        <v>0</v>
      </c>
      <c r="X445" s="9">
        <v>170.67444</v>
      </c>
      <c r="Y445" s="9">
        <v>290.05694580078125</v>
      </c>
      <c r="Z445" s="9">
        <v>-302.35546875</v>
      </c>
      <c r="AA445" s="9">
        <v>0</v>
      </c>
      <c r="AB445" s="9">
        <v>0</v>
      </c>
      <c r="AC445" s="9">
        <v>0</v>
      </c>
      <c r="AD445" s="9">
        <v>0</v>
      </c>
      <c r="AE445" s="9"/>
      <c r="AH445" s="10"/>
    </row>
    <row r="446" spans="2:34" x14ac:dyDescent="0.25">
      <c r="B446" t="s">
        <v>396</v>
      </c>
      <c r="C446" t="s">
        <v>25</v>
      </c>
      <c r="D446" t="s">
        <v>45</v>
      </c>
      <c r="E446">
        <v>14</v>
      </c>
      <c r="F446" t="s">
        <v>52</v>
      </c>
      <c r="G446" s="9">
        <v>690.4970703125</v>
      </c>
      <c r="H446" s="9">
        <v>1819499.625</v>
      </c>
      <c r="I446" s="9">
        <v>500422.40625</v>
      </c>
      <c r="J446" s="9">
        <v>0</v>
      </c>
      <c r="K446" s="9">
        <v>883691.5</v>
      </c>
      <c r="L446" s="9">
        <v>1450.401611328125</v>
      </c>
      <c r="M446" s="9">
        <v>278556.71875</v>
      </c>
      <c r="N446" s="9">
        <v>0</v>
      </c>
      <c r="O446" s="9">
        <v>213.47686767578125</v>
      </c>
      <c r="P446" s="9">
        <v>155161.265625</v>
      </c>
      <c r="Q446" s="9">
        <v>0</v>
      </c>
      <c r="R446" s="9">
        <v>4.246668815612793</v>
      </c>
      <c r="S446" s="9">
        <v>0</v>
      </c>
      <c r="T446" s="9">
        <v>0</v>
      </c>
      <c r="U446" s="9">
        <v>2835.2870400000002</v>
      </c>
      <c r="V446" s="9">
        <v>0</v>
      </c>
      <c r="W446" s="9">
        <v>0</v>
      </c>
      <c r="X446" s="9">
        <v>2835.2870400000002</v>
      </c>
      <c r="Y446" s="9">
        <v>4581.51318359375</v>
      </c>
      <c r="Z446" s="9">
        <v>-4077.54736328125</v>
      </c>
      <c r="AA446" s="9">
        <v>0</v>
      </c>
      <c r="AB446" s="9">
        <v>0</v>
      </c>
      <c r="AC446" s="9">
        <v>0</v>
      </c>
      <c r="AD446" s="9">
        <v>0</v>
      </c>
      <c r="AE446" s="9"/>
      <c r="AH446" s="10"/>
    </row>
    <row r="447" spans="2:34" x14ac:dyDescent="0.25">
      <c r="B447" t="s">
        <v>723</v>
      </c>
      <c r="C447" t="s">
        <v>25</v>
      </c>
      <c r="D447" t="s">
        <v>45</v>
      </c>
      <c r="E447">
        <v>14</v>
      </c>
      <c r="F447" t="s">
        <v>648</v>
      </c>
      <c r="G447" s="9">
        <v>690.50067138671875</v>
      </c>
      <c r="H447" s="9">
        <v>1899215.625</v>
      </c>
      <c r="I447" s="9">
        <v>500422.40625</v>
      </c>
      <c r="J447" s="9">
        <v>0</v>
      </c>
      <c r="K447" s="9">
        <v>883691.5</v>
      </c>
      <c r="L447" s="9">
        <v>1447.318359375</v>
      </c>
      <c r="M447" s="9">
        <v>358256.59375</v>
      </c>
      <c r="N447" s="9">
        <v>0</v>
      </c>
      <c r="O447" s="9">
        <v>213.47686767578125</v>
      </c>
      <c r="P447" s="9">
        <v>155180.15625</v>
      </c>
      <c r="Q447" s="9">
        <v>0</v>
      </c>
      <c r="R447" s="9">
        <v>4.2423200607299805</v>
      </c>
      <c r="S447" s="9">
        <v>0</v>
      </c>
      <c r="T447" s="9">
        <v>0</v>
      </c>
      <c r="U447" s="9">
        <v>2835.28512</v>
      </c>
      <c r="V447" s="9">
        <v>0</v>
      </c>
      <c r="W447" s="9">
        <v>0</v>
      </c>
      <c r="X447" s="9">
        <v>2835.28512</v>
      </c>
      <c r="Y447" s="9">
        <v>4581.66357421875</v>
      </c>
      <c r="Z447" s="9">
        <v>-4077.68115234375</v>
      </c>
      <c r="AA447" s="9">
        <v>0</v>
      </c>
      <c r="AB447" s="9">
        <v>0</v>
      </c>
      <c r="AC447" s="9">
        <v>0</v>
      </c>
      <c r="AD447" s="9">
        <v>0</v>
      </c>
      <c r="AE447" s="9"/>
      <c r="AH447" s="10"/>
    </row>
    <row r="448" spans="2:34" x14ac:dyDescent="0.25">
      <c r="B448" t="s">
        <v>397</v>
      </c>
      <c r="C448" t="s">
        <v>25</v>
      </c>
      <c r="D448" t="s">
        <v>45</v>
      </c>
      <c r="E448">
        <v>14</v>
      </c>
      <c r="F448" t="s">
        <v>62</v>
      </c>
      <c r="G448" s="9">
        <v>709.4033203125</v>
      </c>
      <c r="H448" s="9">
        <v>1778456.375</v>
      </c>
      <c r="I448" s="9">
        <v>500422.40625</v>
      </c>
      <c r="J448" s="9">
        <v>0</v>
      </c>
      <c r="K448" s="9">
        <v>883691.5</v>
      </c>
      <c r="L448" s="9">
        <v>2017.59375</v>
      </c>
      <c r="M448" s="9">
        <v>300412.0625</v>
      </c>
      <c r="N448" s="9">
        <v>0</v>
      </c>
      <c r="O448" s="9">
        <v>213.47686767578125</v>
      </c>
      <c r="P448" s="9">
        <v>91692.46875</v>
      </c>
      <c r="Q448" s="9">
        <v>0</v>
      </c>
      <c r="R448" s="9">
        <v>8.0154619216918945</v>
      </c>
      <c r="S448" s="9">
        <v>0</v>
      </c>
      <c r="T448" s="9">
        <v>0</v>
      </c>
      <c r="U448" s="9">
        <v>2835.3507200000004</v>
      </c>
      <c r="V448" s="9">
        <v>0</v>
      </c>
      <c r="W448" s="9">
        <v>0</v>
      </c>
      <c r="X448" s="9">
        <v>2835.3507200000004</v>
      </c>
      <c r="Y448" s="9">
        <v>4710.50439453125</v>
      </c>
      <c r="Z448" s="9">
        <v>-4192.34912109375</v>
      </c>
      <c r="AA448" s="9">
        <v>0</v>
      </c>
      <c r="AB448" s="9">
        <v>0</v>
      </c>
      <c r="AC448" s="9">
        <v>0</v>
      </c>
      <c r="AD448" s="9">
        <v>0</v>
      </c>
      <c r="AE448" s="9"/>
      <c r="AH448" s="10"/>
    </row>
    <row r="449" spans="2:34" x14ac:dyDescent="0.25">
      <c r="B449" t="s">
        <v>724</v>
      </c>
      <c r="C449" t="s">
        <v>25</v>
      </c>
      <c r="D449" t="s">
        <v>45</v>
      </c>
      <c r="E449">
        <v>14</v>
      </c>
      <c r="F449" t="s">
        <v>650</v>
      </c>
      <c r="G449" s="9">
        <v>636.0509033203125</v>
      </c>
      <c r="H449" s="9">
        <v>1705483</v>
      </c>
      <c r="I449" s="9">
        <v>500422.40625</v>
      </c>
      <c r="J449" s="9">
        <v>0</v>
      </c>
      <c r="K449" s="9">
        <v>883691.5</v>
      </c>
      <c r="L449" s="9">
        <v>1693.140625</v>
      </c>
      <c r="M449" s="9">
        <v>234823.921875</v>
      </c>
      <c r="N449" s="9">
        <v>0</v>
      </c>
      <c r="O449" s="9">
        <v>213.47686767578125</v>
      </c>
      <c r="P449" s="9">
        <v>84632.1953125</v>
      </c>
      <c r="Q449" s="9">
        <v>0</v>
      </c>
      <c r="R449" s="9">
        <v>7.8258981704711914</v>
      </c>
      <c r="S449" s="9">
        <v>0</v>
      </c>
      <c r="T449" s="9">
        <v>0</v>
      </c>
      <c r="U449" s="9">
        <v>2835.35104</v>
      </c>
      <c r="V449" s="9">
        <v>0</v>
      </c>
      <c r="W449" s="9">
        <v>0</v>
      </c>
      <c r="X449" s="9">
        <v>2835.35104</v>
      </c>
      <c r="Y449" s="9">
        <v>4701.6435546875</v>
      </c>
      <c r="Z449" s="9">
        <v>-4184.462890625</v>
      </c>
      <c r="AA449" s="9">
        <v>0</v>
      </c>
      <c r="AB449" s="9">
        <v>0</v>
      </c>
      <c r="AC449" s="9">
        <v>0</v>
      </c>
      <c r="AD449" s="9">
        <v>0</v>
      </c>
      <c r="AE449" s="9"/>
      <c r="AH449" s="10"/>
    </row>
    <row r="450" spans="2:34" x14ac:dyDescent="0.25">
      <c r="B450" t="s">
        <v>398</v>
      </c>
      <c r="C450" t="s">
        <v>25</v>
      </c>
      <c r="D450" t="s">
        <v>45</v>
      </c>
      <c r="E450">
        <v>14</v>
      </c>
      <c r="F450" t="s">
        <v>53</v>
      </c>
      <c r="G450" s="9">
        <v>737.62841796875</v>
      </c>
      <c r="H450" s="9">
        <v>1823745.5</v>
      </c>
      <c r="I450" s="9">
        <v>500422.40625</v>
      </c>
      <c r="J450" s="9">
        <v>0</v>
      </c>
      <c r="K450" s="9">
        <v>883691.5</v>
      </c>
      <c r="L450" s="9">
        <v>1590.2724609375</v>
      </c>
      <c r="M450" s="9">
        <v>302110.15625</v>
      </c>
      <c r="N450" s="9">
        <v>0</v>
      </c>
      <c r="O450" s="9">
        <v>213.47686767578125</v>
      </c>
      <c r="P450" s="9">
        <v>135709.46875</v>
      </c>
      <c r="Q450" s="9">
        <v>0</v>
      </c>
      <c r="R450" s="9">
        <v>9.2684173583984375</v>
      </c>
      <c r="S450" s="9">
        <v>0</v>
      </c>
      <c r="T450" s="9">
        <v>0</v>
      </c>
      <c r="U450" s="9">
        <v>2835.33536</v>
      </c>
      <c r="V450" s="9">
        <v>0</v>
      </c>
      <c r="W450" s="9">
        <v>0</v>
      </c>
      <c r="X450" s="9">
        <v>2835.33536</v>
      </c>
      <c r="Y450" s="9">
        <v>4742.3662109375</v>
      </c>
      <c r="Z450" s="9">
        <v>-4220.7060546875</v>
      </c>
      <c r="AA450" s="9">
        <v>0</v>
      </c>
      <c r="AB450" s="9">
        <v>0</v>
      </c>
      <c r="AC450" s="9">
        <v>0</v>
      </c>
      <c r="AD450" s="9">
        <v>0</v>
      </c>
      <c r="AE450" s="9"/>
      <c r="AH450" s="10"/>
    </row>
    <row r="451" spans="2:34" x14ac:dyDescent="0.25">
      <c r="B451" t="s">
        <v>818</v>
      </c>
      <c r="C451" t="s">
        <v>25</v>
      </c>
      <c r="D451" t="s">
        <v>45</v>
      </c>
      <c r="E451">
        <v>14</v>
      </c>
      <c r="F451" t="s">
        <v>777</v>
      </c>
      <c r="G451" s="9">
        <v>686.18603515625</v>
      </c>
      <c r="H451" s="9">
        <v>1782047.25</v>
      </c>
      <c r="I451" s="9">
        <v>500422.40625</v>
      </c>
      <c r="J451" s="9">
        <v>0</v>
      </c>
      <c r="K451" s="9">
        <v>883691.5</v>
      </c>
      <c r="L451" s="9">
        <v>1487.4019775390625</v>
      </c>
      <c r="M451" s="9">
        <v>260514.609375</v>
      </c>
      <c r="N451" s="9">
        <v>0</v>
      </c>
      <c r="O451" s="9">
        <v>213.47686767578125</v>
      </c>
      <c r="P451" s="9">
        <v>135709.46875</v>
      </c>
      <c r="Q451" s="9">
        <v>0</v>
      </c>
      <c r="R451" s="9">
        <v>9.5551204681396484</v>
      </c>
      <c r="S451" s="9">
        <v>0</v>
      </c>
      <c r="T451" s="9">
        <v>0</v>
      </c>
      <c r="U451" s="9">
        <v>2835.33536</v>
      </c>
      <c r="V451" s="9">
        <v>0</v>
      </c>
      <c r="W451" s="9">
        <v>0</v>
      </c>
      <c r="X451" s="9">
        <v>2835.33536</v>
      </c>
      <c r="Y451" s="9">
        <v>4742.3662109375</v>
      </c>
      <c r="Z451" s="9">
        <v>-4220.7060546875</v>
      </c>
      <c r="AA451" s="9">
        <v>0</v>
      </c>
      <c r="AB451" s="9">
        <v>0</v>
      </c>
      <c r="AC451" s="9">
        <v>0</v>
      </c>
      <c r="AD451" s="9">
        <v>0</v>
      </c>
      <c r="AE451" s="9"/>
      <c r="AH451" s="10"/>
    </row>
    <row r="452" spans="2:34" x14ac:dyDescent="0.25">
      <c r="B452" t="s">
        <v>399</v>
      </c>
      <c r="C452" t="s">
        <v>25</v>
      </c>
      <c r="D452" t="s">
        <v>45</v>
      </c>
      <c r="E452">
        <v>14</v>
      </c>
      <c r="F452" t="s">
        <v>54</v>
      </c>
      <c r="G452" s="9">
        <v>738.15106201171875</v>
      </c>
      <c r="H452" s="9">
        <v>1825547.5</v>
      </c>
      <c r="I452" s="9">
        <v>500422.40625</v>
      </c>
      <c r="J452" s="9">
        <v>0</v>
      </c>
      <c r="K452" s="9">
        <v>883691.5</v>
      </c>
      <c r="L452" s="9">
        <v>3504.841552734375</v>
      </c>
      <c r="M452" s="9">
        <v>347007.71875</v>
      </c>
      <c r="N452" s="9">
        <v>0</v>
      </c>
      <c r="O452" s="9">
        <v>213.47686767578125</v>
      </c>
      <c r="P452" s="9">
        <v>90708.4765625</v>
      </c>
      <c r="Q452" s="9">
        <v>0</v>
      </c>
      <c r="R452" s="9">
        <v>0</v>
      </c>
      <c r="S452" s="9">
        <v>0</v>
      </c>
      <c r="T452" s="9">
        <v>0</v>
      </c>
      <c r="U452" s="9">
        <v>2835.3148800000004</v>
      </c>
      <c r="V452" s="9">
        <v>0</v>
      </c>
      <c r="W452" s="9">
        <v>0</v>
      </c>
      <c r="X452" s="9">
        <v>2835.3148800000004</v>
      </c>
      <c r="Y452" s="9">
        <v>4957.35693359375</v>
      </c>
      <c r="Z452" s="9">
        <v>-5163.02099609375</v>
      </c>
      <c r="AA452" s="9">
        <v>0</v>
      </c>
      <c r="AB452" s="9">
        <v>0</v>
      </c>
      <c r="AC452" s="9">
        <v>0</v>
      </c>
      <c r="AD452" s="9">
        <v>0</v>
      </c>
      <c r="AE452" s="9"/>
      <c r="AH452" s="10"/>
    </row>
    <row r="453" spans="2:34" x14ac:dyDescent="0.25">
      <c r="B453" t="s">
        <v>400</v>
      </c>
      <c r="C453" t="s">
        <v>25</v>
      </c>
      <c r="D453" t="s">
        <v>45</v>
      </c>
      <c r="E453">
        <v>14</v>
      </c>
      <c r="F453" t="s">
        <v>66</v>
      </c>
      <c r="G453" s="9">
        <v>666.1468505859375</v>
      </c>
      <c r="H453" s="9">
        <v>1763459.875</v>
      </c>
      <c r="I453" s="9">
        <v>500422.40625</v>
      </c>
      <c r="J453" s="9">
        <v>0</v>
      </c>
      <c r="K453" s="9">
        <v>883691.5</v>
      </c>
      <c r="L453" s="9">
        <v>2998.08447265625</v>
      </c>
      <c r="M453" s="9">
        <v>285426.90625</v>
      </c>
      <c r="N453" s="9">
        <v>0</v>
      </c>
      <c r="O453" s="9">
        <v>213.47686767578125</v>
      </c>
      <c r="P453" s="9">
        <v>90708.4765625</v>
      </c>
      <c r="Q453" s="9">
        <v>0</v>
      </c>
      <c r="R453" s="9">
        <v>0</v>
      </c>
      <c r="S453" s="9">
        <v>0</v>
      </c>
      <c r="T453" s="9">
        <v>0</v>
      </c>
      <c r="U453" s="9">
        <v>2835.3148800000004</v>
      </c>
      <c r="V453" s="9">
        <v>0</v>
      </c>
      <c r="W453" s="9">
        <v>0</v>
      </c>
      <c r="X453" s="9">
        <v>2835.3148800000004</v>
      </c>
      <c r="Y453" s="9">
        <v>4957.35693359375</v>
      </c>
      <c r="Z453" s="9">
        <v>-5163.02099609375</v>
      </c>
      <c r="AA453" s="9">
        <v>0</v>
      </c>
      <c r="AB453" s="9">
        <v>0</v>
      </c>
      <c r="AC453" s="9">
        <v>0</v>
      </c>
      <c r="AD453" s="9">
        <v>0</v>
      </c>
      <c r="AE453" s="9"/>
      <c r="AH453" s="10"/>
    </row>
    <row r="454" spans="2:34" x14ac:dyDescent="0.25">
      <c r="B454" t="s">
        <v>401</v>
      </c>
      <c r="C454" t="s">
        <v>25</v>
      </c>
      <c r="D454" t="s">
        <v>45</v>
      </c>
      <c r="E454">
        <v>14</v>
      </c>
      <c r="F454" t="s">
        <v>55</v>
      </c>
      <c r="G454" s="9">
        <v>626.670166015625</v>
      </c>
      <c r="H454" s="9">
        <v>1729282</v>
      </c>
      <c r="I454" s="9">
        <v>500422.40625</v>
      </c>
      <c r="J454" s="9">
        <v>0</v>
      </c>
      <c r="K454" s="9">
        <v>883691.5</v>
      </c>
      <c r="L454" s="9">
        <v>2703.17333984375</v>
      </c>
      <c r="M454" s="9">
        <v>251544.375</v>
      </c>
      <c r="N454" s="9">
        <v>0</v>
      </c>
      <c r="O454" s="9">
        <v>213.47686767578125</v>
      </c>
      <c r="P454" s="9">
        <v>90708.4765625</v>
      </c>
      <c r="Q454" s="9">
        <v>0</v>
      </c>
      <c r="R454" s="9">
        <v>0</v>
      </c>
      <c r="S454" s="9">
        <v>0</v>
      </c>
      <c r="T454" s="9">
        <v>0</v>
      </c>
      <c r="U454" s="9">
        <v>2835.3148800000004</v>
      </c>
      <c r="V454" s="9">
        <v>0</v>
      </c>
      <c r="W454" s="9">
        <v>0</v>
      </c>
      <c r="X454" s="9">
        <v>2835.3148800000004</v>
      </c>
      <c r="Y454" s="9">
        <v>4957.35693359375</v>
      </c>
      <c r="Z454" s="9">
        <v>-5163.02099609375</v>
      </c>
      <c r="AA454" s="9">
        <v>0</v>
      </c>
      <c r="AB454" s="9">
        <v>0</v>
      </c>
      <c r="AC454" s="9">
        <v>0</v>
      </c>
      <c r="AD454" s="9">
        <v>0</v>
      </c>
      <c r="AE454" s="9"/>
      <c r="AH454" s="10"/>
    </row>
    <row r="455" spans="2:34" x14ac:dyDescent="0.25">
      <c r="B455" t="s">
        <v>402</v>
      </c>
      <c r="C455" t="s">
        <v>25</v>
      </c>
      <c r="D455" t="s">
        <v>45</v>
      </c>
      <c r="E455">
        <v>14</v>
      </c>
      <c r="F455" t="s">
        <v>56</v>
      </c>
      <c r="G455" s="9">
        <v>750.4158935546875</v>
      </c>
      <c r="H455" s="9">
        <v>1804381.875</v>
      </c>
      <c r="I455" s="9">
        <v>500422.40625</v>
      </c>
      <c r="J455" s="9">
        <v>0</v>
      </c>
      <c r="K455" s="9">
        <v>883691.5</v>
      </c>
      <c r="L455" s="9">
        <v>2876.777587890625</v>
      </c>
      <c r="M455" s="9">
        <v>325323.0625</v>
      </c>
      <c r="N455" s="9">
        <v>0</v>
      </c>
      <c r="O455" s="9">
        <v>213.47686767578125</v>
      </c>
      <c r="P455" s="9">
        <v>91855.5078125</v>
      </c>
      <c r="Q455" s="9">
        <v>0</v>
      </c>
      <c r="R455" s="9">
        <v>0</v>
      </c>
      <c r="S455" s="9">
        <v>0</v>
      </c>
      <c r="T455" s="9">
        <v>0</v>
      </c>
      <c r="U455" s="9">
        <v>2835.288</v>
      </c>
      <c r="V455" s="9">
        <v>0</v>
      </c>
      <c r="W455" s="9">
        <v>0</v>
      </c>
      <c r="X455" s="9">
        <v>2835.288</v>
      </c>
      <c r="Y455" s="9">
        <v>5057.1123046875</v>
      </c>
      <c r="Z455" s="9">
        <v>-5265.62939453125</v>
      </c>
      <c r="AA455" s="9">
        <v>0</v>
      </c>
      <c r="AB455" s="9">
        <v>0</v>
      </c>
      <c r="AC455" s="9">
        <v>0</v>
      </c>
      <c r="AD455" s="9">
        <v>0</v>
      </c>
      <c r="AE455" s="9"/>
      <c r="AH455" s="10"/>
    </row>
    <row r="456" spans="2:34" x14ac:dyDescent="0.25">
      <c r="B456" t="s">
        <v>403</v>
      </c>
      <c r="C456" t="s">
        <v>25</v>
      </c>
      <c r="D456" t="s">
        <v>45</v>
      </c>
      <c r="E456">
        <v>14</v>
      </c>
      <c r="F456" t="s">
        <v>70</v>
      </c>
      <c r="G456" s="9">
        <v>675.94622802734375</v>
      </c>
      <c r="H456" s="9">
        <v>1746165.25</v>
      </c>
      <c r="I456" s="9">
        <v>500422.40625</v>
      </c>
      <c r="J456" s="9">
        <v>0</v>
      </c>
      <c r="K456" s="9">
        <v>883691.5</v>
      </c>
      <c r="L456" s="9">
        <v>2441.5625</v>
      </c>
      <c r="M456" s="9">
        <v>267541.9375</v>
      </c>
      <c r="N456" s="9">
        <v>0</v>
      </c>
      <c r="O456" s="9">
        <v>213.47686767578125</v>
      </c>
      <c r="P456" s="9">
        <v>91855.5078125</v>
      </c>
      <c r="Q456" s="9">
        <v>0</v>
      </c>
      <c r="R456" s="9">
        <v>0</v>
      </c>
      <c r="S456" s="9">
        <v>0</v>
      </c>
      <c r="T456" s="9">
        <v>0</v>
      </c>
      <c r="U456" s="9">
        <v>2835.288</v>
      </c>
      <c r="V456" s="9">
        <v>0</v>
      </c>
      <c r="W456" s="9">
        <v>0</v>
      </c>
      <c r="X456" s="9">
        <v>2835.288</v>
      </c>
      <c r="Y456" s="9">
        <v>5057.1123046875</v>
      </c>
      <c r="Z456" s="9">
        <v>-5265.62939453125</v>
      </c>
      <c r="AA456" s="9">
        <v>0</v>
      </c>
      <c r="AB456" s="9">
        <v>0</v>
      </c>
      <c r="AC456" s="9">
        <v>0</v>
      </c>
      <c r="AD456" s="9">
        <v>0</v>
      </c>
      <c r="AE456" s="9"/>
      <c r="AH456" s="10"/>
    </row>
    <row r="457" spans="2:34" x14ac:dyDescent="0.25">
      <c r="B457" t="s">
        <v>404</v>
      </c>
      <c r="C457" t="s">
        <v>25</v>
      </c>
      <c r="D457" t="s">
        <v>45</v>
      </c>
      <c r="E457">
        <v>14</v>
      </c>
      <c r="F457" t="s">
        <v>57</v>
      </c>
      <c r="G457" s="9">
        <v>635.15667724609375</v>
      </c>
      <c r="H457" s="9">
        <v>1714238.25</v>
      </c>
      <c r="I457" s="9">
        <v>500422.40625</v>
      </c>
      <c r="J457" s="9">
        <v>0</v>
      </c>
      <c r="K457" s="9">
        <v>883691.5</v>
      </c>
      <c r="L457" s="9">
        <v>2188.98193359375</v>
      </c>
      <c r="M457" s="9">
        <v>235867.71875</v>
      </c>
      <c r="N457" s="9">
        <v>0</v>
      </c>
      <c r="O457" s="9">
        <v>213.47686767578125</v>
      </c>
      <c r="P457" s="9">
        <v>91855.5078125</v>
      </c>
      <c r="Q457" s="9">
        <v>0</v>
      </c>
      <c r="R457" s="9">
        <v>0</v>
      </c>
      <c r="S457" s="9">
        <v>0</v>
      </c>
      <c r="T457" s="9">
        <v>0</v>
      </c>
      <c r="U457" s="9">
        <v>2835.288</v>
      </c>
      <c r="V457" s="9">
        <v>0</v>
      </c>
      <c r="W457" s="9">
        <v>0</v>
      </c>
      <c r="X457" s="9">
        <v>2835.288</v>
      </c>
      <c r="Y457" s="9">
        <v>5057.1123046875</v>
      </c>
      <c r="Z457" s="9">
        <v>-5265.62939453125</v>
      </c>
      <c r="AA457" s="9">
        <v>0</v>
      </c>
      <c r="AB457" s="9">
        <v>0</v>
      </c>
      <c r="AC457" s="9">
        <v>0</v>
      </c>
      <c r="AD457" s="9">
        <v>0</v>
      </c>
      <c r="AE457" s="9"/>
      <c r="AH457" s="10"/>
    </row>
    <row r="458" spans="2:34" x14ac:dyDescent="0.25">
      <c r="B458" t="s">
        <v>405</v>
      </c>
      <c r="C458" t="s">
        <v>26</v>
      </c>
      <c r="D458" t="s">
        <v>45</v>
      </c>
      <c r="E458">
        <v>14</v>
      </c>
      <c r="F458" t="s">
        <v>52</v>
      </c>
      <c r="G458" s="9">
        <v>230.99070739746094</v>
      </c>
      <c r="H458" s="9">
        <v>375774.46875</v>
      </c>
      <c r="I458" s="9">
        <v>133157.65625</v>
      </c>
      <c r="J458" s="9">
        <v>0</v>
      </c>
      <c r="K458" s="9">
        <v>99493.7734375</v>
      </c>
      <c r="L458" s="9">
        <v>23177.564453125</v>
      </c>
      <c r="M458" s="9">
        <v>57230.74609375</v>
      </c>
      <c r="N458" s="9">
        <v>0</v>
      </c>
      <c r="O458" s="9">
        <v>0</v>
      </c>
      <c r="P458" s="9">
        <v>62064.796875</v>
      </c>
      <c r="Q458" s="9">
        <v>0</v>
      </c>
      <c r="R458" s="9">
        <v>649.760498046875</v>
      </c>
      <c r="S458" s="9">
        <v>0</v>
      </c>
      <c r="T458" s="9">
        <v>0</v>
      </c>
      <c r="U458" s="9">
        <v>2201.4964800000002</v>
      </c>
      <c r="V458" s="9">
        <v>110.39444</v>
      </c>
      <c r="W458" s="9">
        <v>0</v>
      </c>
      <c r="X458" s="9">
        <v>2091.1022400000002</v>
      </c>
      <c r="Y458" s="9">
        <v>1848.114013671875</v>
      </c>
      <c r="Z458" s="9">
        <v>-1644.8216552734375</v>
      </c>
      <c r="AA458" s="9">
        <v>0.22927014529705048</v>
      </c>
      <c r="AB458" s="9">
        <v>0</v>
      </c>
      <c r="AC458" s="9">
        <v>6</v>
      </c>
      <c r="AD458" s="9">
        <v>0</v>
      </c>
      <c r="AE458" s="9"/>
      <c r="AH458" s="10"/>
    </row>
    <row r="459" spans="2:34" x14ac:dyDescent="0.25">
      <c r="B459" t="s">
        <v>725</v>
      </c>
      <c r="C459" t="s">
        <v>26</v>
      </c>
      <c r="D459" t="s">
        <v>45</v>
      </c>
      <c r="E459">
        <v>14</v>
      </c>
      <c r="F459" t="s">
        <v>648</v>
      </c>
      <c r="G459" s="9">
        <v>230.99105834960937</v>
      </c>
      <c r="H459" s="9">
        <v>383700.5625</v>
      </c>
      <c r="I459" s="9">
        <v>133157.65625</v>
      </c>
      <c r="J459" s="9">
        <v>0</v>
      </c>
      <c r="K459" s="9">
        <v>99493.7734375</v>
      </c>
      <c r="L459" s="9">
        <v>23176.43359375</v>
      </c>
      <c r="M459" s="9">
        <v>65158.0234375</v>
      </c>
      <c r="N459" s="9">
        <v>0</v>
      </c>
      <c r="O459" s="9">
        <v>0</v>
      </c>
      <c r="P459" s="9">
        <v>62064.796875</v>
      </c>
      <c r="Q459" s="9">
        <v>0</v>
      </c>
      <c r="R459" s="9">
        <v>649.74981689453125</v>
      </c>
      <c r="S459" s="9">
        <v>0</v>
      </c>
      <c r="T459" s="9">
        <v>0</v>
      </c>
      <c r="U459" s="9">
        <v>2201.4960000000001</v>
      </c>
      <c r="V459" s="9">
        <v>110.39444</v>
      </c>
      <c r="W459" s="9">
        <v>0</v>
      </c>
      <c r="X459" s="9">
        <v>2091.1016</v>
      </c>
      <c r="Y459" s="9">
        <v>1848.1142578125</v>
      </c>
      <c r="Z459" s="9">
        <v>-1644.8218994140625</v>
      </c>
      <c r="AA459" s="9">
        <v>0.22927014529705048</v>
      </c>
      <c r="AB459" s="9">
        <v>0</v>
      </c>
      <c r="AC459" s="9">
        <v>6</v>
      </c>
      <c r="AD459" s="9">
        <v>0</v>
      </c>
      <c r="AE459" s="9"/>
      <c r="AH459" s="10"/>
    </row>
    <row r="460" spans="2:34" x14ac:dyDescent="0.25">
      <c r="B460" t="s">
        <v>406</v>
      </c>
      <c r="C460" t="s">
        <v>26</v>
      </c>
      <c r="D460" t="s">
        <v>45</v>
      </c>
      <c r="E460">
        <v>14</v>
      </c>
      <c r="F460" t="s">
        <v>62</v>
      </c>
      <c r="G460" s="9">
        <v>232.60418701171875</v>
      </c>
      <c r="H460" s="9">
        <v>366268.3125</v>
      </c>
      <c r="I460" s="9">
        <v>133157.65625</v>
      </c>
      <c r="J460" s="9">
        <v>0</v>
      </c>
      <c r="K460" s="9">
        <v>99493.7734375</v>
      </c>
      <c r="L460" s="9">
        <v>25202.2890625</v>
      </c>
      <c r="M460" s="9">
        <v>60843.08984375</v>
      </c>
      <c r="N460" s="9">
        <v>0</v>
      </c>
      <c r="O460" s="9">
        <v>0</v>
      </c>
      <c r="P460" s="9">
        <v>46876.9921875</v>
      </c>
      <c r="Q460" s="9">
        <v>0</v>
      </c>
      <c r="R460" s="9">
        <v>694.6634521484375</v>
      </c>
      <c r="S460" s="9">
        <v>0</v>
      </c>
      <c r="T460" s="9">
        <v>0</v>
      </c>
      <c r="U460" s="9">
        <v>2201.6484800000003</v>
      </c>
      <c r="V460" s="9">
        <v>110.39444</v>
      </c>
      <c r="W460" s="9">
        <v>0</v>
      </c>
      <c r="X460" s="9">
        <v>2091.2542400000002</v>
      </c>
      <c r="Y460" s="9">
        <v>1807.01171875</v>
      </c>
      <c r="Z460" s="9">
        <v>-1608.240478515625</v>
      </c>
      <c r="AA460" s="9">
        <v>0.22927014529705048</v>
      </c>
      <c r="AB460" s="9">
        <v>0</v>
      </c>
      <c r="AC460" s="9">
        <v>6</v>
      </c>
      <c r="AD460" s="9">
        <v>0</v>
      </c>
      <c r="AE460" s="9"/>
      <c r="AH460" s="10"/>
    </row>
    <row r="461" spans="2:34" x14ac:dyDescent="0.25">
      <c r="B461" t="s">
        <v>726</v>
      </c>
      <c r="C461" t="s">
        <v>26</v>
      </c>
      <c r="D461" t="s">
        <v>45</v>
      </c>
      <c r="E461">
        <v>14</v>
      </c>
      <c r="F461" t="s">
        <v>650</v>
      </c>
      <c r="G461" s="9">
        <v>206.85374450683594</v>
      </c>
      <c r="H461" s="9">
        <v>346984.375</v>
      </c>
      <c r="I461" s="9">
        <v>133157.65625</v>
      </c>
      <c r="J461" s="9">
        <v>0</v>
      </c>
      <c r="K461" s="9">
        <v>99493.7734375</v>
      </c>
      <c r="L461" s="9">
        <v>21050.40234375</v>
      </c>
      <c r="M461" s="9">
        <v>47935.875</v>
      </c>
      <c r="N461" s="9">
        <v>0</v>
      </c>
      <c r="O461" s="9">
        <v>0</v>
      </c>
      <c r="P461" s="9">
        <v>44679.12109375</v>
      </c>
      <c r="Q461" s="9">
        <v>0</v>
      </c>
      <c r="R461" s="9">
        <v>667.751708984375</v>
      </c>
      <c r="S461" s="9">
        <v>0</v>
      </c>
      <c r="T461" s="9">
        <v>0</v>
      </c>
      <c r="U461" s="9">
        <v>2201.6500800000003</v>
      </c>
      <c r="V461" s="9">
        <v>110.39444</v>
      </c>
      <c r="W461" s="9">
        <v>0</v>
      </c>
      <c r="X461" s="9">
        <v>2091.2556800000002</v>
      </c>
      <c r="Y461" s="9">
        <v>1829.162841796875</v>
      </c>
      <c r="Z461" s="9">
        <v>-1627.9547119140625</v>
      </c>
      <c r="AA461" s="9">
        <v>0.22927014529705048</v>
      </c>
      <c r="AB461" s="9">
        <v>0</v>
      </c>
      <c r="AC461" s="9">
        <v>6</v>
      </c>
      <c r="AD461" s="9">
        <v>0</v>
      </c>
      <c r="AE461" s="9"/>
      <c r="AG461" s="3">
        <f t="shared" ref="AG461:AG463" si="69">L461+M461+O461+P461+R461</f>
        <v>114333.15014648438</v>
      </c>
      <c r="AH461" s="10"/>
    </row>
    <row r="462" spans="2:34" x14ac:dyDescent="0.25">
      <c r="B462" t="s">
        <v>407</v>
      </c>
      <c r="C462" t="s">
        <v>26</v>
      </c>
      <c r="D462" t="s">
        <v>45</v>
      </c>
      <c r="E462">
        <v>14</v>
      </c>
      <c r="F462" t="s">
        <v>53</v>
      </c>
      <c r="G462" s="9">
        <v>254.82183837890625</v>
      </c>
      <c r="H462" s="9">
        <v>379676.96875</v>
      </c>
      <c r="I462" s="9">
        <v>133157.65625</v>
      </c>
      <c r="J462" s="9">
        <v>0</v>
      </c>
      <c r="K462" s="9">
        <v>99493.7734375</v>
      </c>
      <c r="L462" s="9">
        <v>20938.26953125</v>
      </c>
      <c r="M462" s="9">
        <v>63295.4453125</v>
      </c>
      <c r="N462" s="9">
        <v>0</v>
      </c>
      <c r="O462" s="9">
        <v>0</v>
      </c>
      <c r="P462" s="9">
        <v>62336.33984375</v>
      </c>
      <c r="Q462" s="9">
        <v>0</v>
      </c>
      <c r="R462" s="9">
        <v>455.39703369140625</v>
      </c>
      <c r="S462" s="9">
        <v>0</v>
      </c>
      <c r="T462" s="9">
        <v>0</v>
      </c>
      <c r="U462" s="9">
        <v>2201.6230400000004</v>
      </c>
      <c r="V462" s="9">
        <v>110.39444</v>
      </c>
      <c r="W462" s="9">
        <v>0</v>
      </c>
      <c r="X462" s="9">
        <v>2091.2286400000003</v>
      </c>
      <c r="Y462" s="9">
        <v>1893.2559814453125</v>
      </c>
      <c r="Z462" s="9">
        <v>-1684.9979248046875</v>
      </c>
      <c r="AA462" s="9">
        <v>0.30569353699684143</v>
      </c>
      <c r="AB462" s="9">
        <v>0</v>
      </c>
      <c r="AC462" s="9">
        <v>8</v>
      </c>
      <c r="AD462" s="9">
        <v>0</v>
      </c>
      <c r="AE462" s="9"/>
      <c r="AG462" s="3">
        <f t="shared" si="69"/>
        <v>147025.45172119141</v>
      </c>
      <c r="AH462" s="10"/>
    </row>
    <row r="463" spans="2:34" x14ac:dyDescent="0.25">
      <c r="B463" t="s">
        <v>819</v>
      </c>
      <c r="C463" t="s">
        <v>26</v>
      </c>
      <c r="D463" t="s">
        <v>45</v>
      </c>
      <c r="E463">
        <v>14</v>
      </c>
      <c r="F463" t="s">
        <v>777</v>
      </c>
      <c r="G463" s="9">
        <v>233.44473266601562</v>
      </c>
      <c r="H463" s="9">
        <v>369610.28125</v>
      </c>
      <c r="I463" s="9">
        <v>133157.65625</v>
      </c>
      <c r="J463" s="9">
        <v>0</v>
      </c>
      <c r="K463" s="9">
        <v>99493.7734375</v>
      </c>
      <c r="L463" s="9">
        <v>19584.64453125</v>
      </c>
      <c r="M463" s="9">
        <v>54580.6796875</v>
      </c>
      <c r="N463" s="9">
        <v>0</v>
      </c>
      <c r="O463" s="9">
        <v>0</v>
      </c>
      <c r="P463" s="9">
        <v>62336.33984375</v>
      </c>
      <c r="Q463" s="9">
        <v>0</v>
      </c>
      <c r="R463" s="9">
        <v>457.29217529296875</v>
      </c>
      <c r="S463" s="9">
        <v>0</v>
      </c>
      <c r="T463" s="9">
        <v>0</v>
      </c>
      <c r="U463" s="9">
        <v>2201.6230400000004</v>
      </c>
      <c r="V463" s="9">
        <v>110.39444</v>
      </c>
      <c r="W463" s="9">
        <v>0</v>
      </c>
      <c r="X463" s="9">
        <v>2091.2286400000003</v>
      </c>
      <c r="Y463" s="9">
        <v>1893.2559814453125</v>
      </c>
      <c r="Z463" s="9">
        <v>-1684.9979248046875</v>
      </c>
      <c r="AA463" s="9">
        <v>0.30569353699684143</v>
      </c>
      <c r="AB463" s="9">
        <v>0</v>
      </c>
      <c r="AC463" s="9">
        <v>8</v>
      </c>
      <c r="AD463" s="9">
        <v>0</v>
      </c>
      <c r="AE463" s="9"/>
      <c r="AG463" s="3">
        <f t="shared" si="69"/>
        <v>136958.95623779297</v>
      </c>
      <c r="AH463" s="10"/>
    </row>
    <row r="464" spans="2:34" x14ac:dyDescent="0.25">
      <c r="B464" t="s">
        <v>408</v>
      </c>
      <c r="C464" t="s">
        <v>26</v>
      </c>
      <c r="D464" t="s">
        <v>45</v>
      </c>
      <c r="E464">
        <v>14</v>
      </c>
      <c r="F464" t="s">
        <v>54</v>
      </c>
      <c r="G464" s="9">
        <v>253.16014099121094</v>
      </c>
      <c r="H464" s="9">
        <v>368788.875</v>
      </c>
      <c r="I464" s="9">
        <v>133157.65625</v>
      </c>
      <c r="J464" s="9">
        <v>0</v>
      </c>
      <c r="K464" s="9">
        <v>99493.7734375</v>
      </c>
      <c r="L464" s="9">
        <v>22990.53515625</v>
      </c>
      <c r="M464" s="9">
        <v>61231.94921875</v>
      </c>
      <c r="N464" s="9">
        <v>0</v>
      </c>
      <c r="O464" s="9">
        <v>0</v>
      </c>
      <c r="P464" s="9">
        <v>51915.0234375</v>
      </c>
      <c r="Q464" s="9">
        <v>0</v>
      </c>
      <c r="R464" s="9">
        <v>0</v>
      </c>
      <c r="S464" s="9">
        <v>0</v>
      </c>
      <c r="T464" s="9">
        <v>0</v>
      </c>
      <c r="U464" s="9">
        <v>2201.1916800000004</v>
      </c>
      <c r="V464" s="9">
        <v>110.39444</v>
      </c>
      <c r="W464" s="9">
        <v>0</v>
      </c>
      <c r="X464" s="9">
        <v>2090.7972800000002</v>
      </c>
      <c r="Y464" s="9">
        <v>1509.0606689453125</v>
      </c>
      <c r="Z464" s="9">
        <v>-1571.7618408203125</v>
      </c>
      <c r="AA464" s="9">
        <v>3.8211692124605179E-2</v>
      </c>
      <c r="AB464" s="9">
        <v>0</v>
      </c>
      <c r="AC464" s="9">
        <v>1</v>
      </c>
      <c r="AD464" s="9">
        <v>0</v>
      </c>
      <c r="AE464" s="9"/>
      <c r="AH464" s="10"/>
    </row>
    <row r="465" spans="2:34" x14ac:dyDescent="0.25">
      <c r="B465" t="s">
        <v>409</v>
      </c>
      <c r="C465" t="s">
        <v>26</v>
      </c>
      <c r="D465" t="s">
        <v>45</v>
      </c>
      <c r="E465">
        <v>14</v>
      </c>
      <c r="F465" t="s">
        <v>66</v>
      </c>
      <c r="G465" s="9">
        <v>233.28843688964844</v>
      </c>
      <c r="H465" s="9">
        <v>359285.0625</v>
      </c>
      <c r="I465" s="9">
        <v>133157.65625</v>
      </c>
      <c r="J465" s="9">
        <v>0</v>
      </c>
      <c r="K465" s="9">
        <v>99493.7734375</v>
      </c>
      <c r="L465" s="9">
        <v>20778.23046875</v>
      </c>
      <c r="M465" s="9">
        <v>53940.68359375</v>
      </c>
      <c r="N465" s="9">
        <v>0</v>
      </c>
      <c r="O465" s="9">
        <v>0</v>
      </c>
      <c r="P465" s="9">
        <v>51915.01953125</v>
      </c>
      <c r="Q465" s="9">
        <v>0</v>
      </c>
      <c r="R465" s="9">
        <v>0</v>
      </c>
      <c r="S465" s="9">
        <v>0</v>
      </c>
      <c r="T465" s="9">
        <v>0</v>
      </c>
      <c r="U465" s="9">
        <v>2201.1916800000004</v>
      </c>
      <c r="V465" s="9">
        <v>110.39444</v>
      </c>
      <c r="W465" s="9">
        <v>0</v>
      </c>
      <c r="X465" s="9">
        <v>2090.7972800000002</v>
      </c>
      <c r="Y465" s="9">
        <v>1509.0606689453125</v>
      </c>
      <c r="Z465" s="9">
        <v>-1571.7618408203125</v>
      </c>
      <c r="AA465" s="9">
        <v>3.8211692124605179E-2</v>
      </c>
      <c r="AB465" s="9">
        <v>0</v>
      </c>
      <c r="AC465" s="9">
        <v>1</v>
      </c>
      <c r="AD465" s="9">
        <v>0</v>
      </c>
      <c r="AE465" s="9"/>
      <c r="AH465" s="10"/>
    </row>
    <row r="466" spans="2:34" x14ac:dyDescent="0.25">
      <c r="B466" t="s">
        <v>410</v>
      </c>
      <c r="C466" t="s">
        <v>26</v>
      </c>
      <c r="D466" t="s">
        <v>45</v>
      </c>
      <c r="E466">
        <v>14</v>
      </c>
      <c r="F466" t="s">
        <v>55</v>
      </c>
      <c r="G466" s="9">
        <v>216.55912780761719</v>
      </c>
      <c r="H466" s="9">
        <v>351214.15625</v>
      </c>
      <c r="I466" s="9">
        <v>133157.65625</v>
      </c>
      <c r="J466" s="9">
        <v>0</v>
      </c>
      <c r="K466" s="9">
        <v>99493.7734375</v>
      </c>
      <c r="L466" s="9">
        <v>18832.375</v>
      </c>
      <c r="M466" s="9">
        <v>47815.66015625</v>
      </c>
      <c r="N466" s="9">
        <v>0</v>
      </c>
      <c r="O466" s="9">
        <v>0</v>
      </c>
      <c r="P466" s="9">
        <v>51915.02734375</v>
      </c>
      <c r="Q466" s="9">
        <v>0</v>
      </c>
      <c r="R466" s="9">
        <v>0</v>
      </c>
      <c r="S466" s="9">
        <v>0</v>
      </c>
      <c r="T466" s="9">
        <v>0</v>
      </c>
      <c r="U466" s="9">
        <v>2201.1916800000004</v>
      </c>
      <c r="V466" s="9">
        <v>110.39444</v>
      </c>
      <c r="W466" s="9">
        <v>0</v>
      </c>
      <c r="X466" s="9">
        <v>2090.7972800000002</v>
      </c>
      <c r="Y466" s="9">
        <v>1509.0606689453125</v>
      </c>
      <c r="Z466" s="9">
        <v>-1571.7618408203125</v>
      </c>
      <c r="AA466" s="9">
        <v>3.8211692124605179E-2</v>
      </c>
      <c r="AB466" s="9">
        <v>0</v>
      </c>
      <c r="AC466" s="9">
        <v>1</v>
      </c>
      <c r="AD466" s="9">
        <v>0</v>
      </c>
      <c r="AE466" s="9"/>
      <c r="AH466" s="10"/>
    </row>
    <row r="467" spans="2:34" x14ac:dyDescent="0.25">
      <c r="B467" t="s">
        <v>411</v>
      </c>
      <c r="C467" t="s">
        <v>26</v>
      </c>
      <c r="D467" t="s">
        <v>45</v>
      </c>
      <c r="E467">
        <v>14</v>
      </c>
      <c r="F467" t="s">
        <v>56</v>
      </c>
      <c r="G467" s="9">
        <v>240.81044006347656</v>
      </c>
      <c r="H467" s="9">
        <v>359537.40625</v>
      </c>
      <c r="I467" s="9">
        <v>133157.65625</v>
      </c>
      <c r="J467" s="9">
        <v>0</v>
      </c>
      <c r="K467" s="9">
        <v>99493.7734375</v>
      </c>
      <c r="L467" s="9">
        <v>19487.5390625</v>
      </c>
      <c r="M467" s="9">
        <v>55597.69140625</v>
      </c>
      <c r="N467" s="9">
        <v>0</v>
      </c>
      <c r="O467" s="9">
        <v>0</v>
      </c>
      <c r="P467" s="9">
        <v>51800.9453125</v>
      </c>
      <c r="Q467" s="9">
        <v>0</v>
      </c>
      <c r="R467" s="9">
        <v>0</v>
      </c>
      <c r="S467" s="9">
        <v>0</v>
      </c>
      <c r="T467" s="9">
        <v>0</v>
      </c>
      <c r="U467" s="9">
        <v>2201.18048</v>
      </c>
      <c r="V467" s="9">
        <v>110.39444</v>
      </c>
      <c r="W467" s="9">
        <v>0</v>
      </c>
      <c r="X467" s="9">
        <v>2090.7856000000002</v>
      </c>
      <c r="Y467" s="9">
        <v>1499.2049560546875</v>
      </c>
      <c r="Z467" s="9">
        <v>-1560.2159423828125</v>
      </c>
      <c r="AA467" s="9">
        <v>7.6423384249210358E-2</v>
      </c>
      <c r="AB467" s="9">
        <v>0</v>
      </c>
      <c r="AC467" s="9">
        <v>2</v>
      </c>
      <c r="AD467" s="9">
        <v>0</v>
      </c>
      <c r="AE467" s="9"/>
      <c r="AG467" s="3">
        <f t="shared" ref="AG467" si="70">L467+M467+O467+P467+R467</f>
        <v>126886.17578125</v>
      </c>
      <c r="AH467" s="10"/>
    </row>
    <row r="468" spans="2:34" x14ac:dyDescent="0.25">
      <c r="B468" t="s">
        <v>412</v>
      </c>
      <c r="C468" t="s">
        <v>26</v>
      </c>
      <c r="D468" t="s">
        <v>45</v>
      </c>
      <c r="E468">
        <v>14</v>
      </c>
      <c r="F468" t="s">
        <v>70</v>
      </c>
      <c r="G468" s="9">
        <v>222.50021362304687</v>
      </c>
      <c r="H468" s="9">
        <v>351004.03125</v>
      </c>
      <c r="I468" s="9">
        <v>133157.65625</v>
      </c>
      <c r="J468" s="9">
        <v>0</v>
      </c>
      <c r="K468" s="9">
        <v>99493.7734375</v>
      </c>
      <c r="L468" s="9">
        <v>17557.298828125</v>
      </c>
      <c r="M468" s="9">
        <v>48994.53515625</v>
      </c>
      <c r="N468" s="9">
        <v>0</v>
      </c>
      <c r="O468" s="9">
        <v>0</v>
      </c>
      <c r="P468" s="9">
        <v>51800.9453125</v>
      </c>
      <c r="Q468" s="9">
        <v>0</v>
      </c>
      <c r="R468" s="9">
        <v>0</v>
      </c>
      <c r="S468" s="9">
        <v>0</v>
      </c>
      <c r="T468" s="9">
        <v>0</v>
      </c>
      <c r="U468" s="9">
        <v>2201.18048</v>
      </c>
      <c r="V468" s="9">
        <v>110.39444</v>
      </c>
      <c r="W468" s="9">
        <v>0</v>
      </c>
      <c r="X468" s="9">
        <v>2090.7856000000002</v>
      </c>
      <c r="Y468" s="9">
        <v>1499.2049560546875</v>
      </c>
      <c r="Z468" s="9">
        <v>-1560.2159423828125</v>
      </c>
      <c r="AA468" s="9">
        <v>3.8211692124605179E-2</v>
      </c>
      <c r="AB468" s="9">
        <v>0</v>
      </c>
      <c r="AC468" s="9">
        <v>1</v>
      </c>
      <c r="AD468" s="9">
        <v>0</v>
      </c>
      <c r="AE468" s="9"/>
      <c r="AH468" s="10"/>
    </row>
    <row r="469" spans="2:34" x14ac:dyDescent="0.25">
      <c r="B469" t="s">
        <v>413</v>
      </c>
      <c r="C469" t="s">
        <v>26</v>
      </c>
      <c r="D469" t="s">
        <v>45</v>
      </c>
      <c r="E469">
        <v>14</v>
      </c>
      <c r="F469" t="s">
        <v>57</v>
      </c>
      <c r="G469" s="9">
        <v>207.30838012695312</v>
      </c>
      <c r="H469" s="9">
        <v>343753.375</v>
      </c>
      <c r="I469" s="9">
        <v>133157.65625</v>
      </c>
      <c r="J469" s="9">
        <v>0</v>
      </c>
      <c r="K469" s="9">
        <v>99493.7734375</v>
      </c>
      <c r="L469" s="9">
        <v>15842.8515625</v>
      </c>
      <c r="M469" s="9">
        <v>43458.25</v>
      </c>
      <c r="N469" s="9">
        <v>0</v>
      </c>
      <c r="O469" s="9">
        <v>0</v>
      </c>
      <c r="P469" s="9">
        <v>51800.9453125</v>
      </c>
      <c r="Q469" s="9">
        <v>0</v>
      </c>
      <c r="R469" s="9">
        <v>0</v>
      </c>
      <c r="S469" s="9">
        <v>0</v>
      </c>
      <c r="T469" s="9">
        <v>0</v>
      </c>
      <c r="U469" s="9">
        <v>2201.18048</v>
      </c>
      <c r="V469" s="9">
        <v>110.39444</v>
      </c>
      <c r="W469" s="9">
        <v>0</v>
      </c>
      <c r="X469" s="9">
        <v>2090.7856000000002</v>
      </c>
      <c r="Y469" s="9">
        <v>1499.2049560546875</v>
      </c>
      <c r="Z469" s="9">
        <v>-1560.2159423828125</v>
      </c>
      <c r="AA469" s="9">
        <v>3.8211692124605179E-2</v>
      </c>
      <c r="AB469" s="9">
        <v>0</v>
      </c>
      <c r="AC469" s="9">
        <v>1</v>
      </c>
      <c r="AD469" s="9">
        <v>0</v>
      </c>
      <c r="AE469" s="9"/>
      <c r="AG469" s="3">
        <f t="shared" ref="AG469" si="71">L469+M469+O469+P469+R469</f>
        <v>111102.046875</v>
      </c>
      <c r="AH469" s="10"/>
    </row>
    <row r="470" spans="2:34" x14ac:dyDescent="0.25">
      <c r="B470" t="s">
        <v>414</v>
      </c>
      <c r="C470" t="s">
        <v>27</v>
      </c>
      <c r="D470" t="s">
        <v>45</v>
      </c>
      <c r="E470">
        <v>14</v>
      </c>
      <c r="F470" t="s">
        <v>52</v>
      </c>
      <c r="G470" s="9">
        <v>997.892822265625</v>
      </c>
      <c r="H470" s="9">
        <v>3961245.5</v>
      </c>
      <c r="I470" s="9">
        <v>566447.625</v>
      </c>
      <c r="J470" s="9">
        <v>0</v>
      </c>
      <c r="K470" s="9">
        <v>1692748</v>
      </c>
      <c r="L470" s="9">
        <v>542181.125</v>
      </c>
      <c r="M470" s="9">
        <v>766378.3125</v>
      </c>
      <c r="N470" s="9">
        <v>0</v>
      </c>
      <c r="O470" s="9">
        <v>1121.62158203125</v>
      </c>
      <c r="P470" s="9">
        <v>356840.96875</v>
      </c>
      <c r="Q470" s="9">
        <v>0</v>
      </c>
      <c r="R470" s="9">
        <v>35527.734375</v>
      </c>
      <c r="S470" s="9">
        <v>0</v>
      </c>
      <c r="T470" s="9">
        <v>0</v>
      </c>
      <c r="U470" s="9">
        <v>35993.372160000006</v>
      </c>
      <c r="V470" s="9">
        <v>0</v>
      </c>
      <c r="W470" s="9">
        <v>0</v>
      </c>
      <c r="X470" s="9">
        <v>35993.372160000006</v>
      </c>
      <c r="Y470" s="9">
        <v>9420.6259765625</v>
      </c>
      <c r="Z470" s="9">
        <v>-8384.35546875</v>
      </c>
      <c r="AA470" s="9">
        <v>2.2828442975878716E-2</v>
      </c>
      <c r="AB470" s="9">
        <v>0</v>
      </c>
      <c r="AC470" s="9">
        <v>2</v>
      </c>
      <c r="AD470" s="9">
        <v>0</v>
      </c>
      <c r="AE470" s="9"/>
      <c r="AH470" s="10"/>
    </row>
    <row r="471" spans="2:34" x14ac:dyDescent="0.25">
      <c r="B471" t="s">
        <v>727</v>
      </c>
      <c r="C471" t="s">
        <v>27</v>
      </c>
      <c r="D471" t="s">
        <v>45</v>
      </c>
      <c r="E471">
        <v>14</v>
      </c>
      <c r="F471" t="s">
        <v>648</v>
      </c>
      <c r="G471" s="9">
        <v>997.89300537109375</v>
      </c>
      <c r="H471" s="9">
        <v>3987841.25</v>
      </c>
      <c r="I471" s="9">
        <v>566447.625</v>
      </c>
      <c r="J471" s="9">
        <v>0</v>
      </c>
      <c r="K471" s="9">
        <v>1692748</v>
      </c>
      <c r="L471" s="9">
        <v>542178.0625</v>
      </c>
      <c r="M471" s="9">
        <v>792976.0625</v>
      </c>
      <c r="N471" s="9">
        <v>0</v>
      </c>
      <c r="O471" s="9">
        <v>1121.62158203125</v>
      </c>
      <c r="P471" s="9">
        <v>356841.09375</v>
      </c>
      <c r="Q471" s="9">
        <v>0</v>
      </c>
      <c r="R471" s="9">
        <v>35527.73046875</v>
      </c>
      <c r="S471" s="9">
        <v>0</v>
      </c>
      <c r="T471" s="9">
        <v>0</v>
      </c>
      <c r="U471" s="9">
        <v>35993.372160000006</v>
      </c>
      <c r="V471" s="9">
        <v>0</v>
      </c>
      <c r="W471" s="9">
        <v>0</v>
      </c>
      <c r="X471" s="9">
        <v>35993.372160000006</v>
      </c>
      <c r="Y471" s="9">
        <v>9420.6259765625</v>
      </c>
      <c r="Z471" s="9">
        <v>-8384.3564453125</v>
      </c>
      <c r="AA471" s="9">
        <v>2.2828442975878716E-2</v>
      </c>
      <c r="AB471" s="9">
        <v>0</v>
      </c>
      <c r="AC471" s="9">
        <v>2</v>
      </c>
      <c r="AD471" s="9">
        <v>0</v>
      </c>
      <c r="AE471" s="9"/>
      <c r="AH471" s="10"/>
    </row>
    <row r="472" spans="2:34" x14ac:dyDescent="0.25">
      <c r="B472" t="s">
        <v>415</v>
      </c>
      <c r="C472" t="s">
        <v>27</v>
      </c>
      <c r="D472" t="s">
        <v>45</v>
      </c>
      <c r="E472">
        <v>14</v>
      </c>
      <c r="F472" t="s">
        <v>62</v>
      </c>
      <c r="G472" s="9">
        <v>939.9041748046875</v>
      </c>
      <c r="H472" s="9">
        <v>3900879</v>
      </c>
      <c r="I472" s="9">
        <v>566447.625</v>
      </c>
      <c r="J472" s="9">
        <v>0</v>
      </c>
      <c r="K472" s="9">
        <v>1692748</v>
      </c>
      <c r="L472" s="9">
        <v>564203.75</v>
      </c>
      <c r="M472" s="9">
        <v>717116.625</v>
      </c>
      <c r="N472" s="9">
        <v>0</v>
      </c>
      <c r="O472" s="9">
        <v>1121.62158203125</v>
      </c>
      <c r="P472" s="9">
        <v>311046.75</v>
      </c>
      <c r="Q472" s="9">
        <v>0</v>
      </c>
      <c r="R472" s="9">
        <v>48194.3359375</v>
      </c>
      <c r="S472" s="9">
        <v>0</v>
      </c>
      <c r="T472" s="9">
        <v>0</v>
      </c>
      <c r="U472" s="9">
        <v>35993.774080000003</v>
      </c>
      <c r="V472" s="9">
        <v>0</v>
      </c>
      <c r="W472" s="9">
        <v>0</v>
      </c>
      <c r="X472" s="9">
        <v>35993.774080000003</v>
      </c>
      <c r="Y472" s="9">
        <v>9181.041015625</v>
      </c>
      <c r="Z472" s="9">
        <v>-8171.1259765625</v>
      </c>
      <c r="AA472" s="9">
        <v>0</v>
      </c>
      <c r="AB472" s="9">
        <v>0</v>
      </c>
      <c r="AC472" s="9">
        <v>0</v>
      </c>
      <c r="AD472" s="9">
        <v>0</v>
      </c>
      <c r="AE472" s="9"/>
      <c r="AH472" s="10"/>
    </row>
    <row r="473" spans="2:34" x14ac:dyDescent="0.25">
      <c r="B473" t="s">
        <v>728</v>
      </c>
      <c r="C473" t="s">
        <v>27</v>
      </c>
      <c r="D473" t="s">
        <v>45</v>
      </c>
      <c r="E473">
        <v>14</v>
      </c>
      <c r="F473" t="s">
        <v>650</v>
      </c>
      <c r="G473" s="9">
        <v>899.89434814453125</v>
      </c>
      <c r="H473" s="9">
        <v>3744065</v>
      </c>
      <c r="I473" s="9">
        <v>566447.625</v>
      </c>
      <c r="J473" s="9">
        <v>0</v>
      </c>
      <c r="K473" s="9">
        <v>1692748</v>
      </c>
      <c r="L473" s="9">
        <v>475126.5</v>
      </c>
      <c r="M473" s="9">
        <v>668925.1875</v>
      </c>
      <c r="N473" s="9">
        <v>0</v>
      </c>
      <c r="O473" s="9">
        <v>1121.62158203125</v>
      </c>
      <c r="P473" s="9">
        <v>294159.21875</v>
      </c>
      <c r="Q473" s="9">
        <v>0</v>
      </c>
      <c r="R473" s="9">
        <v>45536.08203125</v>
      </c>
      <c r="S473" s="9">
        <v>0</v>
      </c>
      <c r="T473" s="9">
        <v>0</v>
      </c>
      <c r="U473" s="9">
        <v>35993.799680000004</v>
      </c>
      <c r="V473" s="9">
        <v>0</v>
      </c>
      <c r="W473" s="9">
        <v>0</v>
      </c>
      <c r="X473" s="9">
        <v>35993.799680000004</v>
      </c>
      <c r="Y473" s="9">
        <v>9218.4619140625</v>
      </c>
      <c r="Z473" s="9">
        <v>-8204.4296875</v>
      </c>
      <c r="AA473" s="9">
        <v>0</v>
      </c>
      <c r="AB473" s="9">
        <v>0</v>
      </c>
      <c r="AC473" s="9">
        <v>0</v>
      </c>
      <c r="AD473" s="9">
        <v>0</v>
      </c>
      <c r="AE473" s="9"/>
      <c r="AH473" s="10"/>
    </row>
    <row r="474" spans="2:34" x14ac:dyDescent="0.25">
      <c r="B474" t="s">
        <v>416</v>
      </c>
      <c r="C474" t="s">
        <v>27</v>
      </c>
      <c r="D474" t="s">
        <v>45</v>
      </c>
      <c r="E474">
        <v>14</v>
      </c>
      <c r="F474" t="s">
        <v>53</v>
      </c>
      <c r="G474" s="9">
        <v>1054.9981689453125</v>
      </c>
      <c r="H474" s="9">
        <v>4044321.25</v>
      </c>
      <c r="I474" s="9">
        <v>566447.625</v>
      </c>
      <c r="J474" s="9">
        <v>0</v>
      </c>
      <c r="K474" s="9">
        <v>1692748</v>
      </c>
      <c r="L474" s="9">
        <v>508466.90625</v>
      </c>
      <c r="M474" s="9">
        <v>801719.9375</v>
      </c>
      <c r="N474" s="9">
        <v>0</v>
      </c>
      <c r="O474" s="9">
        <v>1121.62158203125</v>
      </c>
      <c r="P474" s="9">
        <v>445622</v>
      </c>
      <c r="Q474" s="9">
        <v>0</v>
      </c>
      <c r="R474" s="9">
        <v>28193.875</v>
      </c>
      <c r="S474" s="9">
        <v>0</v>
      </c>
      <c r="T474" s="9">
        <v>0</v>
      </c>
      <c r="U474" s="9">
        <v>35993.602559999999</v>
      </c>
      <c r="V474" s="9">
        <v>0</v>
      </c>
      <c r="W474" s="9">
        <v>0</v>
      </c>
      <c r="X474" s="9">
        <v>35993.602559999999</v>
      </c>
      <c r="Y474" s="9">
        <v>9542.3447265625</v>
      </c>
      <c r="Z474" s="9">
        <v>-8492.6875</v>
      </c>
      <c r="AA474" s="9">
        <v>3.4242667257785797E-2</v>
      </c>
      <c r="AB474" s="9">
        <v>0</v>
      </c>
      <c r="AC474" s="9">
        <v>3</v>
      </c>
      <c r="AD474" s="9">
        <v>0</v>
      </c>
      <c r="AE474" s="9"/>
      <c r="AH474" s="10"/>
    </row>
    <row r="475" spans="2:34" x14ac:dyDescent="0.25">
      <c r="B475" t="s">
        <v>820</v>
      </c>
      <c r="C475" t="s">
        <v>27</v>
      </c>
      <c r="D475" t="s">
        <v>45</v>
      </c>
      <c r="E475">
        <v>14</v>
      </c>
      <c r="F475" t="s">
        <v>777</v>
      </c>
      <c r="G475" s="9">
        <v>969.47662353515625</v>
      </c>
      <c r="H475" s="9">
        <v>3899340</v>
      </c>
      <c r="I475" s="9">
        <v>566447.625</v>
      </c>
      <c r="J475" s="9">
        <v>0</v>
      </c>
      <c r="K475" s="9">
        <v>1692748</v>
      </c>
      <c r="L475" s="9">
        <v>458009.65625</v>
      </c>
      <c r="M475" s="9">
        <v>707103.875</v>
      </c>
      <c r="N475" s="9">
        <v>0</v>
      </c>
      <c r="O475" s="9">
        <v>1121.62158203125</v>
      </c>
      <c r="P475" s="9">
        <v>445622</v>
      </c>
      <c r="Q475" s="9">
        <v>0</v>
      </c>
      <c r="R475" s="9">
        <v>28287.5703125</v>
      </c>
      <c r="S475" s="9">
        <v>0</v>
      </c>
      <c r="T475" s="9">
        <v>0</v>
      </c>
      <c r="U475" s="9">
        <v>35993.602559999999</v>
      </c>
      <c r="V475" s="9">
        <v>0</v>
      </c>
      <c r="W475" s="9">
        <v>0</v>
      </c>
      <c r="X475" s="9">
        <v>35993.602559999999</v>
      </c>
      <c r="Y475" s="9">
        <v>9542.3447265625</v>
      </c>
      <c r="Z475" s="9">
        <v>-8492.6875</v>
      </c>
      <c r="AA475" s="9">
        <v>3.4242667257785797E-2</v>
      </c>
      <c r="AB475" s="9">
        <v>0</v>
      </c>
      <c r="AC475" s="9">
        <v>3</v>
      </c>
      <c r="AD475" s="9">
        <v>0</v>
      </c>
      <c r="AE475" s="9"/>
      <c r="AH475" s="10"/>
    </row>
    <row r="476" spans="2:34" x14ac:dyDescent="0.25">
      <c r="B476" t="s">
        <v>417</v>
      </c>
      <c r="C476" t="s">
        <v>27</v>
      </c>
      <c r="D476" t="s">
        <v>45</v>
      </c>
      <c r="E476">
        <v>14</v>
      </c>
      <c r="F476" t="s">
        <v>54</v>
      </c>
      <c r="G476" s="9">
        <v>1076.2276611328125</v>
      </c>
      <c r="H476" s="9">
        <v>3956137.5</v>
      </c>
      <c r="I476" s="9">
        <v>566447.625</v>
      </c>
      <c r="J476" s="9">
        <v>0</v>
      </c>
      <c r="K476" s="9">
        <v>1692748</v>
      </c>
      <c r="L476" s="9">
        <v>508595.75</v>
      </c>
      <c r="M476" s="9">
        <v>726736.6875</v>
      </c>
      <c r="N476" s="9">
        <v>0</v>
      </c>
      <c r="O476" s="9">
        <v>1121.62158203125</v>
      </c>
      <c r="P476" s="9">
        <v>460487.21875</v>
      </c>
      <c r="Q476" s="9">
        <v>0</v>
      </c>
      <c r="R476" s="9">
        <v>0</v>
      </c>
      <c r="S476" s="9">
        <v>0</v>
      </c>
      <c r="T476" s="9">
        <v>0</v>
      </c>
      <c r="U476" s="9">
        <v>35993.707520000004</v>
      </c>
      <c r="V476" s="9">
        <v>0</v>
      </c>
      <c r="W476" s="9">
        <v>0</v>
      </c>
      <c r="X476" s="9">
        <v>35993.707520000004</v>
      </c>
      <c r="Y476" s="9">
        <v>8111.02880859375</v>
      </c>
      <c r="Z476" s="9">
        <v>-8393.3076171875</v>
      </c>
      <c r="AA476" s="9">
        <v>0.23969866335391998</v>
      </c>
      <c r="AB476" s="9">
        <v>0</v>
      </c>
      <c r="AC476" s="9">
        <v>21</v>
      </c>
      <c r="AD476" s="9">
        <v>0</v>
      </c>
      <c r="AE476" s="9"/>
      <c r="AH476" s="10"/>
    </row>
    <row r="477" spans="2:34" x14ac:dyDescent="0.25">
      <c r="B477" t="s">
        <v>418</v>
      </c>
      <c r="C477" t="s">
        <v>27</v>
      </c>
      <c r="D477" t="s">
        <v>45</v>
      </c>
      <c r="E477">
        <v>14</v>
      </c>
      <c r="F477" t="s">
        <v>66</v>
      </c>
      <c r="G477" s="9">
        <v>967.88763427734375</v>
      </c>
      <c r="H477" s="9">
        <v>3795329.5</v>
      </c>
      <c r="I477" s="9">
        <v>566447.625</v>
      </c>
      <c r="J477" s="9">
        <v>0</v>
      </c>
      <c r="K477" s="9">
        <v>1692748</v>
      </c>
      <c r="L477" s="9">
        <v>454253.03125</v>
      </c>
      <c r="M477" s="9">
        <v>620270.6875</v>
      </c>
      <c r="N477" s="9">
        <v>0</v>
      </c>
      <c r="O477" s="9">
        <v>1121.62158203125</v>
      </c>
      <c r="P477" s="9">
        <v>460487.28125</v>
      </c>
      <c r="Q477" s="9">
        <v>0</v>
      </c>
      <c r="R477" s="9">
        <v>0</v>
      </c>
      <c r="S477" s="9">
        <v>0</v>
      </c>
      <c r="T477" s="9">
        <v>0</v>
      </c>
      <c r="U477" s="9">
        <v>35993.707520000004</v>
      </c>
      <c r="V477" s="9">
        <v>0</v>
      </c>
      <c r="W477" s="9">
        <v>0</v>
      </c>
      <c r="X477" s="9">
        <v>35993.707520000004</v>
      </c>
      <c r="Y477" s="9">
        <v>8111.03662109375</v>
      </c>
      <c r="Z477" s="9">
        <v>-8393.31640625</v>
      </c>
      <c r="AA477" s="9">
        <v>0.23969866335391998</v>
      </c>
      <c r="AB477" s="9">
        <v>0</v>
      </c>
      <c r="AC477" s="9">
        <v>21</v>
      </c>
      <c r="AD477" s="9">
        <v>0</v>
      </c>
      <c r="AE477" s="9"/>
      <c r="AH477" s="10"/>
    </row>
    <row r="478" spans="2:34" x14ac:dyDescent="0.25">
      <c r="B478" t="s">
        <v>419</v>
      </c>
      <c r="C478" t="s">
        <v>27</v>
      </c>
      <c r="D478" t="s">
        <v>45</v>
      </c>
      <c r="E478">
        <v>14</v>
      </c>
      <c r="F478" t="s">
        <v>55</v>
      </c>
      <c r="G478" s="9">
        <v>886.36029052734375</v>
      </c>
      <c r="H478" s="9">
        <v>3670392.5</v>
      </c>
      <c r="I478" s="9">
        <v>566447.625</v>
      </c>
      <c r="J478" s="9">
        <v>0</v>
      </c>
      <c r="K478" s="9">
        <v>1692748</v>
      </c>
      <c r="L478" s="9">
        <v>408923.90625</v>
      </c>
      <c r="M478" s="9">
        <v>540663.625</v>
      </c>
      <c r="N478" s="9">
        <v>0</v>
      </c>
      <c r="O478" s="9">
        <v>1121.62158203125</v>
      </c>
      <c r="P478" s="9">
        <v>460487.28125</v>
      </c>
      <c r="Q478" s="9">
        <v>0</v>
      </c>
      <c r="R478" s="9">
        <v>0</v>
      </c>
      <c r="S478" s="9">
        <v>0</v>
      </c>
      <c r="T478" s="9">
        <v>0</v>
      </c>
      <c r="U478" s="9">
        <v>35993.707520000004</v>
      </c>
      <c r="V478" s="9">
        <v>0</v>
      </c>
      <c r="W478" s="9">
        <v>0</v>
      </c>
      <c r="X478" s="9">
        <v>35993.707520000004</v>
      </c>
      <c r="Y478" s="9">
        <v>8111.03662109375</v>
      </c>
      <c r="Z478" s="9">
        <v>-8393.31640625</v>
      </c>
      <c r="AA478" s="9">
        <v>0.23969866335391998</v>
      </c>
      <c r="AB478" s="9">
        <v>0</v>
      </c>
      <c r="AC478" s="9">
        <v>21</v>
      </c>
      <c r="AD478" s="9">
        <v>0</v>
      </c>
      <c r="AE478" s="9"/>
      <c r="AH478" s="10"/>
    </row>
    <row r="479" spans="2:34" x14ac:dyDescent="0.25">
      <c r="B479" t="s">
        <v>420</v>
      </c>
      <c r="C479" t="s">
        <v>27</v>
      </c>
      <c r="D479" t="s">
        <v>45</v>
      </c>
      <c r="E479">
        <v>14</v>
      </c>
      <c r="F479" t="s">
        <v>56</v>
      </c>
      <c r="G479" s="9">
        <v>1041.4476318359375</v>
      </c>
      <c r="H479" s="9">
        <v>3866708</v>
      </c>
      <c r="I479" s="9">
        <v>566447.625</v>
      </c>
      <c r="J479" s="9">
        <v>0</v>
      </c>
      <c r="K479" s="9">
        <v>1692748</v>
      </c>
      <c r="L479" s="9">
        <v>457265.875</v>
      </c>
      <c r="M479" s="9">
        <v>689494.875</v>
      </c>
      <c r="N479" s="9">
        <v>0</v>
      </c>
      <c r="O479" s="9">
        <v>1121.62158203125</v>
      </c>
      <c r="P479" s="9">
        <v>459629.15625</v>
      </c>
      <c r="Q479" s="9">
        <v>0</v>
      </c>
      <c r="R479" s="9">
        <v>0</v>
      </c>
      <c r="S479" s="9">
        <v>0</v>
      </c>
      <c r="T479" s="9">
        <v>0</v>
      </c>
      <c r="U479" s="9">
        <v>35993.610240000002</v>
      </c>
      <c r="V479" s="9">
        <v>0</v>
      </c>
      <c r="W479" s="9">
        <v>0</v>
      </c>
      <c r="X479" s="9">
        <v>35993.610240000002</v>
      </c>
      <c r="Y479" s="9">
        <v>8078.8681640625</v>
      </c>
      <c r="Z479" s="9">
        <v>-8358.62890625</v>
      </c>
      <c r="AA479" s="9">
        <v>0.97020894289016724</v>
      </c>
      <c r="AB479" s="9">
        <v>0</v>
      </c>
      <c r="AC479" s="9">
        <v>85</v>
      </c>
      <c r="AD479" s="9">
        <v>0</v>
      </c>
      <c r="AE479" s="9"/>
      <c r="AH479" s="10"/>
    </row>
    <row r="480" spans="2:34" x14ac:dyDescent="0.25">
      <c r="B480" t="s">
        <v>421</v>
      </c>
      <c r="C480" t="s">
        <v>27</v>
      </c>
      <c r="D480" t="s">
        <v>45</v>
      </c>
      <c r="E480">
        <v>14</v>
      </c>
      <c r="F480" t="s">
        <v>70</v>
      </c>
      <c r="G480" s="9">
        <v>939.34832763671875</v>
      </c>
      <c r="H480" s="9">
        <v>3713750.5</v>
      </c>
      <c r="I480" s="9">
        <v>566447.625</v>
      </c>
      <c r="J480" s="9">
        <v>0</v>
      </c>
      <c r="K480" s="9">
        <v>1692748</v>
      </c>
      <c r="L480" s="9">
        <v>406514.3125</v>
      </c>
      <c r="M480" s="9">
        <v>587288.8125</v>
      </c>
      <c r="N480" s="9">
        <v>0</v>
      </c>
      <c r="O480" s="9">
        <v>1121.62158203125</v>
      </c>
      <c r="P480" s="9">
        <v>459629.15625</v>
      </c>
      <c r="Q480" s="9">
        <v>0</v>
      </c>
      <c r="R480" s="9">
        <v>0</v>
      </c>
      <c r="S480" s="9">
        <v>0</v>
      </c>
      <c r="T480" s="9">
        <v>0</v>
      </c>
      <c r="U480" s="9">
        <v>35993.610240000002</v>
      </c>
      <c r="V480" s="9">
        <v>0</v>
      </c>
      <c r="W480" s="9">
        <v>0</v>
      </c>
      <c r="X480" s="9">
        <v>35993.610240000002</v>
      </c>
      <c r="Y480" s="9">
        <v>8078.8681640625</v>
      </c>
      <c r="Z480" s="9">
        <v>-8358.62890625</v>
      </c>
      <c r="AA480" s="9">
        <v>0.97020894289016724</v>
      </c>
      <c r="AB480" s="9">
        <v>0</v>
      </c>
      <c r="AC480" s="9">
        <v>85</v>
      </c>
      <c r="AD480" s="9">
        <v>0</v>
      </c>
      <c r="AE480" s="9"/>
      <c r="AH480" s="10"/>
    </row>
    <row r="481" spans="2:34" x14ac:dyDescent="0.25">
      <c r="B481" t="s">
        <v>422</v>
      </c>
      <c r="C481" t="s">
        <v>27</v>
      </c>
      <c r="D481" t="s">
        <v>45</v>
      </c>
      <c r="E481">
        <v>14</v>
      </c>
      <c r="F481" t="s">
        <v>57</v>
      </c>
      <c r="G481" s="9">
        <v>862.9310302734375</v>
      </c>
      <c r="H481" s="9">
        <v>3596485.75</v>
      </c>
      <c r="I481" s="9">
        <v>566447.625</v>
      </c>
      <c r="J481" s="9">
        <v>0</v>
      </c>
      <c r="K481" s="9">
        <v>1692748</v>
      </c>
      <c r="L481" s="9">
        <v>364810.96875</v>
      </c>
      <c r="M481" s="9">
        <v>511726.875</v>
      </c>
      <c r="N481" s="9">
        <v>0</v>
      </c>
      <c r="O481" s="9">
        <v>1121.62158203125</v>
      </c>
      <c r="P481" s="9">
        <v>459629.15625</v>
      </c>
      <c r="Q481" s="9">
        <v>0</v>
      </c>
      <c r="R481" s="9">
        <v>0</v>
      </c>
      <c r="S481" s="9">
        <v>0</v>
      </c>
      <c r="T481" s="9">
        <v>0</v>
      </c>
      <c r="U481" s="9">
        <v>35993.610240000002</v>
      </c>
      <c r="V481" s="9">
        <v>0</v>
      </c>
      <c r="W481" s="9">
        <v>0</v>
      </c>
      <c r="X481" s="9">
        <v>35993.610240000002</v>
      </c>
      <c r="Y481" s="9">
        <v>8078.8681640625</v>
      </c>
      <c r="Z481" s="9">
        <v>-8358.62890625</v>
      </c>
      <c r="AA481" s="9">
        <v>0.97020894289016724</v>
      </c>
      <c r="AB481" s="9">
        <v>0</v>
      </c>
      <c r="AC481" s="9">
        <v>85</v>
      </c>
      <c r="AD481" s="9">
        <v>0</v>
      </c>
      <c r="AE481" s="9"/>
      <c r="AH481" s="10"/>
    </row>
    <row r="482" spans="2:34" x14ac:dyDescent="0.25">
      <c r="B482" t="s">
        <v>423</v>
      </c>
      <c r="C482" t="s">
        <v>23</v>
      </c>
      <c r="D482" t="s">
        <v>46</v>
      </c>
      <c r="E482">
        <v>14</v>
      </c>
      <c r="F482" t="s">
        <v>52</v>
      </c>
      <c r="G482" s="9">
        <v>44.747615814208984</v>
      </c>
      <c r="H482" s="9">
        <v>111335.1484375</v>
      </c>
      <c r="I482" s="9">
        <v>31593.98046875</v>
      </c>
      <c r="J482" s="9">
        <v>0</v>
      </c>
      <c r="K482" s="9">
        <v>50648.0078125</v>
      </c>
      <c r="L482" s="9">
        <v>1713.15283203125</v>
      </c>
      <c r="M482" s="9">
        <v>16660.263671875</v>
      </c>
      <c r="N482" s="9">
        <v>0</v>
      </c>
      <c r="O482" s="9">
        <v>0</v>
      </c>
      <c r="P482" s="9">
        <v>10694.240234375</v>
      </c>
      <c r="Q482" s="9">
        <v>0</v>
      </c>
      <c r="R482" s="9">
        <v>25.573127746582031</v>
      </c>
      <c r="S482" s="9">
        <v>0</v>
      </c>
      <c r="T482" s="9">
        <v>0</v>
      </c>
      <c r="U482" s="9">
        <v>172.85952</v>
      </c>
      <c r="V482" s="9">
        <v>0</v>
      </c>
      <c r="W482" s="9">
        <v>0</v>
      </c>
      <c r="X482" s="9">
        <v>172.85952</v>
      </c>
      <c r="Y482" s="9">
        <v>314.3681640625</v>
      </c>
      <c r="Z482" s="9">
        <v>-279.78765869140625</v>
      </c>
      <c r="AA482" s="9">
        <v>0</v>
      </c>
      <c r="AB482" s="9">
        <v>0</v>
      </c>
      <c r="AC482" s="9">
        <v>0</v>
      </c>
      <c r="AD482" s="9">
        <v>0</v>
      </c>
      <c r="AE482" s="9"/>
      <c r="AH482" s="10"/>
    </row>
    <row r="483" spans="2:34" x14ac:dyDescent="0.25">
      <c r="B483" t="s">
        <v>729</v>
      </c>
      <c r="C483" t="s">
        <v>23</v>
      </c>
      <c r="D483" t="s">
        <v>46</v>
      </c>
      <c r="E483">
        <v>14</v>
      </c>
      <c r="F483" t="s">
        <v>648</v>
      </c>
      <c r="G483" s="9">
        <v>44.748760223388672</v>
      </c>
      <c r="H483" s="9">
        <v>114654.5390625</v>
      </c>
      <c r="I483" s="9">
        <v>31593.98046875</v>
      </c>
      <c r="J483" s="9">
        <v>0</v>
      </c>
      <c r="K483" s="9">
        <v>50648.0078125</v>
      </c>
      <c r="L483" s="9">
        <v>1712.0445556640625</v>
      </c>
      <c r="M483" s="9">
        <v>19980.189453125</v>
      </c>
      <c r="N483" s="9">
        <v>0</v>
      </c>
      <c r="O483" s="9">
        <v>0</v>
      </c>
      <c r="P483" s="9">
        <v>10694.8505859375</v>
      </c>
      <c r="Q483" s="9">
        <v>0</v>
      </c>
      <c r="R483" s="9">
        <v>25.55494499206543</v>
      </c>
      <c r="S483" s="9">
        <v>0</v>
      </c>
      <c r="T483" s="9">
        <v>0</v>
      </c>
      <c r="U483" s="9">
        <v>172.85860000000002</v>
      </c>
      <c r="V483" s="9">
        <v>0</v>
      </c>
      <c r="W483" s="9">
        <v>0</v>
      </c>
      <c r="X483" s="9">
        <v>172.85860000000002</v>
      </c>
      <c r="Y483" s="9">
        <v>314.38653564453125</v>
      </c>
      <c r="Z483" s="9">
        <v>-279.80398559570312</v>
      </c>
      <c r="AA483" s="9">
        <v>0</v>
      </c>
      <c r="AB483" s="9">
        <v>0</v>
      </c>
      <c r="AC483" s="9">
        <v>0</v>
      </c>
      <c r="AD483" s="9">
        <v>0</v>
      </c>
      <c r="AE483" s="9"/>
      <c r="AH483" s="10"/>
    </row>
    <row r="484" spans="2:34" x14ac:dyDescent="0.25">
      <c r="B484" t="s">
        <v>424</v>
      </c>
      <c r="C484" t="s">
        <v>23</v>
      </c>
      <c r="D484" t="s">
        <v>46</v>
      </c>
      <c r="E484">
        <v>14</v>
      </c>
      <c r="F484" t="s">
        <v>62</v>
      </c>
      <c r="G484" s="9">
        <v>45.899517059326172</v>
      </c>
      <c r="H484" s="9">
        <v>108238.1328125</v>
      </c>
      <c r="I484" s="9">
        <v>31593.98046875</v>
      </c>
      <c r="J484" s="9">
        <v>0</v>
      </c>
      <c r="K484" s="9">
        <v>50648.0078125</v>
      </c>
      <c r="L484" s="9">
        <v>2048.14990234375</v>
      </c>
      <c r="M484" s="9">
        <v>17899.791015625</v>
      </c>
      <c r="N484" s="9">
        <v>0</v>
      </c>
      <c r="O484" s="9">
        <v>0</v>
      </c>
      <c r="P484" s="9">
        <v>6012.68359375</v>
      </c>
      <c r="Q484" s="9">
        <v>0</v>
      </c>
      <c r="R484" s="9">
        <v>35.619277954101563</v>
      </c>
      <c r="S484" s="9">
        <v>0</v>
      </c>
      <c r="T484" s="9">
        <v>0</v>
      </c>
      <c r="U484" s="9">
        <v>172.92974000000001</v>
      </c>
      <c r="V484" s="9">
        <v>0</v>
      </c>
      <c r="W484" s="9">
        <v>0</v>
      </c>
      <c r="X484" s="9">
        <v>172.92974000000001</v>
      </c>
      <c r="Y484" s="9">
        <v>321.77432250976562</v>
      </c>
      <c r="Z484" s="9">
        <v>-286.379150390625</v>
      </c>
      <c r="AA484" s="9">
        <v>0</v>
      </c>
      <c r="AB484" s="9">
        <v>0</v>
      </c>
      <c r="AC484" s="9">
        <v>0</v>
      </c>
      <c r="AD484" s="9">
        <v>0</v>
      </c>
      <c r="AE484" s="9"/>
      <c r="AH484" s="10"/>
    </row>
    <row r="485" spans="2:34" x14ac:dyDescent="0.25">
      <c r="B485" t="s">
        <v>730</v>
      </c>
      <c r="C485" t="s">
        <v>23</v>
      </c>
      <c r="D485" t="s">
        <v>46</v>
      </c>
      <c r="E485">
        <v>14</v>
      </c>
      <c r="F485" t="s">
        <v>650</v>
      </c>
      <c r="G485" s="9">
        <v>40.756534576416016</v>
      </c>
      <c r="H485" s="9">
        <v>103379.515625</v>
      </c>
      <c r="I485" s="9">
        <v>31593.98046875</v>
      </c>
      <c r="J485" s="9">
        <v>0</v>
      </c>
      <c r="K485" s="9">
        <v>50648.0078125</v>
      </c>
      <c r="L485" s="9">
        <v>1700.1427001953125</v>
      </c>
      <c r="M485" s="9">
        <v>13874.2607421875</v>
      </c>
      <c r="N485" s="9">
        <v>0</v>
      </c>
      <c r="O485" s="9">
        <v>0</v>
      </c>
      <c r="P485" s="9">
        <v>5527.95654296875</v>
      </c>
      <c r="Q485" s="9">
        <v>0</v>
      </c>
      <c r="R485" s="9">
        <v>35.270977020263672</v>
      </c>
      <c r="S485" s="9">
        <v>0</v>
      </c>
      <c r="T485" s="9">
        <v>0</v>
      </c>
      <c r="U485" s="9">
        <v>172.93162000000001</v>
      </c>
      <c r="V485" s="9">
        <v>0</v>
      </c>
      <c r="W485" s="9">
        <v>0</v>
      </c>
      <c r="X485" s="9">
        <v>172.93162000000001</v>
      </c>
      <c r="Y485" s="9">
        <v>317.98904418945312</v>
      </c>
      <c r="Z485" s="9">
        <v>-283.01025390625</v>
      </c>
      <c r="AA485" s="9">
        <v>0</v>
      </c>
      <c r="AB485" s="9">
        <v>0</v>
      </c>
      <c r="AC485" s="9">
        <v>0</v>
      </c>
      <c r="AD485" s="9">
        <v>0</v>
      </c>
      <c r="AE485" s="9"/>
    </row>
    <row r="486" spans="2:34" x14ac:dyDescent="0.25">
      <c r="B486" t="s">
        <v>425</v>
      </c>
      <c r="C486" t="s">
        <v>23</v>
      </c>
      <c r="D486" t="s">
        <v>46</v>
      </c>
      <c r="E486">
        <v>14</v>
      </c>
      <c r="F486" t="s">
        <v>53</v>
      </c>
      <c r="G486" s="9">
        <v>46.986179351806641</v>
      </c>
      <c r="H486" s="9">
        <v>110385.4296875</v>
      </c>
      <c r="I486" s="9">
        <v>31593.98046875</v>
      </c>
      <c r="J486" s="9">
        <v>0</v>
      </c>
      <c r="K486" s="9">
        <v>50648.0078125</v>
      </c>
      <c r="L486" s="9">
        <v>1656.686767578125</v>
      </c>
      <c r="M486" s="9">
        <v>17833.5625</v>
      </c>
      <c r="N486" s="9">
        <v>0</v>
      </c>
      <c r="O486" s="9">
        <v>0</v>
      </c>
      <c r="P486" s="9">
        <v>8615.9697265625</v>
      </c>
      <c r="Q486" s="9">
        <v>0</v>
      </c>
      <c r="R486" s="9">
        <v>37.324447631835938</v>
      </c>
      <c r="S486" s="9">
        <v>0</v>
      </c>
      <c r="T486" s="9">
        <v>0</v>
      </c>
      <c r="U486" s="9">
        <v>172.9128</v>
      </c>
      <c r="V486" s="9">
        <v>0</v>
      </c>
      <c r="W486" s="9">
        <v>0</v>
      </c>
      <c r="X486" s="9">
        <v>172.9128</v>
      </c>
      <c r="Y486" s="9">
        <v>313.6500244140625</v>
      </c>
      <c r="Z486" s="9">
        <v>-279.14852905273437</v>
      </c>
      <c r="AA486" s="9">
        <v>0</v>
      </c>
      <c r="AB486" s="9">
        <v>0</v>
      </c>
      <c r="AC486" s="9">
        <v>0</v>
      </c>
      <c r="AD486" s="9">
        <v>0</v>
      </c>
      <c r="AE486" s="9"/>
    </row>
    <row r="487" spans="2:34" x14ac:dyDescent="0.25">
      <c r="B487" t="s">
        <v>821</v>
      </c>
      <c r="C487" t="s">
        <v>23</v>
      </c>
      <c r="D487" t="s">
        <v>46</v>
      </c>
      <c r="E487">
        <v>14</v>
      </c>
      <c r="F487" t="s">
        <v>777</v>
      </c>
      <c r="G487" s="9">
        <v>43.771915435791016</v>
      </c>
      <c r="H487" s="9">
        <v>107823.640625</v>
      </c>
      <c r="I487" s="9">
        <v>31593.98046875</v>
      </c>
      <c r="J487" s="9">
        <v>0</v>
      </c>
      <c r="K487" s="9">
        <v>50648.0078125</v>
      </c>
      <c r="L487" s="9">
        <v>1549.1806640625</v>
      </c>
      <c r="M487" s="9">
        <v>15378.1728515625</v>
      </c>
      <c r="N487" s="9">
        <v>0</v>
      </c>
      <c r="O487" s="9">
        <v>0</v>
      </c>
      <c r="P487" s="9">
        <v>8615.9697265625</v>
      </c>
      <c r="Q487" s="9">
        <v>0</v>
      </c>
      <c r="R487" s="9">
        <v>38.43792724609375</v>
      </c>
      <c r="S487" s="9">
        <v>0</v>
      </c>
      <c r="T487" s="9">
        <v>0</v>
      </c>
      <c r="U487" s="9">
        <v>172.9128</v>
      </c>
      <c r="V487" s="9">
        <v>0</v>
      </c>
      <c r="W487" s="9">
        <v>0</v>
      </c>
      <c r="X487" s="9">
        <v>172.9128</v>
      </c>
      <c r="Y487" s="9">
        <v>313.6500244140625</v>
      </c>
      <c r="Z487" s="9">
        <v>-279.14852905273437</v>
      </c>
      <c r="AA487" s="9">
        <v>0</v>
      </c>
      <c r="AB487" s="9">
        <v>0</v>
      </c>
      <c r="AC487" s="9">
        <v>0</v>
      </c>
      <c r="AD487" s="9">
        <v>0</v>
      </c>
      <c r="AE487" s="9"/>
    </row>
    <row r="488" spans="2:34" x14ac:dyDescent="0.25">
      <c r="B488" t="s">
        <v>426</v>
      </c>
      <c r="C488" t="s">
        <v>23</v>
      </c>
      <c r="D488" t="s">
        <v>46</v>
      </c>
      <c r="E488">
        <v>14</v>
      </c>
      <c r="F488" t="s">
        <v>54</v>
      </c>
      <c r="G488" s="9">
        <v>43.951961517333984</v>
      </c>
      <c r="H488" s="9">
        <v>108806.875</v>
      </c>
      <c r="I488" s="9">
        <v>31593.98046875</v>
      </c>
      <c r="J488" s="9">
        <v>0</v>
      </c>
      <c r="K488" s="9">
        <v>50648.0078125</v>
      </c>
      <c r="L488" s="9">
        <v>2416.4892578125</v>
      </c>
      <c r="M488" s="9">
        <v>18965.59375</v>
      </c>
      <c r="N488" s="9">
        <v>0</v>
      </c>
      <c r="O488" s="9">
        <v>0</v>
      </c>
      <c r="P488" s="9">
        <v>5182.9189453125</v>
      </c>
      <c r="Q488" s="9">
        <v>0</v>
      </c>
      <c r="R488" s="9">
        <v>0</v>
      </c>
      <c r="S488" s="9">
        <v>0</v>
      </c>
      <c r="T488" s="9">
        <v>0</v>
      </c>
      <c r="U488" s="9">
        <v>172.82400000000001</v>
      </c>
      <c r="V488" s="9">
        <v>0</v>
      </c>
      <c r="W488" s="9">
        <v>0</v>
      </c>
      <c r="X488" s="9">
        <v>172.82400000000001</v>
      </c>
      <c r="Y488" s="9">
        <v>291.92755126953125</v>
      </c>
      <c r="Z488" s="9">
        <v>-304.90841674804688</v>
      </c>
      <c r="AA488" s="9">
        <v>0</v>
      </c>
      <c r="AB488" s="9">
        <v>0</v>
      </c>
      <c r="AC488" s="9">
        <v>0</v>
      </c>
      <c r="AD488" s="9">
        <v>0</v>
      </c>
      <c r="AE488" s="9"/>
    </row>
    <row r="489" spans="2:34" x14ac:dyDescent="0.25">
      <c r="B489" t="s">
        <v>427</v>
      </c>
      <c r="C489" t="s">
        <v>23</v>
      </c>
      <c r="D489" t="s">
        <v>46</v>
      </c>
      <c r="E489">
        <v>14</v>
      </c>
      <c r="F489" t="s">
        <v>66</v>
      </c>
      <c r="G489" s="9">
        <v>41.302974700927734</v>
      </c>
      <c r="H489" s="9">
        <v>106331.953125</v>
      </c>
      <c r="I489" s="9">
        <v>31593.98046875</v>
      </c>
      <c r="J489" s="9">
        <v>0</v>
      </c>
      <c r="K489" s="9">
        <v>50648.0078125</v>
      </c>
      <c r="L489" s="9">
        <v>2186.235107421875</v>
      </c>
      <c r="M489" s="9">
        <v>16720.919921875</v>
      </c>
      <c r="N489" s="9">
        <v>0</v>
      </c>
      <c r="O489" s="9">
        <v>0</v>
      </c>
      <c r="P489" s="9">
        <v>5182.9189453125</v>
      </c>
      <c r="Q489" s="9">
        <v>0</v>
      </c>
      <c r="R489" s="9">
        <v>0</v>
      </c>
      <c r="S489" s="9">
        <v>0</v>
      </c>
      <c r="T489" s="9">
        <v>0</v>
      </c>
      <c r="U489" s="9">
        <v>172.82400000000001</v>
      </c>
      <c r="V489" s="9">
        <v>0</v>
      </c>
      <c r="W489" s="9">
        <v>0</v>
      </c>
      <c r="X489" s="9">
        <v>172.82400000000001</v>
      </c>
      <c r="Y489" s="9">
        <v>291.92755126953125</v>
      </c>
      <c r="Z489" s="9">
        <v>-304.90841674804688</v>
      </c>
      <c r="AA489" s="9">
        <v>0</v>
      </c>
      <c r="AB489" s="9">
        <v>0</v>
      </c>
      <c r="AC489" s="9">
        <v>0</v>
      </c>
      <c r="AD489" s="9">
        <v>0</v>
      </c>
      <c r="AE489" s="9"/>
    </row>
    <row r="490" spans="2:34" x14ac:dyDescent="0.25">
      <c r="B490" t="s">
        <v>428</v>
      </c>
      <c r="C490" t="s">
        <v>23</v>
      </c>
      <c r="D490" t="s">
        <v>46</v>
      </c>
      <c r="E490">
        <v>14</v>
      </c>
      <c r="F490" t="s">
        <v>55</v>
      </c>
      <c r="G490" s="9">
        <v>39.034954071044922</v>
      </c>
      <c r="H490" s="9">
        <v>104232.9296875</v>
      </c>
      <c r="I490" s="9">
        <v>31593.98046875</v>
      </c>
      <c r="J490" s="9">
        <v>0</v>
      </c>
      <c r="K490" s="9">
        <v>50648.0078125</v>
      </c>
      <c r="L490" s="9">
        <v>1983.458740234375</v>
      </c>
      <c r="M490" s="9">
        <v>14824.7099609375</v>
      </c>
      <c r="N490" s="9">
        <v>0</v>
      </c>
      <c r="O490" s="9">
        <v>0</v>
      </c>
      <c r="P490" s="9">
        <v>5182.9189453125</v>
      </c>
      <c r="Q490" s="9">
        <v>0</v>
      </c>
      <c r="R490" s="9">
        <v>0</v>
      </c>
      <c r="S490" s="9">
        <v>0</v>
      </c>
      <c r="T490" s="9">
        <v>0</v>
      </c>
      <c r="U490" s="9">
        <v>172.82400000000001</v>
      </c>
      <c r="V490" s="9">
        <v>0</v>
      </c>
      <c r="W490" s="9">
        <v>0</v>
      </c>
      <c r="X490" s="9">
        <v>172.82400000000001</v>
      </c>
      <c r="Y490" s="9">
        <v>291.92755126953125</v>
      </c>
      <c r="Z490" s="9">
        <v>-304.90841674804688</v>
      </c>
      <c r="AA490" s="9">
        <v>0</v>
      </c>
      <c r="AB490" s="9">
        <v>0</v>
      </c>
      <c r="AC490" s="9">
        <v>0</v>
      </c>
      <c r="AD490" s="9">
        <v>0</v>
      </c>
      <c r="AE490" s="9"/>
    </row>
    <row r="491" spans="2:34" x14ac:dyDescent="0.25">
      <c r="B491" t="s">
        <v>429</v>
      </c>
      <c r="C491" t="s">
        <v>23</v>
      </c>
      <c r="D491" t="s">
        <v>46</v>
      </c>
      <c r="E491">
        <v>14</v>
      </c>
      <c r="F491" t="s">
        <v>56</v>
      </c>
      <c r="G491" s="9">
        <v>43.217205047607422</v>
      </c>
      <c r="H491" s="9">
        <v>107319.65625</v>
      </c>
      <c r="I491" s="9">
        <v>31593.98046875</v>
      </c>
      <c r="J491" s="9">
        <v>0</v>
      </c>
      <c r="K491" s="9">
        <v>50648.0078125</v>
      </c>
      <c r="L491" s="9">
        <v>2030.7017822265625</v>
      </c>
      <c r="M491" s="9">
        <v>17859.1640625</v>
      </c>
      <c r="N491" s="9">
        <v>0</v>
      </c>
      <c r="O491" s="9">
        <v>0</v>
      </c>
      <c r="P491" s="9">
        <v>5187.91796875</v>
      </c>
      <c r="Q491" s="9">
        <v>0</v>
      </c>
      <c r="R491" s="9">
        <v>0</v>
      </c>
      <c r="S491" s="9">
        <v>0</v>
      </c>
      <c r="T491" s="9">
        <v>0</v>
      </c>
      <c r="U491" s="9">
        <v>172.80720000000002</v>
      </c>
      <c r="V491" s="9">
        <v>0</v>
      </c>
      <c r="W491" s="9">
        <v>0</v>
      </c>
      <c r="X491" s="9">
        <v>172.80720000000002</v>
      </c>
      <c r="Y491" s="9">
        <v>290.07015991210937</v>
      </c>
      <c r="Z491" s="9">
        <v>-302.98251342773437</v>
      </c>
      <c r="AA491" s="9">
        <v>0</v>
      </c>
      <c r="AB491" s="9">
        <v>0</v>
      </c>
      <c r="AC491" s="9">
        <v>0</v>
      </c>
      <c r="AD491" s="9">
        <v>0</v>
      </c>
      <c r="AE491" s="9"/>
    </row>
    <row r="492" spans="2:34" x14ac:dyDescent="0.25">
      <c r="B492" t="s">
        <v>430</v>
      </c>
      <c r="C492" t="s">
        <v>23</v>
      </c>
      <c r="D492" t="s">
        <v>46</v>
      </c>
      <c r="E492">
        <v>14</v>
      </c>
      <c r="F492" t="s">
        <v>70</v>
      </c>
      <c r="G492" s="9">
        <v>40.661117553710937</v>
      </c>
      <c r="H492" s="9">
        <v>104995.578125</v>
      </c>
      <c r="I492" s="9">
        <v>31593.98046875</v>
      </c>
      <c r="J492" s="9">
        <v>0</v>
      </c>
      <c r="K492" s="9">
        <v>50648.0078125</v>
      </c>
      <c r="L492" s="9">
        <v>1826.4749755859375</v>
      </c>
      <c r="M492" s="9">
        <v>15739.31640625</v>
      </c>
      <c r="N492" s="9">
        <v>0</v>
      </c>
      <c r="O492" s="9">
        <v>0</v>
      </c>
      <c r="P492" s="9">
        <v>5187.91796875</v>
      </c>
      <c r="Q492" s="9">
        <v>0</v>
      </c>
      <c r="R492" s="9">
        <v>0</v>
      </c>
      <c r="S492" s="9">
        <v>0</v>
      </c>
      <c r="T492" s="9">
        <v>0</v>
      </c>
      <c r="U492" s="9">
        <v>172.80720000000002</v>
      </c>
      <c r="V492" s="9">
        <v>0</v>
      </c>
      <c r="W492" s="9">
        <v>0</v>
      </c>
      <c r="X492" s="9">
        <v>172.80720000000002</v>
      </c>
      <c r="Y492" s="9">
        <v>290.07015991210937</v>
      </c>
      <c r="Z492" s="9">
        <v>-302.98251342773437</v>
      </c>
      <c r="AA492" s="9">
        <v>0</v>
      </c>
      <c r="AB492" s="9">
        <v>0</v>
      </c>
      <c r="AC492" s="9">
        <v>0</v>
      </c>
      <c r="AD492" s="9">
        <v>0</v>
      </c>
      <c r="AE492" s="9"/>
    </row>
    <row r="493" spans="2:34" x14ac:dyDescent="0.25">
      <c r="B493" t="s">
        <v>431</v>
      </c>
      <c r="C493" t="s">
        <v>23</v>
      </c>
      <c r="D493" t="s">
        <v>46</v>
      </c>
      <c r="E493">
        <v>14</v>
      </c>
      <c r="F493" t="s">
        <v>57</v>
      </c>
      <c r="G493" s="9">
        <v>38.519229888916016</v>
      </c>
      <c r="H493" s="9">
        <v>103029.390625</v>
      </c>
      <c r="I493" s="9">
        <v>31593.98046875</v>
      </c>
      <c r="J493" s="9">
        <v>0</v>
      </c>
      <c r="K493" s="9">
        <v>50648.0078125</v>
      </c>
      <c r="L493" s="9">
        <v>1648.999267578125</v>
      </c>
      <c r="M493" s="9">
        <v>13950.5986328125</v>
      </c>
      <c r="N493" s="9">
        <v>0</v>
      </c>
      <c r="O493" s="9">
        <v>0</v>
      </c>
      <c r="P493" s="9">
        <v>5187.91796875</v>
      </c>
      <c r="Q493" s="9">
        <v>0</v>
      </c>
      <c r="R493" s="9">
        <v>0</v>
      </c>
      <c r="S493" s="9">
        <v>0</v>
      </c>
      <c r="T493" s="9">
        <v>0</v>
      </c>
      <c r="U493" s="9">
        <v>172.80720000000002</v>
      </c>
      <c r="V493" s="9">
        <v>0</v>
      </c>
      <c r="W493" s="9">
        <v>0</v>
      </c>
      <c r="X493" s="9">
        <v>172.80720000000002</v>
      </c>
      <c r="Y493" s="9">
        <v>290.07015991210937</v>
      </c>
      <c r="Z493" s="9">
        <v>-302.98251342773437</v>
      </c>
      <c r="AA493" s="9">
        <v>0</v>
      </c>
      <c r="AB493" s="9">
        <v>0</v>
      </c>
      <c r="AC493" s="9">
        <v>0</v>
      </c>
      <c r="AD493" s="9">
        <v>0</v>
      </c>
      <c r="AE493" s="9"/>
    </row>
    <row r="494" spans="2:34" x14ac:dyDescent="0.25">
      <c r="B494" t="s">
        <v>432</v>
      </c>
      <c r="C494" t="s">
        <v>25</v>
      </c>
      <c r="D494" t="s">
        <v>46</v>
      </c>
      <c r="E494">
        <v>14</v>
      </c>
      <c r="F494" t="s">
        <v>52</v>
      </c>
      <c r="G494" s="9">
        <v>679.072509765625</v>
      </c>
      <c r="H494" s="9">
        <v>1826462</v>
      </c>
      <c r="I494" s="9">
        <v>500422.40625</v>
      </c>
      <c r="J494" s="9">
        <v>0</v>
      </c>
      <c r="K494" s="9">
        <v>883691.5</v>
      </c>
      <c r="L494" s="9">
        <v>8872.568359375</v>
      </c>
      <c r="M494" s="9">
        <v>271095.15625</v>
      </c>
      <c r="N494" s="9">
        <v>0</v>
      </c>
      <c r="O494" s="9">
        <v>213.47686767578125</v>
      </c>
      <c r="P494" s="9">
        <v>162034.125</v>
      </c>
      <c r="Q494" s="9">
        <v>0</v>
      </c>
      <c r="R494" s="9">
        <v>133.57823181152344</v>
      </c>
      <c r="S494" s="9">
        <v>0</v>
      </c>
      <c r="T494" s="9">
        <v>0</v>
      </c>
      <c r="U494" s="9">
        <v>2872.6630400000004</v>
      </c>
      <c r="V494" s="9">
        <v>0</v>
      </c>
      <c r="W494" s="9">
        <v>0</v>
      </c>
      <c r="X494" s="9">
        <v>2872.6630400000004</v>
      </c>
      <c r="Y494" s="9">
        <v>4747.951171875</v>
      </c>
      <c r="Z494" s="9">
        <v>-4225.6767578125</v>
      </c>
      <c r="AA494" s="9">
        <v>0</v>
      </c>
      <c r="AB494" s="9">
        <v>0</v>
      </c>
      <c r="AC494" s="9">
        <v>0</v>
      </c>
      <c r="AD494" s="9">
        <v>0</v>
      </c>
      <c r="AE494" s="9"/>
    </row>
    <row r="495" spans="2:34" x14ac:dyDescent="0.25">
      <c r="B495" t="s">
        <v>731</v>
      </c>
      <c r="C495" t="s">
        <v>25</v>
      </c>
      <c r="D495" t="s">
        <v>46</v>
      </c>
      <c r="E495">
        <v>14</v>
      </c>
      <c r="F495" t="s">
        <v>648</v>
      </c>
      <c r="G495" s="9">
        <v>679.0809326171875</v>
      </c>
      <c r="H495" s="9">
        <v>1893768.625</v>
      </c>
      <c r="I495" s="9">
        <v>500422.40625</v>
      </c>
      <c r="J495" s="9">
        <v>0</v>
      </c>
      <c r="K495" s="9">
        <v>883691.5</v>
      </c>
      <c r="L495" s="9">
        <v>8864.5654296875</v>
      </c>
      <c r="M495" s="9">
        <v>338390</v>
      </c>
      <c r="N495" s="9">
        <v>0</v>
      </c>
      <c r="O495" s="9">
        <v>213.47686767578125</v>
      </c>
      <c r="P495" s="9">
        <v>162054.296875</v>
      </c>
      <c r="Q495" s="9">
        <v>0</v>
      </c>
      <c r="R495" s="9">
        <v>133.49214172363281</v>
      </c>
      <c r="S495" s="9">
        <v>0</v>
      </c>
      <c r="T495" s="9">
        <v>0</v>
      </c>
      <c r="U495" s="9">
        <v>2872.6611200000002</v>
      </c>
      <c r="V495" s="9">
        <v>0</v>
      </c>
      <c r="W495" s="9">
        <v>0</v>
      </c>
      <c r="X495" s="9">
        <v>2872.6611200000002</v>
      </c>
      <c r="Y495" s="9">
        <v>4748.00439453125</v>
      </c>
      <c r="Z495" s="9">
        <v>-4225.72412109375</v>
      </c>
      <c r="AA495" s="9">
        <v>0</v>
      </c>
      <c r="AB495" s="9">
        <v>0</v>
      </c>
      <c r="AC495" s="9">
        <v>0</v>
      </c>
      <c r="AD495" s="9">
        <v>0</v>
      </c>
      <c r="AE495" s="9"/>
    </row>
    <row r="496" spans="2:34" x14ac:dyDescent="0.25">
      <c r="B496" t="s">
        <v>433</v>
      </c>
      <c r="C496" t="s">
        <v>25</v>
      </c>
      <c r="D496" t="s">
        <v>46</v>
      </c>
      <c r="E496">
        <v>14</v>
      </c>
      <c r="F496" t="s">
        <v>62</v>
      </c>
      <c r="G496" s="9">
        <v>697.92822265625</v>
      </c>
      <c r="H496" s="9">
        <v>1782225.125</v>
      </c>
      <c r="I496" s="9">
        <v>500422.40625</v>
      </c>
      <c r="J496" s="9">
        <v>0</v>
      </c>
      <c r="K496" s="9">
        <v>883691.5</v>
      </c>
      <c r="L496" s="9">
        <v>11338.802734375</v>
      </c>
      <c r="M496" s="9">
        <v>291921.78125</v>
      </c>
      <c r="N496" s="9">
        <v>0</v>
      </c>
      <c r="O496" s="9">
        <v>213.47686767578125</v>
      </c>
      <c r="P496" s="9">
        <v>94425.671875</v>
      </c>
      <c r="Q496" s="9">
        <v>0</v>
      </c>
      <c r="R496" s="9">
        <v>213.05368041992187</v>
      </c>
      <c r="S496" s="9">
        <v>0</v>
      </c>
      <c r="T496" s="9">
        <v>0</v>
      </c>
      <c r="U496" s="9">
        <v>2872.7472000000002</v>
      </c>
      <c r="V496" s="9">
        <v>0</v>
      </c>
      <c r="W496" s="9">
        <v>0</v>
      </c>
      <c r="X496" s="9">
        <v>2872.7472000000002</v>
      </c>
      <c r="Y496" s="9">
        <v>4914.25537109375</v>
      </c>
      <c r="Z496" s="9">
        <v>-4373.6865234375</v>
      </c>
      <c r="AA496" s="9">
        <v>0</v>
      </c>
      <c r="AB496" s="9">
        <v>0</v>
      </c>
      <c r="AC496" s="9">
        <v>0</v>
      </c>
      <c r="AD496" s="9">
        <v>0</v>
      </c>
      <c r="AE496" s="9"/>
    </row>
    <row r="497" spans="2:33" x14ac:dyDescent="0.25">
      <c r="B497" t="s">
        <v>732</v>
      </c>
      <c r="C497" t="s">
        <v>25</v>
      </c>
      <c r="D497" t="s">
        <v>46</v>
      </c>
      <c r="E497">
        <v>14</v>
      </c>
      <c r="F497" t="s">
        <v>650</v>
      </c>
      <c r="G497" s="9">
        <v>620.5894775390625</v>
      </c>
      <c r="H497" s="9">
        <v>1707433.375</v>
      </c>
      <c r="I497" s="9">
        <v>500422.40625</v>
      </c>
      <c r="J497" s="9">
        <v>0</v>
      </c>
      <c r="K497" s="9">
        <v>883691.5</v>
      </c>
      <c r="L497" s="9">
        <v>9470.2578125</v>
      </c>
      <c r="M497" s="9">
        <v>226619.46875</v>
      </c>
      <c r="N497" s="9">
        <v>0</v>
      </c>
      <c r="O497" s="9">
        <v>213.47686767578125</v>
      </c>
      <c r="P497" s="9">
        <v>86807.2734375</v>
      </c>
      <c r="Q497" s="9">
        <v>0</v>
      </c>
      <c r="R497" s="9">
        <v>210.57968139648437</v>
      </c>
      <c r="S497" s="9">
        <v>0</v>
      </c>
      <c r="T497" s="9">
        <v>0</v>
      </c>
      <c r="U497" s="9">
        <v>2872.74944</v>
      </c>
      <c r="V497" s="9">
        <v>0</v>
      </c>
      <c r="W497" s="9">
        <v>0</v>
      </c>
      <c r="X497" s="9">
        <v>2872.74944</v>
      </c>
      <c r="Y497" s="9">
        <v>4884.0068359375</v>
      </c>
      <c r="Z497" s="9">
        <v>-4346.7666015625</v>
      </c>
      <c r="AA497" s="9">
        <v>0</v>
      </c>
      <c r="AB497" s="9">
        <v>0</v>
      </c>
      <c r="AC497" s="9">
        <v>0</v>
      </c>
      <c r="AD497" s="9">
        <v>0</v>
      </c>
      <c r="AE497" s="9"/>
      <c r="AG497" s="3">
        <f t="shared" ref="AG497:AG499" si="72">L497+M497+O497+P497+R497</f>
        <v>323321.05654907227</v>
      </c>
    </row>
    <row r="498" spans="2:33" x14ac:dyDescent="0.25">
      <c r="B498" t="s">
        <v>434</v>
      </c>
      <c r="C498" t="s">
        <v>25</v>
      </c>
      <c r="D498" t="s">
        <v>46</v>
      </c>
      <c r="E498">
        <v>14</v>
      </c>
      <c r="F498" t="s">
        <v>53</v>
      </c>
      <c r="G498" s="9">
        <v>717.1004638671875</v>
      </c>
      <c r="H498" s="9">
        <v>1822171.375</v>
      </c>
      <c r="I498" s="9">
        <v>500422.40625</v>
      </c>
      <c r="J498" s="9">
        <v>0</v>
      </c>
      <c r="K498" s="9">
        <v>883691.5</v>
      </c>
      <c r="L498" s="9">
        <v>8993.0869140625</v>
      </c>
      <c r="M498" s="9">
        <v>291114.125</v>
      </c>
      <c r="N498" s="9">
        <v>0</v>
      </c>
      <c r="O498" s="9">
        <v>213.47686767578125</v>
      </c>
      <c r="P498" s="9">
        <v>137491.359375</v>
      </c>
      <c r="Q498" s="9">
        <v>0</v>
      </c>
      <c r="R498" s="9">
        <v>246.62893676757812</v>
      </c>
      <c r="S498" s="9">
        <v>0</v>
      </c>
      <c r="T498" s="9">
        <v>0</v>
      </c>
      <c r="U498" s="9">
        <v>2872.7244800000003</v>
      </c>
      <c r="V498" s="9">
        <v>0</v>
      </c>
      <c r="W498" s="9">
        <v>0</v>
      </c>
      <c r="X498" s="9">
        <v>2872.7244800000003</v>
      </c>
      <c r="Y498" s="9">
        <v>4893.97900390625</v>
      </c>
      <c r="Z498" s="9">
        <v>-4355.640625</v>
      </c>
      <c r="AA498" s="9">
        <v>0</v>
      </c>
      <c r="AB498" s="9">
        <v>0</v>
      </c>
      <c r="AC498" s="9">
        <v>0</v>
      </c>
      <c r="AD498" s="9">
        <v>0</v>
      </c>
      <c r="AE498" s="9"/>
      <c r="AG498" s="3">
        <f t="shared" si="72"/>
        <v>438058.67709350586</v>
      </c>
    </row>
    <row r="499" spans="2:33" x14ac:dyDescent="0.25">
      <c r="B499" t="s">
        <v>822</v>
      </c>
      <c r="C499" t="s">
        <v>25</v>
      </c>
      <c r="D499" t="s">
        <v>46</v>
      </c>
      <c r="E499">
        <v>14</v>
      </c>
      <c r="F499" t="s">
        <v>777</v>
      </c>
      <c r="G499" s="9">
        <v>667.9197998046875</v>
      </c>
      <c r="H499" s="9">
        <v>1781512.875</v>
      </c>
      <c r="I499" s="9">
        <v>500422.40625</v>
      </c>
      <c r="J499" s="9">
        <v>0</v>
      </c>
      <c r="K499" s="9">
        <v>883691.5</v>
      </c>
      <c r="L499" s="9">
        <v>8408.9091796875</v>
      </c>
      <c r="M499" s="9">
        <v>251032.53125</v>
      </c>
      <c r="N499" s="9">
        <v>0</v>
      </c>
      <c r="O499" s="9">
        <v>213.47686767578125</v>
      </c>
      <c r="P499" s="9">
        <v>137491.359375</v>
      </c>
      <c r="Q499" s="9">
        <v>0</v>
      </c>
      <c r="R499" s="9">
        <v>254.06414794921875</v>
      </c>
      <c r="S499" s="9">
        <v>0</v>
      </c>
      <c r="T499" s="9">
        <v>0</v>
      </c>
      <c r="U499" s="9">
        <v>2872.7244800000003</v>
      </c>
      <c r="V499" s="9">
        <v>0</v>
      </c>
      <c r="W499" s="9">
        <v>0</v>
      </c>
      <c r="X499" s="9">
        <v>2872.7244800000003</v>
      </c>
      <c r="Y499" s="9">
        <v>4893.97900390625</v>
      </c>
      <c r="Z499" s="9">
        <v>-4355.640625</v>
      </c>
      <c r="AA499" s="9">
        <v>0</v>
      </c>
      <c r="AB499" s="9">
        <v>0</v>
      </c>
      <c r="AC499" s="9">
        <v>0</v>
      </c>
      <c r="AD499" s="9">
        <v>0</v>
      </c>
      <c r="AE499" s="9"/>
      <c r="AG499" s="3">
        <f t="shared" si="72"/>
        <v>397400.3408203125</v>
      </c>
    </row>
    <row r="500" spans="2:33" x14ac:dyDescent="0.25">
      <c r="B500" t="s">
        <v>435</v>
      </c>
      <c r="C500" t="s">
        <v>25</v>
      </c>
      <c r="D500" t="s">
        <v>46</v>
      </c>
      <c r="E500">
        <v>14</v>
      </c>
      <c r="F500" t="s">
        <v>54</v>
      </c>
      <c r="G500" s="9">
        <v>693.43115234375</v>
      </c>
      <c r="H500" s="9">
        <v>1820022.75</v>
      </c>
      <c r="I500" s="9">
        <v>500422.40625</v>
      </c>
      <c r="J500" s="9">
        <v>0</v>
      </c>
      <c r="K500" s="9">
        <v>883691.5</v>
      </c>
      <c r="L500" s="9">
        <v>15663.08984375</v>
      </c>
      <c r="M500" s="9">
        <v>330187.3125</v>
      </c>
      <c r="N500" s="9">
        <v>0</v>
      </c>
      <c r="O500" s="9">
        <v>213.47686767578125</v>
      </c>
      <c r="P500" s="9">
        <v>89846.328125</v>
      </c>
      <c r="Q500" s="9">
        <v>0</v>
      </c>
      <c r="R500" s="9">
        <v>0</v>
      </c>
      <c r="S500" s="9">
        <v>0</v>
      </c>
      <c r="T500" s="9">
        <v>0</v>
      </c>
      <c r="U500" s="9">
        <v>2872.6659200000004</v>
      </c>
      <c r="V500" s="9">
        <v>0</v>
      </c>
      <c r="W500" s="9">
        <v>0</v>
      </c>
      <c r="X500" s="9">
        <v>2872.6659200000004</v>
      </c>
      <c r="Y500" s="9">
        <v>4846.2744140625</v>
      </c>
      <c r="Z500" s="9">
        <v>-5062.86669921875</v>
      </c>
      <c r="AA500" s="9">
        <v>0</v>
      </c>
      <c r="AB500" s="9">
        <v>0</v>
      </c>
      <c r="AC500" s="9">
        <v>0</v>
      </c>
      <c r="AD500" s="9">
        <v>0</v>
      </c>
      <c r="AE500" s="9"/>
    </row>
    <row r="501" spans="2:33" x14ac:dyDescent="0.25">
      <c r="B501" t="s">
        <v>436</v>
      </c>
      <c r="C501" t="s">
        <v>25</v>
      </c>
      <c r="D501" t="s">
        <v>46</v>
      </c>
      <c r="E501">
        <v>14</v>
      </c>
      <c r="F501" t="s">
        <v>66</v>
      </c>
      <c r="G501" s="9">
        <v>629.53741455078125</v>
      </c>
      <c r="H501" s="9">
        <v>1759258.375</v>
      </c>
      <c r="I501" s="9">
        <v>500422.40625</v>
      </c>
      <c r="J501" s="9">
        <v>0</v>
      </c>
      <c r="K501" s="9">
        <v>883691.5</v>
      </c>
      <c r="L501" s="9">
        <v>13453.486328125</v>
      </c>
      <c r="M501" s="9">
        <v>271632.625</v>
      </c>
      <c r="N501" s="9">
        <v>0</v>
      </c>
      <c r="O501" s="9">
        <v>213.47686767578125</v>
      </c>
      <c r="P501" s="9">
        <v>89846.328125</v>
      </c>
      <c r="Q501" s="9">
        <v>0</v>
      </c>
      <c r="R501" s="9">
        <v>0</v>
      </c>
      <c r="S501" s="9">
        <v>0</v>
      </c>
      <c r="T501" s="9">
        <v>0</v>
      </c>
      <c r="U501" s="9">
        <v>2872.6659200000004</v>
      </c>
      <c r="V501" s="9">
        <v>0</v>
      </c>
      <c r="W501" s="9">
        <v>0</v>
      </c>
      <c r="X501" s="9">
        <v>2872.6659200000004</v>
      </c>
      <c r="Y501" s="9">
        <v>4846.2744140625</v>
      </c>
      <c r="Z501" s="9">
        <v>-5062.86669921875</v>
      </c>
      <c r="AA501" s="9">
        <v>0</v>
      </c>
      <c r="AB501" s="9">
        <v>0</v>
      </c>
      <c r="AC501" s="9">
        <v>0</v>
      </c>
      <c r="AD501" s="9">
        <v>0</v>
      </c>
      <c r="AE501" s="9"/>
    </row>
    <row r="502" spans="2:33" x14ac:dyDescent="0.25">
      <c r="B502" t="s">
        <v>437</v>
      </c>
      <c r="C502" t="s">
        <v>25</v>
      </c>
      <c r="D502" t="s">
        <v>46</v>
      </c>
      <c r="E502">
        <v>14</v>
      </c>
      <c r="F502" t="s">
        <v>55</v>
      </c>
      <c r="G502" s="9">
        <v>594.39398193359375</v>
      </c>
      <c r="H502" s="9">
        <v>1725780.75</v>
      </c>
      <c r="I502" s="9">
        <v>500422.40625</v>
      </c>
      <c r="J502" s="9">
        <v>0</v>
      </c>
      <c r="K502" s="9">
        <v>883691.5</v>
      </c>
      <c r="L502" s="9">
        <v>12160.82421875</v>
      </c>
      <c r="M502" s="9">
        <v>239447.90625</v>
      </c>
      <c r="N502" s="9">
        <v>0</v>
      </c>
      <c r="O502" s="9">
        <v>213.47686767578125</v>
      </c>
      <c r="P502" s="9">
        <v>89846.3046875</v>
      </c>
      <c r="Q502" s="9">
        <v>0</v>
      </c>
      <c r="R502" s="9">
        <v>0</v>
      </c>
      <c r="S502" s="9">
        <v>0</v>
      </c>
      <c r="T502" s="9">
        <v>0</v>
      </c>
      <c r="U502" s="9">
        <v>2872.6659200000004</v>
      </c>
      <c r="V502" s="9">
        <v>0</v>
      </c>
      <c r="W502" s="9">
        <v>0</v>
      </c>
      <c r="X502" s="9">
        <v>2872.6659200000004</v>
      </c>
      <c r="Y502" s="9">
        <v>4846.2744140625</v>
      </c>
      <c r="Z502" s="9">
        <v>-5062.86669921875</v>
      </c>
      <c r="AA502" s="9">
        <v>0</v>
      </c>
      <c r="AB502" s="9">
        <v>0</v>
      </c>
      <c r="AC502" s="9">
        <v>0</v>
      </c>
      <c r="AD502" s="9">
        <v>0</v>
      </c>
      <c r="AE502" s="9"/>
    </row>
    <row r="503" spans="2:33" x14ac:dyDescent="0.25">
      <c r="B503" t="s">
        <v>438</v>
      </c>
      <c r="C503" t="s">
        <v>25</v>
      </c>
      <c r="D503" t="s">
        <v>46</v>
      </c>
      <c r="E503">
        <v>14</v>
      </c>
      <c r="F503" t="s">
        <v>56</v>
      </c>
      <c r="G503" s="9">
        <v>694.15948486328125</v>
      </c>
      <c r="H503" s="9">
        <v>1805504.375</v>
      </c>
      <c r="I503" s="9">
        <v>500422.40625</v>
      </c>
      <c r="J503" s="9">
        <v>0</v>
      </c>
      <c r="K503" s="9">
        <v>883691.5</v>
      </c>
      <c r="L503" s="9">
        <v>13128.5126953125</v>
      </c>
      <c r="M503" s="9">
        <v>317759.625</v>
      </c>
      <c r="N503" s="9">
        <v>0</v>
      </c>
      <c r="O503" s="9">
        <v>213.47686767578125</v>
      </c>
      <c r="P503" s="9">
        <v>90289.96875</v>
      </c>
      <c r="Q503" s="9">
        <v>0</v>
      </c>
      <c r="R503" s="9">
        <v>0</v>
      </c>
      <c r="S503" s="9">
        <v>0</v>
      </c>
      <c r="T503" s="9">
        <v>0</v>
      </c>
      <c r="U503" s="9">
        <v>2872.6448</v>
      </c>
      <c r="V503" s="9">
        <v>0</v>
      </c>
      <c r="W503" s="9">
        <v>0</v>
      </c>
      <c r="X503" s="9">
        <v>2872.6448</v>
      </c>
      <c r="Y503" s="9">
        <v>4853.990234375</v>
      </c>
      <c r="Z503" s="9">
        <v>-5070.13037109375</v>
      </c>
      <c r="AA503" s="9">
        <v>0</v>
      </c>
      <c r="AB503" s="9">
        <v>0</v>
      </c>
      <c r="AC503" s="9">
        <v>0</v>
      </c>
      <c r="AD503" s="9">
        <v>0</v>
      </c>
      <c r="AE503" s="9"/>
      <c r="AG503" s="3">
        <f t="shared" ref="AG503" si="73">L503+M503+O503+P503+R503</f>
        <v>421391.58331298828</v>
      </c>
    </row>
    <row r="504" spans="2:33" x14ac:dyDescent="0.25">
      <c r="B504" t="s">
        <v>439</v>
      </c>
      <c r="C504" t="s">
        <v>25</v>
      </c>
      <c r="D504" t="s">
        <v>46</v>
      </c>
      <c r="E504">
        <v>14</v>
      </c>
      <c r="F504" t="s">
        <v>70</v>
      </c>
      <c r="G504" s="9">
        <v>630.1627197265625</v>
      </c>
      <c r="H504" s="9">
        <v>1747130.125</v>
      </c>
      <c r="I504" s="9">
        <v>500422.40625</v>
      </c>
      <c r="J504" s="9">
        <v>0</v>
      </c>
      <c r="K504" s="9">
        <v>883691.5</v>
      </c>
      <c r="L504" s="9">
        <v>11205.03125</v>
      </c>
      <c r="M504" s="9">
        <v>261309.234375</v>
      </c>
      <c r="N504" s="9">
        <v>0</v>
      </c>
      <c r="O504" s="9">
        <v>213.47686767578125</v>
      </c>
      <c r="P504" s="9">
        <v>90289.9296875</v>
      </c>
      <c r="Q504" s="9">
        <v>0</v>
      </c>
      <c r="R504" s="9">
        <v>0</v>
      </c>
      <c r="S504" s="9">
        <v>0</v>
      </c>
      <c r="T504" s="9">
        <v>0</v>
      </c>
      <c r="U504" s="9">
        <v>2872.6448</v>
      </c>
      <c r="V504" s="9">
        <v>0</v>
      </c>
      <c r="W504" s="9">
        <v>0</v>
      </c>
      <c r="X504" s="9">
        <v>2872.6448</v>
      </c>
      <c r="Y504" s="9">
        <v>4853.990234375</v>
      </c>
      <c r="Z504" s="9">
        <v>-5070.13037109375</v>
      </c>
      <c r="AA504" s="9">
        <v>0</v>
      </c>
      <c r="AB504" s="9">
        <v>0</v>
      </c>
      <c r="AC504" s="9">
        <v>0</v>
      </c>
      <c r="AD504" s="9">
        <v>0</v>
      </c>
      <c r="AE504" s="9"/>
    </row>
    <row r="505" spans="2:33" x14ac:dyDescent="0.25">
      <c r="B505" t="s">
        <v>440</v>
      </c>
      <c r="C505" t="s">
        <v>25</v>
      </c>
      <c r="D505" t="s">
        <v>46</v>
      </c>
      <c r="E505">
        <v>14</v>
      </c>
      <c r="F505" t="s">
        <v>57</v>
      </c>
      <c r="G505" s="9">
        <v>595.036376953125</v>
      </c>
      <c r="H505" s="9">
        <v>1715311</v>
      </c>
      <c r="I505" s="9">
        <v>500422.40625</v>
      </c>
      <c r="J505" s="9">
        <v>0</v>
      </c>
      <c r="K505" s="9">
        <v>883691.5</v>
      </c>
      <c r="L505" s="9">
        <v>10063.2255859375</v>
      </c>
      <c r="M505" s="9">
        <v>230632.078125</v>
      </c>
      <c r="N505" s="9">
        <v>0</v>
      </c>
      <c r="O505" s="9">
        <v>213.47686767578125</v>
      </c>
      <c r="P505" s="9">
        <v>90289.9296875</v>
      </c>
      <c r="Q505" s="9">
        <v>0</v>
      </c>
      <c r="R505" s="9">
        <v>0</v>
      </c>
      <c r="S505" s="9">
        <v>0</v>
      </c>
      <c r="T505" s="9">
        <v>0</v>
      </c>
      <c r="U505" s="9">
        <v>2872.6448</v>
      </c>
      <c r="V505" s="9">
        <v>0</v>
      </c>
      <c r="W505" s="9">
        <v>0</v>
      </c>
      <c r="X505" s="9">
        <v>2872.6448</v>
      </c>
      <c r="Y505" s="9">
        <v>4853.990234375</v>
      </c>
      <c r="Z505" s="9">
        <v>-5070.13037109375</v>
      </c>
      <c r="AA505" s="9">
        <v>0</v>
      </c>
      <c r="AB505" s="9">
        <v>0</v>
      </c>
      <c r="AC505" s="9">
        <v>0</v>
      </c>
      <c r="AD505" s="9">
        <v>0</v>
      </c>
      <c r="AE505" s="9"/>
      <c r="AG505" s="3">
        <f t="shared" ref="AG505" si="74">L505+M505+O505+P505+R505</f>
        <v>331198.71026611328</v>
      </c>
    </row>
    <row r="506" spans="2:33" x14ac:dyDescent="0.25">
      <c r="B506" t="s">
        <v>441</v>
      </c>
      <c r="C506" t="s">
        <v>26</v>
      </c>
      <c r="D506" t="s">
        <v>46</v>
      </c>
      <c r="E506">
        <v>14</v>
      </c>
      <c r="F506" t="s">
        <v>52</v>
      </c>
      <c r="G506" s="9">
        <v>16.408010482788086</v>
      </c>
      <c r="H506" s="9">
        <v>398352</v>
      </c>
      <c r="I506" s="9">
        <v>133157.65625</v>
      </c>
      <c r="J506" s="9">
        <v>0</v>
      </c>
      <c r="K506" s="9">
        <v>99493.7734375</v>
      </c>
      <c r="L506" s="9">
        <v>46192.12890625</v>
      </c>
      <c r="M506" s="9">
        <v>53514.91796875</v>
      </c>
      <c r="N506" s="9">
        <v>0</v>
      </c>
      <c r="O506" s="9">
        <v>0</v>
      </c>
      <c r="P506" s="9">
        <v>61571.2109375</v>
      </c>
      <c r="Q506" s="9">
        <v>0</v>
      </c>
      <c r="R506" s="9">
        <v>4422.4140625</v>
      </c>
      <c r="S506" s="9">
        <v>0</v>
      </c>
      <c r="T506" s="9">
        <v>0</v>
      </c>
      <c r="U506" s="9">
        <v>2242.9134400000003</v>
      </c>
      <c r="V506" s="9">
        <v>110.39444</v>
      </c>
      <c r="W506" s="9">
        <v>0</v>
      </c>
      <c r="X506" s="9">
        <v>2132.5190400000001</v>
      </c>
      <c r="Y506" s="9">
        <v>1802.817626953125</v>
      </c>
      <c r="Z506" s="9">
        <v>-1604.5076904296875</v>
      </c>
      <c r="AA506" s="9">
        <v>0</v>
      </c>
      <c r="AB506" s="9">
        <v>0</v>
      </c>
      <c r="AC506" s="9">
        <v>0</v>
      </c>
      <c r="AD506" s="9">
        <v>0</v>
      </c>
      <c r="AE506" s="9"/>
    </row>
    <row r="507" spans="2:33" x14ac:dyDescent="0.25">
      <c r="B507" t="s">
        <v>733</v>
      </c>
      <c r="C507" t="s">
        <v>26</v>
      </c>
      <c r="D507" t="s">
        <v>46</v>
      </c>
      <c r="E507">
        <v>14</v>
      </c>
      <c r="F507" t="s">
        <v>648</v>
      </c>
      <c r="G507" s="9">
        <v>16.408018112182617</v>
      </c>
      <c r="H507" s="9">
        <v>403324.625</v>
      </c>
      <c r="I507" s="9">
        <v>133157.65625</v>
      </c>
      <c r="J507" s="9">
        <v>0</v>
      </c>
      <c r="K507" s="9">
        <v>99493.7734375</v>
      </c>
      <c r="L507" s="9">
        <v>46191.12890625</v>
      </c>
      <c r="M507" s="9">
        <v>58488.30859375</v>
      </c>
      <c r="N507" s="9">
        <v>0</v>
      </c>
      <c r="O507" s="9">
        <v>0</v>
      </c>
      <c r="P507" s="9">
        <v>61571.45703125</v>
      </c>
      <c r="Q507" s="9">
        <v>0</v>
      </c>
      <c r="R507" s="9">
        <v>4422.3896484375</v>
      </c>
      <c r="S507" s="9">
        <v>0</v>
      </c>
      <c r="T507" s="9">
        <v>0</v>
      </c>
      <c r="U507" s="9">
        <v>2242.9129600000001</v>
      </c>
      <c r="V507" s="9">
        <v>110.39444</v>
      </c>
      <c r="W507" s="9">
        <v>0</v>
      </c>
      <c r="X507" s="9">
        <v>2132.5184000000004</v>
      </c>
      <c r="Y507" s="9">
        <v>1802.8206787109375</v>
      </c>
      <c r="Z507" s="9">
        <v>-1604.5103759765625</v>
      </c>
      <c r="AA507" s="9">
        <v>0</v>
      </c>
      <c r="AB507" s="9">
        <v>0</v>
      </c>
      <c r="AC507" s="9">
        <v>0</v>
      </c>
      <c r="AD507" s="9">
        <v>0</v>
      </c>
      <c r="AE507" s="9"/>
    </row>
    <row r="508" spans="2:33" x14ac:dyDescent="0.25">
      <c r="B508" t="s">
        <v>442</v>
      </c>
      <c r="C508" t="s">
        <v>26</v>
      </c>
      <c r="D508" t="s">
        <v>46</v>
      </c>
      <c r="E508">
        <v>14</v>
      </c>
      <c r="F508" t="s">
        <v>62</v>
      </c>
      <c r="G508" s="9">
        <v>18.774562835693359</v>
      </c>
      <c r="H508" s="9">
        <v>391078.875</v>
      </c>
      <c r="I508" s="9">
        <v>133157.65625</v>
      </c>
      <c r="J508" s="9">
        <v>0</v>
      </c>
      <c r="K508" s="9">
        <v>99493.7734375</v>
      </c>
      <c r="L508" s="9">
        <v>49566.27734375</v>
      </c>
      <c r="M508" s="9">
        <v>57278.0078125</v>
      </c>
      <c r="N508" s="9">
        <v>0</v>
      </c>
      <c r="O508" s="9">
        <v>0</v>
      </c>
      <c r="P508" s="9">
        <v>47161.12890625</v>
      </c>
      <c r="Q508" s="9">
        <v>0</v>
      </c>
      <c r="R508" s="9">
        <v>4422.10595703125</v>
      </c>
      <c r="S508" s="9">
        <v>0</v>
      </c>
      <c r="T508" s="9">
        <v>0</v>
      </c>
      <c r="U508" s="9">
        <v>2243.0684800000004</v>
      </c>
      <c r="V508" s="9">
        <v>110.39444</v>
      </c>
      <c r="W508" s="9">
        <v>0</v>
      </c>
      <c r="X508" s="9">
        <v>2132.67344</v>
      </c>
      <c r="Y508" s="9">
        <v>1797.2703857421875</v>
      </c>
      <c r="Z508" s="9">
        <v>-1599.570556640625</v>
      </c>
      <c r="AA508" s="9">
        <v>0</v>
      </c>
      <c r="AB508" s="9">
        <v>0</v>
      </c>
      <c r="AC508" s="9">
        <v>0</v>
      </c>
      <c r="AD508" s="9">
        <v>0</v>
      </c>
      <c r="AE508" s="9"/>
    </row>
    <row r="509" spans="2:33" x14ac:dyDescent="0.25">
      <c r="B509" t="s">
        <v>734</v>
      </c>
      <c r="C509" t="s">
        <v>26</v>
      </c>
      <c r="D509" t="s">
        <v>46</v>
      </c>
      <c r="E509">
        <v>14</v>
      </c>
      <c r="F509" t="s">
        <v>650</v>
      </c>
      <c r="G509" s="9">
        <v>14.595877647399902</v>
      </c>
      <c r="H509" s="9">
        <v>368143.4375</v>
      </c>
      <c r="I509" s="9">
        <v>133157.65625</v>
      </c>
      <c r="J509" s="9">
        <v>0</v>
      </c>
      <c r="K509" s="9">
        <v>99493.7734375</v>
      </c>
      <c r="L509" s="9">
        <v>41660.26171875</v>
      </c>
      <c r="M509" s="9">
        <v>44729.19921875</v>
      </c>
      <c r="N509" s="9">
        <v>0</v>
      </c>
      <c r="O509" s="9">
        <v>0</v>
      </c>
      <c r="P509" s="9">
        <v>44766.12109375</v>
      </c>
      <c r="Q509" s="9">
        <v>0</v>
      </c>
      <c r="R509" s="9">
        <v>4336.5576171875</v>
      </c>
      <c r="S509" s="9">
        <v>0</v>
      </c>
      <c r="T509" s="9">
        <v>0</v>
      </c>
      <c r="U509" s="9">
        <v>2243.07008</v>
      </c>
      <c r="V509" s="9">
        <v>110.39444</v>
      </c>
      <c r="W509" s="9">
        <v>0</v>
      </c>
      <c r="X509" s="9">
        <v>2132.6750400000001</v>
      </c>
      <c r="Y509" s="9">
        <v>1804.4539794921875</v>
      </c>
      <c r="Z509" s="9">
        <v>-1605.9639892578125</v>
      </c>
      <c r="AA509" s="9">
        <v>0</v>
      </c>
      <c r="AB509" s="9">
        <v>0</v>
      </c>
      <c r="AC509" s="9">
        <v>0</v>
      </c>
      <c r="AD509" s="9">
        <v>0</v>
      </c>
      <c r="AE509" s="9"/>
    </row>
    <row r="510" spans="2:33" x14ac:dyDescent="0.25">
      <c r="B510" t="s">
        <v>443</v>
      </c>
      <c r="C510" t="s">
        <v>26</v>
      </c>
      <c r="D510" t="s">
        <v>46</v>
      </c>
      <c r="E510">
        <v>14</v>
      </c>
      <c r="F510" t="s">
        <v>53</v>
      </c>
      <c r="G510" s="9">
        <v>22.392116546630859</v>
      </c>
      <c r="H510" s="9">
        <v>400606.84375</v>
      </c>
      <c r="I510" s="9">
        <v>133157.65625</v>
      </c>
      <c r="J510" s="9">
        <v>0</v>
      </c>
      <c r="K510" s="9">
        <v>99493.7734375</v>
      </c>
      <c r="L510" s="9">
        <v>41637.9609375</v>
      </c>
      <c r="M510" s="9">
        <v>59018.4296875</v>
      </c>
      <c r="N510" s="9">
        <v>0</v>
      </c>
      <c r="O510" s="9">
        <v>0</v>
      </c>
      <c r="P510" s="9">
        <v>64107.89453125</v>
      </c>
      <c r="Q510" s="9">
        <v>0</v>
      </c>
      <c r="R510" s="9">
        <v>3191.3955078125</v>
      </c>
      <c r="S510" s="9">
        <v>0</v>
      </c>
      <c r="T510" s="9">
        <v>0</v>
      </c>
      <c r="U510" s="9">
        <v>2243.0409600000003</v>
      </c>
      <c r="V510" s="9">
        <v>110.39444</v>
      </c>
      <c r="W510" s="9">
        <v>0</v>
      </c>
      <c r="X510" s="9">
        <v>2132.6467200000002</v>
      </c>
      <c r="Y510" s="9">
        <v>1952.91748046875</v>
      </c>
      <c r="Z510" s="9">
        <v>-1738.09619140625</v>
      </c>
      <c r="AA510" s="9">
        <v>3.8211692124605179E-2</v>
      </c>
      <c r="AB510" s="9">
        <v>0</v>
      </c>
      <c r="AC510" s="9">
        <v>1</v>
      </c>
      <c r="AD510" s="9">
        <v>0</v>
      </c>
      <c r="AE510" s="9"/>
    </row>
    <row r="511" spans="2:33" x14ac:dyDescent="0.25">
      <c r="B511" t="s">
        <v>823</v>
      </c>
      <c r="C511" t="s">
        <v>26</v>
      </c>
      <c r="D511" t="s">
        <v>46</v>
      </c>
      <c r="E511">
        <v>14</v>
      </c>
      <c r="F511" t="s">
        <v>777</v>
      </c>
      <c r="G511" s="9">
        <v>20.145023345947266</v>
      </c>
      <c r="H511" s="9">
        <v>389801.6875</v>
      </c>
      <c r="I511" s="9">
        <v>133157.65625</v>
      </c>
      <c r="J511" s="9">
        <v>0</v>
      </c>
      <c r="K511" s="9">
        <v>99493.7734375</v>
      </c>
      <c r="L511" s="9">
        <v>38939.80859375</v>
      </c>
      <c r="M511" s="9">
        <v>50892.5703125</v>
      </c>
      <c r="N511" s="9">
        <v>0</v>
      </c>
      <c r="O511" s="9">
        <v>0</v>
      </c>
      <c r="P511" s="9">
        <v>64107.89453125</v>
      </c>
      <c r="Q511" s="9">
        <v>0</v>
      </c>
      <c r="R511" s="9">
        <v>3210.275146484375</v>
      </c>
      <c r="S511" s="9">
        <v>0</v>
      </c>
      <c r="T511" s="9">
        <v>0</v>
      </c>
      <c r="U511" s="9">
        <v>2243.0409600000003</v>
      </c>
      <c r="V511" s="9">
        <v>110.39444</v>
      </c>
      <c r="W511" s="9">
        <v>0</v>
      </c>
      <c r="X511" s="9">
        <v>2132.6467200000002</v>
      </c>
      <c r="Y511" s="9">
        <v>1952.91748046875</v>
      </c>
      <c r="Z511" s="9">
        <v>-1738.09619140625</v>
      </c>
      <c r="AA511" s="9">
        <v>3.8211692124605179E-2</v>
      </c>
      <c r="AB511" s="9">
        <v>0</v>
      </c>
      <c r="AC511" s="9">
        <v>1</v>
      </c>
      <c r="AD511" s="9">
        <v>0</v>
      </c>
      <c r="AE511" s="9"/>
    </row>
    <row r="512" spans="2:33" x14ac:dyDescent="0.25">
      <c r="B512" t="s">
        <v>444</v>
      </c>
      <c r="C512" t="s">
        <v>26</v>
      </c>
      <c r="D512" t="s">
        <v>46</v>
      </c>
      <c r="E512">
        <v>14</v>
      </c>
      <c r="F512" t="s">
        <v>54</v>
      </c>
      <c r="G512" s="9">
        <v>15.998245239257812</v>
      </c>
      <c r="H512" s="9">
        <v>388574.71875</v>
      </c>
      <c r="I512" s="9">
        <v>133157.65625</v>
      </c>
      <c r="J512" s="9">
        <v>0</v>
      </c>
      <c r="K512" s="9">
        <v>99493.7734375</v>
      </c>
      <c r="L512" s="9">
        <v>47821.6328125</v>
      </c>
      <c r="M512" s="9">
        <v>56407.95703125</v>
      </c>
      <c r="N512" s="9">
        <v>0</v>
      </c>
      <c r="O512" s="9">
        <v>0</v>
      </c>
      <c r="P512" s="9">
        <v>51693.9296875</v>
      </c>
      <c r="Q512" s="9">
        <v>0</v>
      </c>
      <c r="R512" s="9">
        <v>0</v>
      </c>
      <c r="S512" s="9">
        <v>0</v>
      </c>
      <c r="T512" s="9">
        <v>0</v>
      </c>
      <c r="U512" s="9">
        <v>2242.6144000000004</v>
      </c>
      <c r="V512" s="9">
        <v>110.39444</v>
      </c>
      <c r="W512" s="9">
        <v>0</v>
      </c>
      <c r="X512" s="9">
        <v>2132.2200000000003</v>
      </c>
      <c r="Y512" s="9">
        <v>1452.304931640625</v>
      </c>
      <c r="Z512" s="9">
        <v>-1515.787353515625</v>
      </c>
      <c r="AA512" s="9">
        <v>0</v>
      </c>
      <c r="AB512" s="9">
        <v>0</v>
      </c>
      <c r="AC512" s="9">
        <v>0</v>
      </c>
      <c r="AD512" s="9">
        <v>0</v>
      </c>
      <c r="AE512" s="9"/>
    </row>
    <row r="513" spans="2:31" x14ac:dyDescent="0.25">
      <c r="B513" t="s">
        <v>445</v>
      </c>
      <c r="C513" t="s">
        <v>26</v>
      </c>
      <c r="D513" t="s">
        <v>46</v>
      </c>
      <c r="E513">
        <v>14</v>
      </c>
      <c r="F513" t="s">
        <v>66</v>
      </c>
      <c r="G513" s="9">
        <v>14.321685791015625</v>
      </c>
      <c r="H513" s="9">
        <v>377554.46875</v>
      </c>
      <c r="I513" s="9">
        <v>133157.65625</v>
      </c>
      <c r="J513" s="9">
        <v>0</v>
      </c>
      <c r="K513" s="9">
        <v>99493.7734375</v>
      </c>
      <c r="L513" s="9">
        <v>43427.28515625</v>
      </c>
      <c r="M513" s="9">
        <v>49781.859375</v>
      </c>
      <c r="N513" s="9">
        <v>0</v>
      </c>
      <c r="O513" s="9">
        <v>0</v>
      </c>
      <c r="P513" s="9">
        <v>51693.9296875</v>
      </c>
      <c r="Q513" s="9">
        <v>0</v>
      </c>
      <c r="R513" s="9">
        <v>0</v>
      </c>
      <c r="S513" s="9">
        <v>0</v>
      </c>
      <c r="T513" s="9">
        <v>0</v>
      </c>
      <c r="U513" s="9">
        <v>2242.6144000000004</v>
      </c>
      <c r="V513" s="9">
        <v>110.39444</v>
      </c>
      <c r="W513" s="9">
        <v>0</v>
      </c>
      <c r="X513" s="9">
        <v>2132.2200000000003</v>
      </c>
      <c r="Y513" s="9">
        <v>1452.304931640625</v>
      </c>
      <c r="Z513" s="9">
        <v>-1515.787353515625</v>
      </c>
      <c r="AA513" s="9">
        <v>0</v>
      </c>
      <c r="AB513" s="9">
        <v>0</v>
      </c>
      <c r="AC513" s="9">
        <v>0</v>
      </c>
      <c r="AD513" s="9">
        <v>0</v>
      </c>
      <c r="AE513" s="9"/>
    </row>
    <row r="514" spans="2:31" x14ac:dyDescent="0.25">
      <c r="B514" t="s">
        <v>446</v>
      </c>
      <c r="C514" t="s">
        <v>26</v>
      </c>
      <c r="D514" t="s">
        <v>46</v>
      </c>
      <c r="E514">
        <v>14</v>
      </c>
      <c r="F514" t="s">
        <v>55</v>
      </c>
      <c r="G514" s="9">
        <v>12.864614486694336</v>
      </c>
      <c r="H514" s="9">
        <v>367959.09375</v>
      </c>
      <c r="I514" s="9">
        <v>133157.65625</v>
      </c>
      <c r="J514" s="9">
        <v>0</v>
      </c>
      <c r="K514" s="9">
        <v>99493.7734375</v>
      </c>
      <c r="L514" s="9">
        <v>39450.59765625</v>
      </c>
      <c r="M514" s="9">
        <v>44163.31640625</v>
      </c>
      <c r="N514" s="9">
        <v>0</v>
      </c>
      <c r="O514" s="9">
        <v>0</v>
      </c>
      <c r="P514" s="9">
        <v>51693.9296875</v>
      </c>
      <c r="Q514" s="9">
        <v>0</v>
      </c>
      <c r="R514" s="9">
        <v>0</v>
      </c>
      <c r="S514" s="9">
        <v>0</v>
      </c>
      <c r="T514" s="9">
        <v>0</v>
      </c>
      <c r="U514" s="9">
        <v>2242.6144000000004</v>
      </c>
      <c r="V514" s="9">
        <v>110.39444</v>
      </c>
      <c r="W514" s="9">
        <v>0</v>
      </c>
      <c r="X514" s="9">
        <v>2132.2200000000003</v>
      </c>
      <c r="Y514" s="9">
        <v>1452.304931640625</v>
      </c>
      <c r="Z514" s="9">
        <v>-1515.787353515625</v>
      </c>
      <c r="AA514" s="9">
        <v>0</v>
      </c>
      <c r="AB514" s="9">
        <v>0</v>
      </c>
      <c r="AC514" s="9">
        <v>0</v>
      </c>
      <c r="AD514" s="9">
        <v>0</v>
      </c>
      <c r="AE514" s="9"/>
    </row>
    <row r="515" spans="2:31" x14ac:dyDescent="0.25">
      <c r="B515" t="s">
        <v>447</v>
      </c>
      <c r="C515" t="s">
        <v>26</v>
      </c>
      <c r="D515" t="s">
        <v>46</v>
      </c>
      <c r="E515">
        <v>14</v>
      </c>
      <c r="F515" t="s">
        <v>56</v>
      </c>
      <c r="G515" s="9">
        <v>17.176662445068359</v>
      </c>
      <c r="H515" s="9">
        <v>377282.875</v>
      </c>
      <c r="I515" s="9">
        <v>133157.65625</v>
      </c>
      <c r="J515" s="9">
        <v>0</v>
      </c>
      <c r="K515" s="9">
        <v>99493.7734375</v>
      </c>
      <c r="L515" s="9">
        <v>41209.78125</v>
      </c>
      <c r="M515" s="9">
        <v>51823.60546875</v>
      </c>
      <c r="N515" s="9">
        <v>0</v>
      </c>
      <c r="O515" s="9">
        <v>0</v>
      </c>
      <c r="P515" s="9">
        <v>51598.13671875</v>
      </c>
      <c r="Q515" s="9">
        <v>0</v>
      </c>
      <c r="R515" s="9">
        <v>0</v>
      </c>
      <c r="S515" s="9">
        <v>0</v>
      </c>
      <c r="T515" s="9">
        <v>0</v>
      </c>
      <c r="U515" s="9">
        <v>2242.60592</v>
      </c>
      <c r="V515" s="9">
        <v>110.39444</v>
      </c>
      <c r="W515" s="9">
        <v>0</v>
      </c>
      <c r="X515" s="9">
        <v>2132.2113600000002</v>
      </c>
      <c r="Y515" s="9">
        <v>1443.3651123046875</v>
      </c>
      <c r="Z515" s="9">
        <v>-1506.0936279296875</v>
      </c>
      <c r="AA515" s="9">
        <v>0</v>
      </c>
      <c r="AB515" s="9">
        <v>0</v>
      </c>
      <c r="AC515" s="9">
        <v>0</v>
      </c>
      <c r="AD515" s="9">
        <v>0</v>
      </c>
      <c r="AE515" s="9"/>
    </row>
    <row r="516" spans="2:31" x14ac:dyDescent="0.25">
      <c r="B516" t="s">
        <v>448</v>
      </c>
      <c r="C516" t="s">
        <v>26</v>
      </c>
      <c r="D516" t="s">
        <v>46</v>
      </c>
      <c r="E516">
        <v>14</v>
      </c>
      <c r="F516" t="s">
        <v>70</v>
      </c>
      <c r="G516" s="9">
        <v>15.44655704498291</v>
      </c>
      <c r="H516" s="9">
        <v>367227.09375</v>
      </c>
      <c r="I516" s="9">
        <v>133157.65625</v>
      </c>
      <c r="J516" s="9">
        <v>0</v>
      </c>
      <c r="K516" s="9">
        <v>99493.7734375</v>
      </c>
      <c r="L516" s="9">
        <v>37245.30078125</v>
      </c>
      <c r="M516" s="9">
        <v>45732.421875</v>
      </c>
      <c r="N516" s="9">
        <v>0</v>
      </c>
      <c r="O516" s="9">
        <v>0</v>
      </c>
      <c r="P516" s="9">
        <v>51598.13671875</v>
      </c>
      <c r="Q516" s="9">
        <v>0</v>
      </c>
      <c r="R516" s="9">
        <v>0</v>
      </c>
      <c r="S516" s="9">
        <v>0</v>
      </c>
      <c r="T516" s="9">
        <v>0</v>
      </c>
      <c r="U516" s="9">
        <v>2242.60592</v>
      </c>
      <c r="V516" s="9">
        <v>110.39444</v>
      </c>
      <c r="W516" s="9">
        <v>0</v>
      </c>
      <c r="X516" s="9">
        <v>2132.2113600000002</v>
      </c>
      <c r="Y516" s="9">
        <v>1443.3651123046875</v>
      </c>
      <c r="Z516" s="9">
        <v>-1506.0936279296875</v>
      </c>
      <c r="AA516" s="9">
        <v>0</v>
      </c>
      <c r="AB516" s="9">
        <v>0</v>
      </c>
      <c r="AC516" s="9">
        <v>0</v>
      </c>
      <c r="AD516" s="9">
        <v>0</v>
      </c>
      <c r="AE516" s="9"/>
    </row>
    <row r="517" spans="2:31" x14ac:dyDescent="0.25">
      <c r="B517" t="s">
        <v>449</v>
      </c>
      <c r="C517" t="s">
        <v>26</v>
      </c>
      <c r="D517" t="s">
        <v>46</v>
      </c>
      <c r="E517">
        <v>14</v>
      </c>
      <c r="F517" t="s">
        <v>57</v>
      </c>
      <c r="G517" s="9">
        <v>13.942097663879395</v>
      </c>
      <c r="H517" s="9">
        <v>358599.6875</v>
      </c>
      <c r="I517" s="9">
        <v>133157.65625</v>
      </c>
      <c r="J517" s="9">
        <v>0</v>
      </c>
      <c r="K517" s="9">
        <v>99493.7734375</v>
      </c>
      <c r="L517" s="9">
        <v>33709.046875</v>
      </c>
      <c r="M517" s="9">
        <v>40641.23046875</v>
      </c>
      <c r="N517" s="9">
        <v>0</v>
      </c>
      <c r="O517" s="9">
        <v>0</v>
      </c>
      <c r="P517" s="9">
        <v>51598.13671875</v>
      </c>
      <c r="Q517" s="9">
        <v>0</v>
      </c>
      <c r="R517" s="9">
        <v>0</v>
      </c>
      <c r="S517" s="9">
        <v>0</v>
      </c>
      <c r="T517" s="9">
        <v>0</v>
      </c>
      <c r="U517" s="9">
        <v>2242.60592</v>
      </c>
      <c r="V517" s="9">
        <v>110.39444</v>
      </c>
      <c r="W517" s="9">
        <v>0</v>
      </c>
      <c r="X517" s="9">
        <v>2132.2113600000002</v>
      </c>
      <c r="Y517" s="9">
        <v>1443.3651123046875</v>
      </c>
      <c r="Z517" s="9">
        <v>-1506.0936279296875</v>
      </c>
      <c r="AA517" s="9">
        <v>0</v>
      </c>
      <c r="AB517" s="9">
        <v>0</v>
      </c>
      <c r="AC517" s="9">
        <v>0</v>
      </c>
      <c r="AD517" s="9">
        <v>0</v>
      </c>
      <c r="AE517" s="9"/>
    </row>
    <row r="518" spans="2:31" x14ac:dyDescent="0.25">
      <c r="B518" t="s">
        <v>450</v>
      </c>
      <c r="C518" t="s">
        <v>27</v>
      </c>
      <c r="D518" t="s">
        <v>46</v>
      </c>
      <c r="E518">
        <v>14</v>
      </c>
      <c r="F518" t="s">
        <v>52</v>
      </c>
      <c r="G518" s="9">
        <v>983.490966796875</v>
      </c>
      <c r="H518" s="9">
        <v>4464396.5</v>
      </c>
      <c r="I518" s="9">
        <v>566447.625</v>
      </c>
      <c r="J518" s="9">
        <v>0</v>
      </c>
      <c r="K518" s="9">
        <v>1692748</v>
      </c>
      <c r="L518" s="9">
        <v>797394.375</v>
      </c>
      <c r="M518" s="9">
        <v>899636.9375</v>
      </c>
      <c r="N518" s="9">
        <v>0</v>
      </c>
      <c r="O518" s="9">
        <v>1121.62158203125</v>
      </c>
      <c r="P518" s="9">
        <v>397245.40625</v>
      </c>
      <c r="Q518" s="9">
        <v>0</v>
      </c>
      <c r="R518" s="9">
        <v>109801.5625</v>
      </c>
      <c r="S518" s="9">
        <v>0</v>
      </c>
      <c r="T518" s="9">
        <v>0</v>
      </c>
      <c r="U518" s="9">
        <v>36647.636480000001</v>
      </c>
      <c r="V518" s="9">
        <v>0</v>
      </c>
      <c r="W518" s="9">
        <v>0</v>
      </c>
      <c r="X518" s="9">
        <v>36647.636480000001</v>
      </c>
      <c r="Y518" s="9">
        <v>10427.1572265625</v>
      </c>
      <c r="Z518" s="9">
        <v>-9280.1708984375</v>
      </c>
      <c r="AA518" s="9">
        <v>0</v>
      </c>
      <c r="AB518" s="9">
        <v>0</v>
      </c>
      <c r="AC518" s="9">
        <v>0</v>
      </c>
      <c r="AD518" s="9">
        <v>0</v>
      </c>
      <c r="AE518" s="9"/>
    </row>
    <row r="519" spans="2:31" x14ac:dyDescent="0.25">
      <c r="B519" t="s">
        <v>735</v>
      </c>
      <c r="C519" t="s">
        <v>27</v>
      </c>
      <c r="D519" t="s">
        <v>46</v>
      </c>
      <c r="E519">
        <v>14</v>
      </c>
      <c r="F519" t="s">
        <v>648</v>
      </c>
      <c r="G519" s="9">
        <v>983.49383544921875</v>
      </c>
      <c r="H519" s="9">
        <v>4484611.5</v>
      </c>
      <c r="I519" s="9">
        <v>566447.625</v>
      </c>
      <c r="J519" s="9">
        <v>0</v>
      </c>
      <c r="K519" s="9">
        <v>1692748</v>
      </c>
      <c r="L519" s="9">
        <v>797390.4375</v>
      </c>
      <c r="M519" s="9">
        <v>919856</v>
      </c>
      <c r="N519" s="9">
        <v>0</v>
      </c>
      <c r="O519" s="9">
        <v>1121.62158203125</v>
      </c>
      <c r="P519" s="9">
        <v>397245.9375</v>
      </c>
      <c r="Q519" s="9">
        <v>0</v>
      </c>
      <c r="R519" s="9">
        <v>109801.53125</v>
      </c>
      <c r="S519" s="9">
        <v>0</v>
      </c>
      <c r="T519" s="9">
        <v>0</v>
      </c>
      <c r="U519" s="9">
        <v>36647.631359999999</v>
      </c>
      <c r="V519" s="9">
        <v>0</v>
      </c>
      <c r="W519" s="9">
        <v>0</v>
      </c>
      <c r="X519" s="9">
        <v>36647.631359999999</v>
      </c>
      <c r="Y519" s="9">
        <v>10427.1630859375</v>
      </c>
      <c r="Z519" s="9">
        <v>-9280.1767578125</v>
      </c>
      <c r="AA519" s="9">
        <v>0</v>
      </c>
      <c r="AB519" s="9">
        <v>0</v>
      </c>
      <c r="AC519" s="9">
        <v>0</v>
      </c>
      <c r="AD519" s="9">
        <v>0</v>
      </c>
      <c r="AE519" s="9"/>
    </row>
    <row r="520" spans="2:31" x14ac:dyDescent="0.25">
      <c r="B520" t="s">
        <v>451</v>
      </c>
      <c r="C520" t="s">
        <v>27</v>
      </c>
      <c r="D520" t="s">
        <v>46</v>
      </c>
      <c r="E520">
        <v>14</v>
      </c>
      <c r="F520" t="s">
        <v>62</v>
      </c>
      <c r="G520" s="9">
        <v>945.77337646484375</v>
      </c>
      <c r="H520" s="9">
        <v>4416429</v>
      </c>
      <c r="I520" s="9">
        <v>566447.625</v>
      </c>
      <c r="J520" s="9">
        <v>0</v>
      </c>
      <c r="K520" s="9">
        <v>1692748</v>
      </c>
      <c r="L520" s="9">
        <v>828373.25</v>
      </c>
      <c r="M520" s="9">
        <v>849632.875</v>
      </c>
      <c r="N520" s="9">
        <v>0</v>
      </c>
      <c r="O520" s="9">
        <v>1121.62158203125</v>
      </c>
      <c r="P520" s="9">
        <v>361256.21875</v>
      </c>
      <c r="Q520" s="9">
        <v>0</v>
      </c>
      <c r="R520" s="9">
        <v>116849.296875</v>
      </c>
      <c r="S520" s="9">
        <v>0</v>
      </c>
      <c r="T520" s="9">
        <v>0</v>
      </c>
      <c r="U520" s="9">
        <v>36648.038400000005</v>
      </c>
      <c r="V520" s="9">
        <v>0</v>
      </c>
      <c r="W520" s="9">
        <v>0</v>
      </c>
      <c r="X520" s="9">
        <v>36648.038400000005</v>
      </c>
      <c r="Y520" s="9">
        <v>10327.763671875</v>
      </c>
      <c r="Z520" s="9">
        <v>-9191.7109375</v>
      </c>
      <c r="AA520" s="9">
        <v>0</v>
      </c>
      <c r="AB520" s="9">
        <v>0</v>
      </c>
      <c r="AC520" s="9">
        <v>0</v>
      </c>
      <c r="AD520" s="9">
        <v>0</v>
      </c>
      <c r="AE520" s="9"/>
    </row>
    <row r="521" spans="2:31" x14ac:dyDescent="0.25">
      <c r="B521" t="s">
        <v>736</v>
      </c>
      <c r="C521" t="s">
        <v>27</v>
      </c>
      <c r="D521" t="s">
        <v>46</v>
      </c>
      <c r="E521">
        <v>14</v>
      </c>
      <c r="F521" t="s">
        <v>650</v>
      </c>
      <c r="G521" s="9">
        <v>892.76812744140625</v>
      </c>
      <c r="H521" s="9">
        <v>4195160</v>
      </c>
      <c r="I521" s="9">
        <v>566447.625</v>
      </c>
      <c r="J521" s="9">
        <v>0</v>
      </c>
      <c r="K521" s="9">
        <v>1692748</v>
      </c>
      <c r="L521" s="9">
        <v>695627.5</v>
      </c>
      <c r="M521" s="9">
        <v>783592.0625</v>
      </c>
      <c r="N521" s="9">
        <v>0</v>
      </c>
      <c r="O521" s="9">
        <v>1121.62158203125</v>
      </c>
      <c r="P521" s="9">
        <v>338227.59375</v>
      </c>
      <c r="Q521" s="9">
        <v>0</v>
      </c>
      <c r="R521" s="9">
        <v>117394.46875</v>
      </c>
      <c r="S521" s="9">
        <v>0</v>
      </c>
      <c r="T521" s="9">
        <v>0</v>
      </c>
      <c r="U521" s="9">
        <v>36648.066560000007</v>
      </c>
      <c r="V521" s="9">
        <v>0</v>
      </c>
      <c r="W521" s="9">
        <v>0</v>
      </c>
      <c r="X521" s="9">
        <v>36648.066560000007</v>
      </c>
      <c r="Y521" s="9">
        <v>10320.4140625</v>
      </c>
      <c r="Z521" s="9">
        <v>-9185.16796875</v>
      </c>
      <c r="AA521" s="9">
        <v>0</v>
      </c>
      <c r="AB521" s="9">
        <v>0</v>
      </c>
      <c r="AC521" s="9">
        <v>0</v>
      </c>
      <c r="AD521" s="9">
        <v>0</v>
      </c>
      <c r="AE521" s="9"/>
    </row>
    <row r="522" spans="2:31" x14ac:dyDescent="0.25">
      <c r="B522" t="s">
        <v>452</v>
      </c>
      <c r="C522" t="s">
        <v>27</v>
      </c>
      <c r="D522" t="s">
        <v>46</v>
      </c>
      <c r="E522">
        <v>14</v>
      </c>
      <c r="F522" t="s">
        <v>53</v>
      </c>
      <c r="G522" s="9">
        <v>1039.5908203125</v>
      </c>
      <c r="H522" s="9">
        <v>4543504.5</v>
      </c>
      <c r="I522" s="9">
        <v>566447.625</v>
      </c>
      <c r="J522" s="9">
        <v>0</v>
      </c>
      <c r="K522" s="9">
        <v>1692748</v>
      </c>
      <c r="L522" s="9">
        <v>751533.0625</v>
      </c>
      <c r="M522" s="9">
        <v>941122.25</v>
      </c>
      <c r="N522" s="9">
        <v>0</v>
      </c>
      <c r="O522" s="9">
        <v>1121.62158203125</v>
      </c>
      <c r="P522" s="9">
        <v>498169</v>
      </c>
      <c r="Q522" s="9">
        <v>0</v>
      </c>
      <c r="R522" s="9">
        <v>92362.421875</v>
      </c>
      <c r="S522" s="9">
        <v>0</v>
      </c>
      <c r="T522" s="9">
        <v>0</v>
      </c>
      <c r="U522" s="9">
        <v>36647.874560000004</v>
      </c>
      <c r="V522" s="9">
        <v>0</v>
      </c>
      <c r="W522" s="9">
        <v>0</v>
      </c>
      <c r="X522" s="9">
        <v>36647.874560000004</v>
      </c>
      <c r="Y522" s="9">
        <v>10565.236328125</v>
      </c>
      <c r="Z522" s="9">
        <v>-9403.060546875</v>
      </c>
      <c r="AA522" s="9">
        <v>1.1414221487939358E-2</v>
      </c>
      <c r="AB522" s="9">
        <v>0</v>
      </c>
      <c r="AC522" s="9">
        <v>1</v>
      </c>
      <c r="AD522" s="9">
        <v>0</v>
      </c>
      <c r="AE522" s="9"/>
    </row>
    <row r="523" spans="2:31" x14ac:dyDescent="0.25">
      <c r="B523" t="s">
        <v>824</v>
      </c>
      <c r="C523" t="s">
        <v>27</v>
      </c>
      <c r="D523" t="s">
        <v>46</v>
      </c>
      <c r="E523">
        <v>14</v>
      </c>
      <c r="F523" t="s">
        <v>777</v>
      </c>
      <c r="G523" s="9">
        <v>956.00213623046875</v>
      </c>
      <c r="H523" s="9">
        <v>4352468.5</v>
      </c>
      <c r="I523" s="9">
        <v>566447.625</v>
      </c>
      <c r="J523" s="9">
        <v>0</v>
      </c>
      <c r="K523" s="9">
        <v>1692748</v>
      </c>
      <c r="L523" s="9">
        <v>672001.375</v>
      </c>
      <c r="M523" s="9">
        <v>829248.875</v>
      </c>
      <c r="N523" s="9">
        <v>0</v>
      </c>
      <c r="O523" s="9">
        <v>1121.62158203125</v>
      </c>
      <c r="P523" s="9">
        <v>498169</v>
      </c>
      <c r="Q523" s="9">
        <v>0</v>
      </c>
      <c r="R523" s="9">
        <v>92731.109375</v>
      </c>
      <c r="S523" s="9">
        <v>0</v>
      </c>
      <c r="T523" s="9">
        <v>0</v>
      </c>
      <c r="U523" s="9">
        <v>36647.874560000004</v>
      </c>
      <c r="V523" s="9">
        <v>0</v>
      </c>
      <c r="W523" s="9">
        <v>0</v>
      </c>
      <c r="X523" s="9">
        <v>36647.874560000004</v>
      </c>
      <c r="Y523" s="9">
        <v>10565.236328125</v>
      </c>
      <c r="Z523" s="9">
        <v>-9403.060546875</v>
      </c>
      <c r="AA523" s="9">
        <v>1.1414221487939358E-2</v>
      </c>
      <c r="AB523" s="9">
        <v>0</v>
      </c>
      <c r="AC523" s="9">
        <v>1</v>
      </c>
      <c r="AD523" s="9">
        <v>0</v>
      </c>
      <c r="AE523" s="9"/>
    </row>
    <row r="524" spans="2:31" x14ac:dyDescent="0.25">
      <c r="B524" t="s">
        <v>453</v>
      </c>
      <c r="C524" t="s">
        <v>27</v>
      </c>
      <c r="D524" t="s">
        <v>46</v>
      </c>
      <c r="E524">
        <v>14</v>
      </c>
      <c r="F524" t="s">
        <v>54</v>
      </c>
      <c r="G524" s="9">
        <v>1004.489013671875</v>
      </c>
      <c r="H524" s="9">
        <v>4369382</v>
      </c>
      <c r="I524" s="9">
        <v>566447.625</v>
      </c>
      <c r="J524" s="9">
        <v>0</v>
      </c>
      <c r="K524" s="9">
        <v>1692748</v>
      </c>
      <c r="L524" s="9">
        <v>796522.5625</v>
      </c>
      <c r="M524" s="9">
        <v>847455.125</v>
      </c>
      <c r="N524" s="9">
        <v>0</v>
      </c>
      <c r="O524" s="9">
        <v>1121.62158203125</v>
      </c>
      <c r="P524" s="9">
        <v>465085.96875</v>
      </c>
      <c r="Q524" s="9">
        <v>0</v>
      </c>
      <c r="R524" s="9">
        <v>0</v>
      </c>
      <c r="S524" s="9">
        <v>0</v>
      </c>
      <c r="T524" s="9">
        <v>0</v>
      </c>
      <c r="U524" s="9">
        <v>36647.856640000005</v>
      </c>
      <c r="V524" s="9">
        <v>0</v>
      </c>
      <c r="W524" s="9">
        <v>0</v>
      </c>
      <c r="X524" s="9">
        <v>36647.856640000005</v>
      </c>
      <c r="Y524" s="9">
        <v>8719.7822265625</v>
      </c>
      <c r="Z524" s="9">
        <v>-9056.7490234375</v>
      </c>
      <c r="AA524" s="9">
        <v>5.7071108371019363E-2</v>
      </c>
      <c r="AB524" s="9">
        <v>0</v>
      </c>
      <c r="AC524" s="9">
        <v>5</v>
      </c>
      <c r="AD524" s="9">
        <v>0</v>
      </c>
      <c r="AE524" s="9"/>
    </row>
    <row r="525" spans="2:31" x14ac:dyDescent="0.25">
      <c r="B525" t="s">
        <v>454</v>
      </c>
      <c r="C525" t="s">
        <v>27</v>
      </c>
      <c r="D525" t="s">
        <v>46</v>
      </c>
      <c r="E525">
        <v>14</v>
      </c>
      <c r="F525" t="s">
        <v>66</v>
      </c>
      <c r="G525" s="9">
        <v>907.96661376953125</v>
      </c>
      <c r="H525" s="9">
        <v>4159700</v>
      </c>
      <c r="I525" s="9">
        <v>566447.625</v>
      </c>
      <c r="J525" s="9">
        <v>0</v>
      </c>
      <c r="K525" s="9">
        <v>1692748</v>
      </c>
      <c r="L525" s="9">
        <v>710524.6875</v>
      </c>
      <c r="M525" s="9">
        <v>723771.375</v>
      </c>
      <c r="N525" s="9">
        <v>0</v>
      </c>
      <c r="O525" s="9">
        <v>1121.62158203125</v>
      </c>
      <c r="P525" s="9">
        <v>465085.96875</v>
      </c>
      <c r="Q525" s="9">
        <v>0</v>
      </c>
      <c r="R525" s="9">
        <v>0</v>
      </c>
      <c r="S525" s="9">
        <v>0</v>
      </c>
      <c r="T525" s="9">
        <v>0</v>
      </c>
      <c r="U525" s="9">
        <v>36647.856640000005</v>
      </c>
      <c r="V525" s="9">
        <v>0</v>
      </c>
      <c r="W525" s="9">
        <v>0</v>
      </c>
      <c r="X525" s="9">
        <v>36647.856640000005</v>
      </c>
      <c r="Y525" s="9">
        <v>8719.7822265625</v>
      </c>
      <c r="Z525" s="9">
        <v>-9056.7490234375</v>
      </c>
      <c r="AA525" s="9">
        <v>5.7071108371019363E-2</v>
      </c>
      <c r="AB525" s="9">
        <v>0</v>
      </c>
      <c r="AC525" s="9">
        <v>5</v>
      </c>
      <c r="AD525" s="9">
        <v>0</v>
      </c>
      <c r="AE525" s="9"/>
    </row>
    <row r="526" spans="2:31" x14ac:dyDescent="0.25">
      <c r="B526" t="s">
        <v>455</v>
      </c>
      <c r="C526" t="s">
        <v>27</v>
      </c>
      <c r="D526" t="s">
        <v>46</v>
      </c>
      <c r="E526">
        <v>14</v>
      </c>
      <c r="F526" t="s">
        <v>55</v>
      </c>
      <c r="G526" s="9">
        <v>835.75445556640625</v>
      </c>
      <c r="H526" s="9">
        <v>3997685</v>
      </c>
      <c r="I526" s="9">
        <v>566447.625</v>
      </c>
      <c r="J526" s="9">
        <v>0</v>
      </c>
      <c r="K526" s="9">
        <v>1692748</v>
      </c>
      <c r="L526" s="9">
        <v>640686.5625</v>
      </c>
      <c r="M526" s="9">
        <v>631593.8125</v>
      </c>
      <c r="N526" s="9">
        <v>0</v>
      </c>
      <c r="O526" s="9">
        <v>1121.62158203125</v>
      </c>
      <c r="P526" s="9">
        <v>465085.96875</v>
      </c>
      <c r="Q526" s="9">
        <v>0</v>
      </c>
      <c r="R526" s="9">
        <v>0</v>
      </c>
      <c r="S526" s="9">
        <v>0</v>
      </c>
      <c r="T526" s="9">
        <v>0</v>
      </c>
      <c r="U526" s="9">
        <v>36647.856640000005</v>
      </c>
      <c r="V526" s="9">
        <v>0</v>
      </c>
      <c r="W526" s="9">
        <v>0</v>
      </c>
      <c r="X526" s="9">
        <v>36647.856640000005</v>
      </c>
      <c r="Y526" s="9">
        <v>8719.7841796875</v>
      </c>
      <c r="Z526" s="9">
        <v>-9056.7509765625</v>
      </c>
      <c r="AA526" s="9">
        <v>5.7071108371019363E-2</v>
      </c>
      <c r="AB526" s="9">
        <v>0</v>
      </c>
      <c r="AC526" s="9">
        <v>5</v>
      </c>
      <c r="AD526" s="9">
        <v>0</v>
      </c>
      <c r="AE526" s="9"/>
    </row>
    <row r="527" spans="2:31" x14ac:dyDescent="0.25">
      <c r="B527" t="s">
        <v>456</v>
      </c>
      <c r="C527" t="s">
        <v>27</v>
      </c>
      <c r="D527" t="s">
        <v>46</v>
      </c>
      <c r="E527">
        <v>14</v>
      </c>
      <c r="F527" t="s">
        <v>56</v>
      </c>
      <c r="G527" s="9">
        <v>981.45416259765625</v>
      </c>
      <c r="H527" s="9">
        <v>4257311</v>
      </c>
      <c r="I527" s="9">
        <v>566447.625</v>
      </c>
      <c r="J527" s="9">
        <v>0</v>
      </c>
      <c r="K527" s="9">
        <v>1692748</v>
      </c>
      <c r="L527" s="9">
        <v>723035.75</v>
      </c>
      <c r="M527" s="9">
        <v>809650.375</v>
      </c>
      <c r="N527" s="9">
        <v>0</v>
      </c>
      <c r="O527" s="9">
        <v>1121.62158203125</v>
      </c>
      <c r="P527" s="9">
        <v>464306.5</v>
      </c>
      <c r="Q527" s="9">
        <v>0</v>
      </c>
      <c r="R527" s="9">
        <v>0</v>
      </c>
      <c r="S527" s="9">
        <v>0</v>
      </c>
      <c r="T527" s="9">
        <v>0</v>
      </c>
      <c r="U527" s="9">
        <v>36647.782400000004</v>
      </c>
      <c r="V527" s="9">
        <v>0</v>
      </c>
      <c r="W527" s="9">
        <v>0</v>
      </c>
      <c r="X527" s="9">
        <v>36647.782400000004</v>
      </c>
      <c r="Y527" s="9">
        <v>8748.490234375</v>
      </c>
      <c r="Z527" s="9">
        <v>-9085.96484375</v>
      </c>
      <c r="AA527" s="9">
        <v>0.82182401418685913</v>
      </c>
      <c r="AB527" s="9">
        <v>0</v>
      </c>
      <c r="AC527" s="9">
        <v>66</v>
      </c>
      <c r="AD527" s="9">
        <v>6</v>
      </c>
      <c r="AE527" s="9"/>
    </row>
    <row r="528" spans="2:31" x14ac:dyDescent="0.25">
      <c r="B528" t="s">
        <v>457</v>
      </c>
      <c r="C528" t="s">
        <v>27</v>
      </c>
      <c r="D528" t="s">
        <v>46</v>
      </c>
      <c r="E528">
        <v>14</v>
      </c>
      <c r="F528" t="s">
        <v>70</v>
      </c>
      <c r="G528" s="9">
        <v>889.4971923828125</v>
      </c>
      <c r="H528" s="9">
        <v>4056874.25</v>
      </c>
      <c r="I528" s="9">
        <v>566447.625</v>
      </c>
      <c r="J528" s="9">
        <v>0</v>
      </c>
      <c r="K528" s="9">
        <v>1692748</v>
      </c>
      <c r="L528" s="9">
        <v>641660.6875</v>
      </c>
      <c r="M528" s="9">
        <v>690555.9375</v>
      </c>
      <c r="N528" s="9">
        <v>0</v>
      </c>
      <c r="O528" s="9">
        <v>1121.62158203125</v>
      </c>
      <c r="P528" s="9">
        <v>464339.46875</v>
      </c>
      <c r="Q528" s="9">
        <v>0</v>
      </c>
      <c r="R528" s="9">
        <v>0</v>
      </c>
      <c r="S528" s="9">
        <v>0</v>
      </c>
      <c r="T528" s="9">
        <v>0</v>
      </c>
      <c r="U528" s="9">
        <v>36647.782400000004</v>
      </c>
      <c r="V528" s="9">
        <v>0</v>
      </c>
      <c r="W528" s="9">
        <v>0</v>
      </c>
      <c r="X528" s="9">
        <v>36647.782400000004</v>
      </c>
      <c r="Y528" s="9">
        <v>8757.14453125</v>
      </c>
      <c r="Z528" s="9">
        <v>-9095.013671875</v>
      </c>
      <c r="AA528" s="9">
        <v>0.8104097843170166</v>
      </c>
      <c r="AB528" s="9">
        <v>0</v>
      </c>
      <c r="AC528" s="9">
        <v>65</v>
      </c>
      <c r="AD528" s="9">
        <v>6</v>
      </c>
      <c r="AE528" s="9"/>
    </row>
    <row r="529" spans="2:33" x14ac:dyDescent="0.25">
      <c r="B529" t="s">
        <v>458</v>
      </c>
      <c r="C529" t="s">
        <v>27</v>
      </c>
      <c r="D529" t="s">
        <v>46</v>
      </c>
      <c r="E529">
        <v>14</v>
      </c>
      <c r="F529" t="s">
        <v>57</v>
      </c>
      <c r="G529" s="9">
        <v>819.29425048828125</v>
      </c>
      <c r="H529" s="9">
        <v>3902098.75</v>
      </c>
      <c r="I529" s="9">
        <v>566447.625</v>
      </c>
      <c r="J529" s="9">
        <v>0</v>
      </c>
      <c r="K529" s="9">
        <v>1692748</v>
      </c>
      <c r="L529" s="9">
        <v>575606.5625</v>
      </c>
      <c r="M529" s="9">
        <v>601834.1875</v>
      </c>
      <c r="N529" s="9">
        <v>0</v>
      </c>
      <c r="O529" s="9">
        <v>1121.62158203125</v>
      </c>
      <c r="P529" s="9">
        <v>464339.46875</v>
      </c>
      <c r="Q529" s="9">
        <v>0</v>
      </c>
      <c r="R529" s="9">
        <v>0</v>
      </c>
      <c r="S529" s="9">
        <v>0</v>
      </c>
      <c r="T529" s="9">
        <v>0</v>
      </c>
      <c r="U529" s="9">
        <v>36647.782400000004</v>
      </c>
      <c r="V529" s="9">
        <v>0</v>
      </c>
      <c r="W529" s="9">
        <v>0</v>
      </c>
      <c r="X529" s="9">
        <v>36647.782400000004</v>
      </c>
      <c r="Y529" s="9">
        <v>8757.14453125</v>
      </c>
      <c r="Z529" s="9">
        <v>-9095.013671875</v>
      </c>
      <c r="AA529" s="9">
        <v>0.8104097843170166</v>
      </c>
      <c r="AB529" s="9">
        <v>0</v>
      </c>
      <c r="AC529" s="9">
        <v>65</v>
      </c>
      <c r="AD529" s="9">
        <v>6</v>
      </c>
      <c r="AE529" s="9"/>
    </row>
    <row r="530" spans="2:33" x14ac:dyDescent="0.25">
      <c r="B530" t="s">
        <v>459</v>
      </c>
      <c r="C530" t="s">
        <v>23</v>
      </c>
      <c r="D530" t="s">
        <v>47</v>
      </c>
      <c r="E530">
        <v>14</v>
      </c>
      <c r="F530" t="s">
        <v>52</v>
      </c>
      <c r="G530" s="9">
        <v>42.341930389404297</v>
      </c>
      <c r="H530" s="9">
        <v>106878.8203125</v>
      </c>
      <c r="I530" s="9">
        <v>31593.98046875</v>
      </c>
      <c r="J530" s="9">
        <v>0</v>
      </c>
      <c r="K530" s="9">
        <v>50648.0078125</v>
      </c>
      <c r="L530" s="9">
        <v>1529.294921875</v>
      </c>
      <c r="M530" s="9">
        <v>12585.873046875</v>
      </c>
      <c r="N530" s="9">
        <v>0</v>
      </c>
      <c r="O530" s="9">
        <v>0</v>
      </c>
      <c r="P530" s="9">
        <v>10488.81640625</v>
      </c>
      <c r="Q530" s="9">
        <v>0</v>
      </c>
      <c r="R530" s="9">
        <v>32.987281799316406</v>
      </c>
      <c r="S530" s="9">
        <v>0</v>
      </c>
      <c r="T530" s="9">
        <v>0</v>
      </c>
      <c r="U530" s="9">
        <v>177.77718000000002</v>
      </c>
      <c r="V530" s="9">
        <v>0</v>
      </c>
      <c r="W530" s="9">
        <v>0</v>
      </c>
      <c r="X530" s="9">
        <v>177.77718000000002</v>
      </c>
      <c r="Y530" s="9">
        <v>312.78280639648438</v>
      </c>
      <c r="Z530" s="9">
        <v>-278.37667846679687</v>
      </c>
      <c r="AA530" s="9">
        <v>0</v>
      </c>
      <c r="AB530" s="9">
        <v>0</v>
      </c>
      <c r="AC530" s="9">
        <v>0</v>
      </c>
      <c r="AD530" s="9">
        <v>0</v>
      </c>
      <c r="AE530" s="9"/>
    </row>
    <row r="531" spans="2:33" x14ac:dyDescent="0.25">
      <c r="B531" t="s">
        <v>737</v>
      </c>
      <c r="C531" t="s">
        <v>23</v>
      </c>
      <c r="D531" t="s">
        <v>47</v>
      </c>
      <c r="E531">
        <v>14</v>
      </c>
      <c r="F531" t="s">
        <v>648</v>
      </c>
      <c r="G531" s="9">
        <v>42.341815948486328</v>
      </c>
      <c r="H531" s="9">
        <v>110635.1015625</v>
      </c>
      <c r="I531" s="9">
        <v>31593.98046875</v>
      </c>
      <c r="J531" s="9">
        <v>0</v>
      </c>
      <c r="K531" s="9">
        <v>50648.0078125</v>
      </c>
      <c r="L531" s="9">
        <v>1528.52099609375</v>
      </c>
      <c r="M531" s="9">
        <v>16342.6279296875</v>
      </c>
      <c r="N531" s="9">
        <v>0</v>
      </c>
      <c r="O531" s="9">
        <v>0</v>
      </c>
      <c r="P531" s="9">
        <v>10489.072265625</v>
      </c>
      <c r="Q531" s="9">
        <v>0</v>
      </c>
      <c r="R531" s="9">
        <v>32.975120544433594</v>
      </c>
      <c r="S531" s="9">
        <v>0</v>
      </c>
      <c r="T531" s="9">
        <v>0</v>
      </c>
      <c r="U531" s="9">
        <v>177.77640000000002</v>
      </c>
      <c r="V531" s="9">
        <v>0</v>
      </c>
      <c r="W531" s="9">
        <v>0</v>
      </c>
      <c r="X531" s="9">
        <v>177.77640000000002</v>
      </c>
      <c r="Y531" s="9">
        <v>312.78036499023437</v>
      </c>
      <c r="Z531" s="9">
        <v>-278.37454223632812</v>
      </c>
      <c r="AA531" s="9">
        <v>0</v>
      </c>
      <c r="AB531" s="9">
        <v>0</v>
      </c>
      <c r="AC531" s="9">
        <v>0</v>
      </c>
      <c r="AD531" s="9">
        <v>0</v>
      </c>
      <c r="AE531" s="9"/>
    </row>
    <row r="532" spans="2:33" x14ac:dyDescent="0.25">
      <c r="B532" t="s">
        <v>460</v>
      </c>
      <c r="C532" t="s">
        <v>23</v>
      </c>
      <c r="D532" t="s">
        <v>47</v>
      </c>
      <c r="E532">
        <v>14</v>
      </c>
      <c r="F532" t="s">
        <v>62</v>
      </c>
      <c r="G532" s="9">
        <v>42.550609588623047</v>
      </c>
      <c r="H532" s="9">
        <v>103482.953125</v>
      </c>
      <c r="I532" s="9">
        <v>31593.98046875</v>
      </c>
      <c r="J532" s="9">
        <v>0</v>
      </c>
      <c r="K532" s="9">
        <v>50648.0078125</v>
      </c>
      <c r="L532" s="9">
        <v>1858.7857666015625</v>
      </c>
      <c r="M532" s="9">
        <v>13496.515625</v>
      </c>
      <c r="N532" s="9">
        <v>0</v>
      </c>
      <c r="O532" s="9">
        <v>0</v>
      </c>
      <c r="P532" s="9">
        <v>5838.68310546875</v>
      </c>
      <c r="Q532" s="9">
        <v>0</v>
      </c>
      <c r="R532" s="9">
        <v>47.081924438476563</v>
      </c>
      <c r="S532" s="9">
        <v>0</v>
      </c>
      <c r="T532" s="9">
        <v>0</v>
      </c>
      <c r="U532" s="9">
        <v>177.84750000000003</v>
      </c>
      <c r="V532" s="9">
        <v>0</v>
      </c>
      <c r="W532" s="9">
        <v>0</v>
      </c>
      <c r="X532" s="9">
        <v>177.84750000000003</v>
      </c>
      <c r="Y532" s="9">
        <v>317.05172729492187</v>
      </c>
      <c r="Z532" s="9">
        <v>-282.17605590820312</v>
      </c>
      <c r="AA532" s="9">
        <v>0</v>
      </c>
      <c r="AB532" s="9">
        <v>0</v>
      </c>
      <c r="AC532" s="9">
        <v>0</v>
      </c>
      <c r="AD532" s="9">
        <v>0</v>
      </c>
      <c r="AE532" s="9"/>
    </row>
    <row r="533" spans="2:33" x14ac:dyDescent="0.25">
      <c r="B533" t="s">
        <v>738</v>
      </c>
      <c r="C533" t="s">
        <v>23</v>
      </c>
      <c r="D533" t="s">
        <v>47</v>
      </c>
      <c r="E533">
        <v>14</v>
      </c>
      <c r="F533" t="s">
        <v>650</v>
      </c>
      <c r="G533" s="9">
        <v>38.102313995361328</v>
      </c>
      <c r="H533" s="9">
        <v>99660.5234375</v>
      </c>
      <c r="I533" s="9">
        <v>31593.98046875</v>
      </c>
      <c r="J533" s="9">
        <v>0</v>
      </c>
      <c r="K533" s="9">
        <v>50648.0078125</v>
      </c>
      <c r="L533" s="9">
        <v>1549.507080078125</v>
      </c>
      <c r="M533" s="9">
        <v>10432.1494140625</v>
      </c>
      <c r="N533" s="9">
        <v>0</v>
      </c>
      <c r="O533" s="9">
        <v>0</v>
      </c>
      <c r="P533" s="9">
        <v>5390.4189453125</v>
      </c>
      <c r="Q533" s="9">
        <v>0</v>
      </c>
      <c r="R533" s="9">
        <v>46.566909790039063</v>
      </c>
      <c r="S533" s="9">
        <v>0</v>
      </c>
      <c r="T533" s="9">
        <v>0</v>
      </c>
      <c r="U533" s="9">
        <v>177.84956000000003</v>
      </c>
      <c r="V533" s="9">
        <v>0</v>
      </c>
      <c r="W533" s="9">
        <v>0</v>
      </c>
      <c r="X533" s="9">
        <v>177.84956000000003</v>
      </c>
      <c r="Y533" s="9">
        <v>316.46920776367187</v>
      </c>
      <c r="Z533" s="9">
        <v>-281.65762329101562</v>
      </c>
      <c r="AA533" s="9">
        <v>0</v>
      </c>
      <c r="AB533" s="9">
        <v>0</v>
      </c>
      <c r="AC533" s="9">
        <v>0</v>
      </c>
      <c r="AD533" s="9">
        <v>0</v>
      </c>
      <c r="AE533" s="9"/>
      <c r="AG533" s="3">
        <f t="shared" ref="AG533:AG535" si="75">L533+M533+O533+P533+R533</f>
        <v>17418.642349243164</v>
      </c>
    </row>
    <row r="534" spans="2:33" x14ac:dyDescent="0.25">
      <c r="B534" t="s">
        <v>461</v>
      </c>
      <c r="C534" t="s">
        <v>23</v>
      </c>
      <c r="D534" t="s">
        <v>47</v>
      </c>
      <c r="E534">
        <v>14</v>
      </c>
      <c r="F534" t="s">
        <v>53</v>
      </c>
      <c r="G534" s="9">
        <v>43.961124420166016</v>
      </c>
      <c r="H534" s="9">
        <v>105576.4765625</v>
      </c>
      <c r="I534" s="9">
        <v>31593.98046875</v>
      </c>
      <c r="J534" s="9">
        <v>0</v>
      </c>
      <c r="K534" s="9">
        <v>50648.0078125</v>
      </c>
      <c r="L534" s="9">
        <v>1522.2725830078125</v>
      </c>
      <c r="M534" s="9">
        <v>13420.33984375</v>
      </c>
      <c r="N534" s="9">
        <v>0</v>
      </c>
      <c r="O534" s="9">
        <v>0</v>
      </c>
      <c r="P534" s="9">
        <v>8344.0908203125</v>
      </c>
      <c r="Q534" s="9">
        <v>0</v>
      </c>
      <c r="R534" s="9">
        <v>47.882514953613281</v>
      </c>
      <c r="S534" s="9">
        <v>0</v>
      </c>
      <c r="T534" s="9">
        <v>0</v>
      </c>
      <c r="U534" s="9">
        <v>177.83082000000002</v>
      </c>
      <c r="V534" s="9">
        <v>0</v>
      </c>
      <c r="W534" s="9">
        <v>0</v>
      </c>
      <c r="X534" s="9">
        <v>177.83082000000002</v>
      </c>
      <c r="Y534" s="9">
        <v>315.967041015625</v>
      </c>
      <c r="Z534" s="9">
        <v>-281.21066284179687</v>
      </c>
      <c r="AA534" s="9">
        <v>0</v>
      </c>
      <c r="AB534" s="9">
        <v>0</v>
      </c>
      <c r="AC534" s="9">
        <v>0</v>
      </c>
      <c r="AD534" s="9">
        <v>0</v>
      </c>
      <c r="AE534" s="9"/>
      <c r="AG534" s="3">
        <f t="shared" si="75"/>
        <v>23334.585762023926</v>
      </c>
    </row>
    <row r="535" spans="2:33" x14ac:dyDescent="0.25">
      <c r="B535" t="s">
        <v>825</v>
      </c>
      <c r="C535" t="s">
        <v>23</v>
      </c>
      <c r="D535" t="s">
        <v>47</v>
      </c>
      <c r="E535">
        <v>14</v>
      </c>
      <c r="F535" t="s">
        <v>777</v>
      </c>
      <c r="G535" s="9">
        <v>41.127304077148437</v>
      </c>
      <c r="H535" s="9">
        <v>103631.203125</v>
      </c>
      <c r="I535" s="9">
        <v>31593.98046875</v>
      </c>
      <c r="J535" s="9">
        <v>0</v>
      </c>
      <c r="K535" s="9">
        <v>50648.0078125</v>
      </c>
      <c r="L535" s="9">
        <v>1423.3089599609375</v>
      </c>
      <c r="M535" s="9">
        <v>11572.5830078125</v>
      </c>
      <c r="N535" s="9">
        <v>0</v>
      </c>
      <c r="O535" s="9">
        <v>0</v>
      </c>
      <c r="P535" s="9">
        <v>8344.0908203125</v>
      </c>
      <c r="Q535" s="9">
        <v>0</v>
      </c>
      <c r="R535" s="9">
        <v>49.330657958984375</v>
      </c>
      <c r="S535" s="9">
        <v>0</v>
      </c>
      <c r="T535" s="9">
        <v>0</v>
      </c>
      <c r="U535" s="9">
        <v>177.83082000000002</v>
      </c>
      <c r="V535" s="9">
        <v>0</v>
      </c>
      <c r="W535" s="9">
        <v>0</v>
      </c>
      <c r="X535" s="9">
        <v>177.83082000000002</v>
      </c>
      <c r="Y535" s="9">
        <v>315.967041015625</v>
      </c>
      <c r="Z535" s="9">
        <v>-281.21066284179687</v>
      </c>
      <c r="AA535" s="9">
        <v>0</v>
      </c>
      <c r="AB535" s="9">
        <v>0</v>
      </c>
      <c r="AC535" s="9">
        <v>0</v>
      </c>
      <c r="AD535" s="9">
        <v>0</v>
      </c>
      <c r="AE535" s="9"/>
      <c r="AG535" s="3">
        <f t="shared" si="75"/>
        <v>21389.313446044922</v>
      </c>
    </row>
    <row r="536" spans="2:33" x14ac:dyDescent="0.25">
      <c r="B536" t="s">
        <v>462</v>
      </c>
      <c r="C536" t="s">
        <v>23</v>
      </c>
      <c r="D536" t="s">
        <v>47</v>
      </c>
      <c r="E536">
        <v>14</v>
      </c>
      <c r="F536" t="s">
        <v>54</v>
      </c>
      <c r="G536" s="9">
        <v>40.729663848876953</v>
      </c>
      <c r="H536" s="9">
        <v>104677.6796875</v>
      </c>
      <c r="I536" s="9">
        <v>31593.98046875</v>
      </c>
      <c r="J536" s="9">
        <v>0</v>
      </c>
      <c r="K536" s="9">
        <v>50648.0078125</v>
      </c>
      <c r="L536" s="9">
        <v>2281.252197265625</v>
      </c>
      <c r="M536" s="9">
        <v>15103.7900390625</v>
      </c>
      <c r="N536" s="9">
        <v>0</v>
      </c>
      <c r="O536" s="9">
        <v>0</v>
      </c>
      <c r="P536" s="9">
        <v>5050.7783203125</v>
      </c>
      <c r="Q536" s="9">
        <v>0</v>
      </c>
      <c r="R536" s="9">
        <v>0</v>
      </c>
      <c r="S536" s="9">
        <v>0</v>
      </c>
      <c r="T536" s="9">
        <v>0</v>
      </c>
      <c r="U536" s="9">
        <v>177.76704000000001</v>
      </c>
      <c r="V536" s="9">
        <v>0</v>
      </c>
      <c r="W536" s="9">
        <v>0</v>
      </c>
      <c r="X536" s="9">
        <v>177.76704000000001</v>
      </c>
      <c r="Y536" s="9">
        <v>287.11636352539062</v>
      </c>
      <c r="Z536" s="9">
        <v>-300.3909912109375</v>
      </c>
      <c r="AA536" s="9">
        <v>0</v>
      </c>
      <c r="AB536" s="9">
        <v>0</v>
      </c>
      <c r="AC536" s="9">
        <v>0</v>
      </c>
      <c r="AD536" s="9">
        <v>0</v>
      </c>
      <c r="AE536" s="9"/>
    </row>
    <row r="537" spans="2:33" x14ac:dyDescent="0.25">
      <c r="B537" t="s">
        <v>463</v>
      </c>
      <c r="C537" t="s">
        <v>23</v>
      </c>
      <c r="D537" t="s">
        <v>47</v>
      </c>
      <c r="E537">
        <v>14</v>
      </c>
      <c r="F537" t="s">
        <v>66</v>
      </c>
      <c r="G537" s="9">
        <v>38.470684051513672</v>
      </c>
      <c r="H537" s="9">
        <v>102660.3046875</v>
      </c>
      <c r="I537" s="9">
        <v>31593.98046875</v>
      </c>
      <c r="J537" s="9">
        <v>0</v>
      </c>
      <c r="K537" s="9">
        <v>50648.0078125</v>
      </c>
      <c r="L537" s="9">
        <v>2061.947509765625</v>
      </c>
      <c r="M537" s="9">
        <v>13305.73046875</v>
      </c>
      <c r="N537" s="9">
        <v>0</v>
      </c>
      <c r="O537" s="9">
        <v>0</v>
      </c>
      <c r="P537" s="9">
        <v>5050.7783203125</v>
      </c>
      <c r="Q537" s="9">
        <v>0</v>
      </c>
      <c r="R537" s="9">
        <v>0</v>
      </c>
      <c r="S537" s="9">
        <v>0</v>
      </c>
      <c r="T537" s="9">
        <v>0</v>
      </c>
      <c r="U537" s="9">
        <v>177.76704000000001</v>
      </c>
      <c r="V537" s="9">
        <v>0</v>
      </c>
      <c r="W537" s="9">
        <v>0</v>
      </c>
      <c r="X537" s="9">
        <v>177.76704000000001</v>
      </c>
      <c r="Y537" s="9">
        <v>287.11636352539062</v>
      </c>
      <c r="Z537" s="9">
        <v>-300.3909912109375</v>
      </c>
      <c r="AA537" s="9">
        <v>0</v>
      </c>
      <c r="AB537" s="9">
        <v>0</v>
      </c>
      <c r="AC537" s="9">
        <v>0</v>
      </c>
      <c r="AD537" s="9">
        <v>0</v>
      </c>
      <c r="AE537" s="9"/>
    </row>
    <row r="538" spans="2:33" x14ac:dyDescent="0.25">
      <c r="B538" t="s">
        <v>464</v>
      </c>
      <c r="C538" t="s">
        <v>23</v>
      </c>
      <c r="D538" t="s">
        <v>47</v>
      </c>
      <c r="E538">
        <v>14</v>
      </c>
      <c r="F538" t="s">
        <v>55</v>
      </c>
      <c r="G538" s="9">
        <v>36.575984954833984</v>
      </c>
      <c r="H538" s="9">
        <v>100969.1796875</v>
      </c>
      <c r="I538" s="9">
        <v>31593.98046875</v>
      </c>
      <c r="J538" s="9">
        <v>0</v>
      </c>
      <c r="K538" s="9">
        <v>50648.0078125</v>
      </c>
      <c r="L538" s="9">
        <v>1866.9873046875</v>
      </c>
      <c r="M538" s="9">
        <v>11809.5341796875</v>
      </c>
      <c r="N538" s="9">
        <v>0</v>
      </c>
      <c r="O538" s="9">
        <v>0</v>
      </c>
      <c r="P538" s="9">
        <v>5050.7783203125</v>
      </c>
      <c r="Q538" s="9">
        <v>0</v>
      </c>
      <c r="R538" s="9">
        <v>0</v>
      </c>
      <c r="S538" s="9">
        <v>0</v>
      </c>
      <c r="T538" s="9">
        <v>0</v>
      </c>
      <c r="U538" s="9">
        <v>177.76704000000001</v>
      </c>
      <c r="V538" s="9">
        <v>0</v>
      </c>
      <c r="W538" s="9">
        <v>0</v>
      </c>
      <c r="X538" s="9">
        <v>177.76704000000001</v>
      </c>
      <c r="Y538" s="9">
        <v>287.11636352539062</v>
      </c>
      <c r="Z538" s="9">
        <v>-300.3909912109375</v>
      </c>
      <c r="AA538" s="9">
        <v>0</v>
      </c>
      <c r="AB538" s="9">
        <v>0</v>
      </c>
      <c r="AC538" s="9">
        <v>0</v>
      </c>
      <c r="AD538" s="9">
        <v>0</v>
      </c>
      <c r="AE538" s="9"/>
    </row>
    <row r="539" spans="2:33" x14ac:dyDescent="0.25">
      <c r="B539" t="s">
        <v>465</v>
      </c>
      <c r="C539" t="s">
        <v>23</v>
      </c>
      <c r="D539" t="s">
        <v>47</v>
      </c>
      <c r="E539">
        <v>14</v>
      </c>
      <c r="F539" t="s">
        <v>56</v>
      </c>
      <c r="G539" s="9">
        <v>39.881099700927734</v>
      </c>
      <c r="H539" s="9">
        <v>103269.1875</v>
      </c>
      <c r="I539" s="9">
        <v>31593.98046875</v>
      </c>
      <c r="J539" s="9">
        <v>0</v>
      </c>
      <c r="K539" s="9">
        <v>50648.0078125</v>
      </c>
      <c r="L539" s="9">
        <v>1911.353271484375</v>
      </c>
      <c r="M539" s="9">
        <v>14057.8837890625</v>
      </c>
      <c r="N539" s="9">
        <v>0</v>
      </c>
      <c r="O539" s="9">
        <v>0</v>
      </c>
      <c r="P539" s="9">
        <v>5058.0712890625</v>
      </c>
      <c r="Q539" s="9">
        <v>0</v>
      </c>
      <c r="R539" s="9">
        <v>0</v>
      </c>
      <c r="S539" s="9">
        <v>0</v>
      </c>
      <c r="T539" s="9">
        <v>0</v>
      </c>
      <c r="U539" s="9">
        <v>177.75046</v>
      </c>
      <c r="V539" s="9">
        <v>0</v>
      </c>
      <c r="W539" s="9">
        <v>0</v>
      </c>
      <c r="X539" s="9">
        <v>177.75046</v>
      </c>
      <c r="Y539" s="9">
        <v>287.26327514648437</v>
      </c>
      <c r="Z539" s="9">
        <v>-300.4697265625</v>
      </c>
      <c r="AA539" s="9">
        <v>0</v>
      </c>
      <c r="AB539" s="9">
        <v>0</v>
      </c>
      <c r="AC539" s="9">
        <v>0</v>
      </c>
      <c r="AD539" s="9">
        <v>0</v>
      </c>
      <c r="AE539" s="9"/>
      <c r="AG539" s="3">
        <f t="shared" ref="AG539" si="76">L539+M539+O539+P539+R539</f>
        <v>21027.308349609375</v>
      </c>
    </row>
    <row r="540" spans="2:33" x14ac:dyDescent="0.25">
      <c r="B540" t="s">
        <v>466</v>
      </c>
      <c r="C540" t="s">
        <v>23</v>
      </c>
      <c r="D540" t="s">
        <v>47</v>
      </c>
      <c r="E540">
        <v>14</v>
      </c>
      <c r="F540" t="s">
        <v>70</v>
      </c>
      <c r="G540" s="9">
        <v>37.727558135986328</v>
      </c>
      <c r="H540" s="9">
        <v>101410.6015625</v>
      </c>
      <c r="I540" s="9">
        <v>31593.98046875</v>
      </c>
      <c r="J540" s="9">
        <v>0</v>
      </c>
      <c r="K540" s="9">
        <v>50648.0078125</v>
      </c>
      <c r="L540" s="9">
        <v>1719.5836181640625</v>
      </c>
      <c r="M540" s="9">
        <v>12391.07421875</v>
      </c>
      <c r="N540" s="9">
        <v>0</v>
      </c>
      <c r="O540" s="9">
        <v>0</v>
      </c>
      <c r="P540" s="9">
        <v>5058.0712890625</v>
      </c>
      <c r="Q540" s="9">
        <v>0</v>
      </c>
      <c r="R540" s="9">
        <v>0</v>
      </c>
      <c r="S540" s="9">
        <v>0</v>
      </c>
      <c r="T540" s="9">
        <v>0</v>
      </c>
      <c r="U540" s="9">
        <v>177.75046</v>
      </c>
      <c r="V540" s="9">
        <v>0</v>
      </c>
      <c r="W540" s="9">
        <v>0</v>
      </c>
      <c r="X540" s="9">
        <v>177.75046</v>
      </c>
      <c r="Y540" s="9">
        <v>287.26327514648437</v>
      </c>
      <c r="Z540" s="9">
        <v>-300.4697265625</v>
      </c>
      <c r="AA540" s="9">
        <v>0</v>
      </c>
      <c r="AB540" s="9">
        <v>0</v>
      </c>
      <c r="AC540" s="9">
        <v>0</v>
      </c>
      <c r="AD540" s="9">
        <v>0</v>
      </c>
      <c r="AE540" s="9"/>
    </row>
    <row r="541" spans="2:33" x14ac:dyDescent="0.25">
      <c r="B541" t="s">
        <v>467</v>
      </c>
      <c r="C541" t="s">
        <v>23</v>
      </c>
      <c r="D541" t="s">
        <v>47</v>
      </c>
      <c r="E541">
        <v>14</v>
      </c>
      <c r="F541" t="s">
        <v>57</v>
      </c>
      <c r="G541" s="9">
        <v>35.920646667480469</v>
      </c>
      <c r="H541" s="9">
        <v>99837.25</v>
      </c>
      <c r="I541" s="9">
        <v>31593.98046875</v>
      </c>
      <c r="J541" s="9">
        <v>0</v>
      </c>
      <c r="K541" s="9">
        <v>50648.0078125</v>
      </c>
      <c r="L541" s="9">
        <v>1554.5767822265625</v>
      </c>
      <c r="M541" s="9">
        <v>10982.71875</v>
      </c>
      <c r="N541" s="9">
        <v>0</v>
      </c>
      <c r="O541" s="9">
        <v>0</v>
      </c>
      <c r="P541" s="9">
        <v>5058.0712890625</v>
      </c>
      <c r="Q541" s="9">
        <v>0</v>
      </c>
      <c r="R541" s="9">
        <v>0</v>
      </c>
      <c r="S541" s="9">
        <v>0</v>
      </c>
      <c r="T541" s="9">
        <v>0</v>
      </c>
      <c r="U541" s="9">
        <v>177.75046</v>
      </c>
      <c r="V541" s="9">
        <v>0</v>
      </c>
      <c r="W541" s="9">
        <v>0</v>
      </c>
      <c r="X541" s="9">
        <v>177.75046</v>
      </c>
      <c r="Y541" s="9">
        <v>287.26327514648437</v>
      </c>
      <c r="Z541" s="9">
        <v>-300.4697265625</v>
      </c>
      <c r="AA541" s="9">
        <v>0</v>
      </c>
      <c r="AB541" s="9">
        <v>0</v>
      </c>
      <c r="AC541" s="9">
        <v>0</v>
      </c>
      <c r="AD541" s="9">
        <v>0</v>
      </c>
      <c r="AE541" s="9"/>
      <c r="AG541" s="3">
        <f t="shared" ref="AG541" si="77">L541+M541+O541+P541+R541</f>
        <v>17595.366821289063</v>
      </c>
    </row>
    <row r="542" spans="2:33" x14ac:dyDescent="0.25">
      <c r="B542" t="s">
        <v>468</v>
      </c>
      <c r="C542" t="s">
        <v>25</v>
      </c>
      <c r="D542" t="s">
        <v>47</v>
      </c>
      <c r="E542">
        <v>14</v>
      </c>
      <c r="F542" t="s">
        <v>52</v>
      </c>
      <c r="G542" s="9">
        <v>656.39788818359375</v>
      </c>
      <c r="H542" s="9">
        <v>1771118.375</v>
      </c>
      <c r="I542" s="9">
        <v>500422.40625</v>
      </c>
      <c r="J542" s="9">
        <v>0</v>
      </c>
      <c r="K542" s="9">
        <v>883691.5</v>
      </c>
      <c r="L542" s="9">
        <v>7324.6728515625</v>
      </c>
      <c r="M542" s="9">
        <v>213958.328125</v>
      </c>
      <c r="N542" s="9">
        <v>0</v>
      </c>
      <c r="O542" s="9">
        <v>213.47686767578125</v>
      </c>
      <c r="P542" s="9">
        <v>165340.578125</v>
      </c>
      <c r="Q542" s="9">
        <v>0</v>
      </c>
      <c r="R542" s="9">
        <v>169.2186279296875</v>
      </c>
      <c r="S542" s="9">
        <v>0</v>
      </c>
      <c r="T542" s="9">
        <v>0</v>
      </c>
      <c r="U542" s="9">
        <v>2963.6038400000002</v>
      </c>
      <c r="V542" s="9">
        <v>0</v>
      </c>
      <c r="W542" s="9">
        <v>0</v>
      </c>
      <c r="X542" s="9">
        <v>2963.6038400000002</v>
      </c>
      <c r="Y542" s="9">
        <v>4894.78125</v>
      </c>
      <c r="Z542" s="9">
        <v>-4356.3564453125</v>
      </c>
      <c r="AA542" s="9">
        <v>0</v>
      </c>
      <c r="AB542" s="9">
        <v>0</v>
      </c>
      <c r="AC542" s="9">
        <v>0</v>
      </c>
      <c r="AD542" s="9">
        <v>0</v>
      </c>
      <c r="AE542" s="9"/>
    </row>
    <row r="543" spans="2:33" x14ac:dyDescent="0.25">
      <c r="B543" t="s">
        <v>739</v>
      </c>
      <c r="C543" t="s">
        <v>25</v>
      </c>
      <c r="D543" t="s">
        <v>47</v>
      </c>
      <c r="E543">
        <v>14</v>
      </c>
      <c r="F543" t="s">
        <v>648</v>
      </c>
      <c r="G543" s="9">
        <v>656.39581298828125</v>
      </c>
      <c r="H543" s="9">
        <v>1852433.75</v>
      </c>
      <c r="I543" s="9">
        <v>500422.40625</v>
      </c>
      <c r="J543" s="9">
        <v>0</v>
      </c>
      <c r="K543" s="9">
        <v>883691.5</v>
      </c>
      <c r="L543" s="9">
        <v>7318.6513671875</v>
      </c>
      <c r="M543" s="9">
        <v>295265.8125</v>
      </c>
      <c r="N543" s="9">
        <v>0</v>
      </c>
      <c r="O543" s="9">
        <v>213.47686767578125</v>
      </c>
      <c r="P543" s="9">
        <v>165353.484375</v>
      </c>
      <c r="Q543" s="9">
        <v>0</v>
      </c>
      <c r="R543" s="9">
        <v>169.14456176757813</v>
      </c>
      <c r="S543" s="9">
        <v>0</v>
      </c>
      <c r="T543" s="9">
        <v>0</v>
      </c>
      <c r="U543" s="9">
        <v>2963.6019200000001</v>
      </c>
      <c r="V543" s="9">
        <v>0</v>
      </c>
      <c r="W543" s="9">
        <v>0</v>
      </c>
      <c r="X543" s="9">
        <v>2963.6019200000001</v>
      </c>
      <c r="Y543" s="9">
        <v>4894.57080078125</v>
      </c>
      <c r="Z543" s="9">
        <v>-4356.1689453125</v>
      </c>
      <c r="AA543" s="9">
        <v>0</v>
      </c>
      <c r="AB543" s="9">
        <v>0</v>
      </c>
      <c r="AC543" s="9">
        <v>0</v>
      </c>
      <c r="AD543" s="9">
        <v>0</v>
      </c>
      <c r="AE543" s="9"/>
    </row>
    <row r="544" spans="2:33" x14ac:dyDescent="0.25">
      <c r="B544" t="s">
        <v>469</v>
      </c>
      <c r="C544" t="s">
        <v>25</v>
      </c>
      <c r="D544" t="s">
        <v>47</v>
      </c>
      <c r="E544">
        <v>14</v>
      </c>
      <c r="F544" t="s">
        <v>62</v>
      </c>
      <c r="G544" s="9">
        <v>657.5794677734375</v>
      </c>
      <c r="H544" s="9">
        <v>1719151.75</v>
      </c>
      <c r="I544" s="9">
        <v>500422.40625</v>
      </c>
      <c r="J544" s="9">
        <v>0</v>
      </c>
      <c r="K544" s="9">
        <v>883691.5</v>
      </c>
      <c r="L544" s="9">
        <v>9493.8837890625</v>
      </c>
      <c r="M544" s="9">
        <v>229447.96875</v>
      </c>
      <c r="N544" s="9">
        <v>0</v>
      </c>
      <c r="O544" s="9">
        <v>213.47686767578125</v>
      </c>
      <c r="P544" s="9">
        <v>95609.4296875</v>
      </c>
      <c r="Q544" s="9">
        <v>0</v>
      </c>
      <c r="R544" s="9">
        <v>274.5255126953125</v>
      </c>
      <c r="S544" s="9">
        <v>0</v>
      </c>
      <c r="T544" s="9">
        <v>0</v>
      </c>
      <c r="U544" s="9">
        <v>2963.6857600000003</v>
      </c>
      <c r="V544" s="9">
        <v>0</v>
      </c>
      <c r="W544" s="9">
        <v>0</v>
      </c>
      <c r="X544" s="9">
        <v>2963.6857600000003</v>
      </c>
      <c r="Y544" s="9">
        <v>4971.208984375</v>
      </c>
      <c r="Z544" s="9">
        <v>-4424.37646484375</v>
      </c>
      <c r="AA544" s="9">
        <v>0</v>
      </c>
      <c r="AB544" s="9">
        <v>0</v>
      </c>
      <c r="AC544" s="9">
        <v>0</v>
      </c>
      <c r="AD544" s="9">
        <v>0</v>
      </c>
      <c r="AE544" s="9"/>
    </row>
    <row r="545" spans="2:31" x14ac:dyDescent="0.25">
      <c r="B545" t="s">
        <v>740</v>
      </c>
      <c r="C545" t="s">
        <v>25</v>
      </c>
      <c r="D545" t="s">
        <v>47</v>
      </c>
      <c r="E545">
        <v>14</v>
      </c>
      <c r="F545" t="s">
        <v>650</v>
      </c>
      <c r="G545" s="9">
        <v>590.711181640625</v>
      </c>
      <c r="H545" s="9">
        <v>1658650.625</v>
      </c>
      <c r="I545" s="9">
        <v>500422.40625</v>
      </c>
      <c r="J545" s="9">
        <v>0</v>
      </c>
      <c r="K545" s="9">
        <v>883691.5</v>
      </c>
      <c r="L545" s="9">
        <v>7930.1962890625</v>
      </c>
      <c r="M545" s="9">
        <v>177623.796875</v>
      </c>
      <c r="N545" s="9">
        <v>0</v>
      </c>
      <c r="O545" s="9">
        <v>213.47686767578125</v>
      </c>
      <c r="P545" s="9">
        <v>88501.84375</v>
      </c>
      <c r="Q545" s="9">
        <v>0</v>
      </c>
      <c r="R545" s="9">
        <v>269.0506591796875</v>
      </c>
      <c r="S545" s="9">
        <v>0</v>
      </c>
      <c r="T545" s="9">
        <v>0</v>
      </c>
      <c r="U545" s="9">
        <v>2963.6883200000002</v>
      </c>
      <c r="V545" s="9">
        <v>0</v>
      </c>
      <c r="W545" s="9">
        <v>0</v>
      </c>
      <c r="X545" s="9">
        <v>2963.6883200000002</v>
      </c>
      <c r="Y545" s="9">
        <v>4985.9765625</v>
      </c>
      <c r="Z545" s="9">
        <v>-4437.5185546875</v>
      </c>
      <c r="AA545" s="9">
        <v>0</v>
      </c>
      <c r="AB545" s="9">
        <v>0</v>
      </c>
      <c r="AC545" s="9">
        <v>0</v>
      </c>
      <c r="AD545" s="9">
        <v>0</v>
      </c>
      <c r="AE545" s="9"/>
    </row>
    <row r="546" spans="2:31" x14ac:dyDescent="0.25">
      <c r="B546" t="s">
        <v>470</v>
      </c>
      <c r="C546" t="s">
        <v>25</v>
      </c>
      <c r="D546" t="s">
        <v>47</v>
      </c>
      <c r="E546">
        <v>14</v>
      </c>
      <c r="F546" t="s">
        <v>53</v>
      </c>
      <c r="G546" s="9">
        <v>684.09381103515625</v>
      </c>
      <c r="H546" s="9">
        <v>1759576.875</v>
      </c>
      <c r="I546" s="9">
        <v>500422.40625</v>
      </c>
      <c r="J546" s="9">
        <v>0</v>
      </c>
      <c r="K546" s="9">
        <v>883691.5</v>
      </c>
      <c r="L546" s="9">
        <v>7611.66357421875</v>
      </c>
      <c r="M546" s="9">
        <v>227640.015625</v>
      </c>
      <c r="N546" s="9">
        <v>0</v>
      </c>
      <c r="O546" s="9">
        <v>213.47686767578125</v>
      </c>
      <c r="P546" s="9">
        <v>139693.859375</v>
      </c>
      <c r="Q546" s="9">
        <v>0</v>
      </c>
      <c r="R546" s="9">
        <v>305.44342041015625</v>
      </c>
      <c r="S546" s="9">
        <v>0</v>
      </c>
      <c r="T546" s="9">
        <v>0</v>
      </c>
      <c r="U546" s="9">
        <v>2963.6656000000003</v>
      </c>
      <c r="V546" s="9">
        <v>0</v>
      </c>
      <c r="W546" s="9">
        <v>0</v>
      </c>
      <c r="X546" s="9">
        <v>2963.6656000000003</v>
      </c>
      <c r="Y546" s="9">
        <v>5090.76220703125</v>
      </c>
      <c r="Z546" s="9">
        <v>-4530.77783203125</v>
      </c>
      <c r="AA546" s="9">
        <v>0</v>
      </c>
      <c r="AB546" s="9">
        <v>0</v>
      </c>
      <c r="AC546" s="9">
        <v>0</v>
      </c>
      <c r="AD546" s="9">
        <v>0</v>
      </c>
      <c r="AE546" s="9"/>
    </row>
    <row r="547" spans="2:31" x14ac:dyDescent="0.25">
      <c r="B547" t="s">
        <v>826</v>
      </c>
      <c r="C547" t="s">
        <v>25</v>
      </c>
      <c r="D547" t="s">
        <v>47</v>
      </c>
      <c r="E547">
        <v>14</v>
      </c>
      <c r="F547" t="s">
        <v>777</v>
      </c>
      <c r="G547" s="9">
        <v>639.31695556640625</v>
      </c>
      <c r="H547" s="9">
        <v>1727748.375</v>
      </c>
      <c r="I547" s="9">
        <v>500422.40625</v>
      </c>
      <c r="J547" s="9">
        <v>0</v>
      </c>
      <c r="K547" s="9">
        <v>883691.5</v>
      </c>
      <c r="L547" s="9">
        <v>7115.91455078125</v>
      </c>
      <c r="M547" s="9">
        <v>196297.71875</v>
      </c>
      <c r="N547" s="9">
        <v>0</v>
      </c>
      <c r="O547" s="9">
        <v>213.47686767578125</v>
      </c>
      <c r="P547" s="9">
        <v>139693.859375</v>
      </c>
      <c r="Q547" s="9">
        <v>0</v>
      </c>
      <c r="R547" s="9">
        <v>314.89053344726562</v>
      </c>
      <c r="S547" s="9">
        <v>0</v>
      </c>
      <c r="T547" s="9">
        <v>0</v>
      </c>
      <c r="U547" s="9">
        <v>2963.6656000000003</v>
      </c>
      <c r="V547" s="9">
        <v>0</v>
      </c>
      <c r="W547" s="9">
        <v>0</v>
      </c>
      <c r="X547" s="9">
        <v>2963.6656000000003</v>
      </c>
      <c r="Y547" s="9">
        <v>5090.76220703125</v>
      </c>
      <c r="Z547" s="9">
        <v>-4530.77783203125</v>
      </c>
      <c r="AA547" s="9">
        <v>0</v>
      </c>
      <c r="AB547" s="9">
        <v>0</v>
      </c>
      <c r="AC547" s="9">
        <v>0</v>
      </c>
      <c r="AD547" s="9">
        <v>0</v>
      </c>
      <c r="AE547" s="9"/>
    </row>
    <row r="548" spans="2:31" x14ac:dyDescent="0.25">
      <c r="B548" t="s">
        <v>471</v>
      </c>
      <c r="C548" t="s">
        <v>25</v>
      </c>
      <c r="D548" t="s">
        <v>47</v>
      </c>
      <c r="E548">
        <v>14</v>
      </c>
      <c r="F548" t="s">
        <v>54</v>
      </c>
      <c r="G548" s="9">
        <v>662.73193359375</v>
      </c>
      <c r="H548" s="9">
        <v>1770493.125</v>
      </c>
      <c r="I548" s="9">
        <v>500422.40625</v>
      </c>
      <c r="J548" s="9">
        <v>0</v>
      </c>
      <c r="K548" s="9">
        <v>883691.5</v>
      </c>
      <c r="L548" s="9">
        <v>13773.36328125</v>
      </c>
      <c r="M548" s="9">
        <v>282457.25</v>
      </c>
      <c r="N548" s="9">
        <v>0</v>
      </c>
      <c r="O548" s="9">
        <v>213.47686767578125</v>
      </c>
      <c r="P548" s="9">
        <v>89936.3671875</v>
      </c>
      <c r="Q548" s="9">
        <v>0</v>
      </c>
      <c r="R548" s="9">
        <v>0</v>
      </c>
      <c r="S548" s="9">
        <v>0</v>
      </c>
      <c r="T548" s="9">
        <v>0</v>
      </c>
      <c r="U548" s="9">
        <v>2963.6566400000002</v>
      </c>
      <c r="V548" s="9">
        <v>0</v>
      </c>
      <c r="W548" s="9">
        <v>0</v>
      </c>
      <c r="X548" s="9">
        <v>2963.6566400000002</v>
      </c>
      <c r="Y548" s="9">
        <v>4887.00341796875</v>
      </c>
      <c r="Z548" s="9">
        <v>-5112.30517578125</v>
      </c>
      <c r="AA548" s="9">
        <v>0</v>
      </c>
      <c r="AB548" s="9">
        <v>0</v>
      </c>
      <c r="AC548" s="9">
        <v>0</v>
      </c>
      <c r="AD548" s="9">
        <v>0</v>
      </c>
      <c r="AE548" s="9"/>
    </row>
    <row r="549" spans="2:31" x14ac:dyDescent="0.25">
      <c r="B549" t="s">
        <v>472</v>
      </c>
      <c r="C549" t="s">
        <v>25</v>
      </c>
      <c r="D549" t="s">
        <v>47</v>
      </c>
      <c r="E549">
        <v>14</v>
      </c>
      <c r="F549" t="s">
        <v>66</v>
      </c>
      <c r="G549" s="9">
        <v>604.6043701171875</v>
      </c>
      <c r="H549" s="9">
        <v>1718477.75</v>
      </c>
      <c r="I549" s="9">
        <v>500422.40625</v>
      </c>
      <c r="J549" s="9">
        <v>0</v>
      </c>
      <c r="K549" s="9">
        <v>883691.5</v>
      </c>
      <c r="L549" s="9">
        <v>11815.458984375</v>
      </c>
      <c r="M549" s="9">
        <v>232400.046875</v>
      </c>
      <c r="N549" s="9">
        <v>0</v>
      </c>
      <c r="O549" s="9">
        <v>213.47686767578125</v>
      </c>
      <c r="P549" s="9">
        <v>89936.3671875</v>
      </c>
      <c r="Q549" s="9">
        <v>0</v>
      </c>
      <c r="R549" s="9">
        <v>0</v>
      </c>
      <c r="S549" s="9">
        <v>0</v>
      </c>
      <c r="T549" s="9">
        <v>0</v>
      </c>
      <c r="U549" s="9">
        <v>2963.6566400000002</v>
      </c>
      <c r="V549" s="9">
        <v>0</v>
      </c>
      <c r="W549" s="9">
        <v>0</v>
      </c>
      <c r="X549" s="9">
        <v>2963.6566400000002</v>
      </c>
      <c r="Y549" s="9">
        <v>4887.00341796875</v>
      </c>
      <c r="Z549" s="9">
        <v>-5112.30517578125</v>
      </c>
      <c r="AA549" s="9">
        <v>0</v>
      </c>
      <c r="AB549" s="9">
        <v>0</v>
      </c>
      <c r="AC549" s="9">
        <v>0</v>
      </c>
      <c r="AD549" s="9">
        <v>0</v>
      </c>
      <c r="AE549" s="9"/>
    </row>
    <row r="550" spans="2:31" x14ac:dyDescent="0.25">
      <c r="B550" t="s">
        <v>473</v>
      </c>
      <c r="C550" t="s">
        <v>25</v>
      </c>
      <c r="D550" t="s">
        <v>47</v>
      </c>
      <c r="E550">
        <v>14</v>
      </c>
      <c r="F550" t="s">
        <v>55</v>
      </c>
      <c r="G550" s="9">
        <v>572.60247802734375</v>
      </c>
      <c r="H550" s="9">
        <v>1689773.5</v>
      </c>
      <c r="I550" s="9">
        <v>500422.40625</v>
      </c>
      <c r="J550" s="9">
        <v>0</v>
      </c>
      <c r="K550" s="9">
        <v>883691.5</v>
      </c>
      <c r="L550" s="9">
        <v>10721.873046875</v>
      </c>
      <c r="M550" s="9">
        <v>204789.21875</v>
      </c>
      <c r="N550" s="9">
        <v>0</v>
      </c>
      <c r="O550" s="9">
        <v>213.47686767578125</v>
      </c>
      <c r="P550" s="9">
        <v>89936.3671875</v>
      </c>
      <c r="Q550" s="9">
        <v>0</v>
      </c>
      <c r="R550" s="9">
        <v>0</v>
      </c>
      <c r="S550" s="9">
        <v>0</v>
      </c>
      <c r="T550" s="9">
        <v>0</v>
      </c>
      <c r="U550" s="9">
        <v>2963.6566400000002</v>
      </c>
      <c r="V550" s="9">
        <v>0</v>
      </c>
      <c r="W550" s="9">
        <v>0</v>
      </c>
      <c r="X550" s="9">
        <v>2963.6566400000002</v>
      </c>
      <c r="Y550" s="9">
        <v>4887.00341796875</v>
      </c>
      <c r="Z550" s="9">
        <v>-5112.30517578125</v>
      </c>
      <c r="AA550" s="9">
        <v>0</v>
      </c>
      <c r="AB550" s="9">
        <v>0</v>
      </c>
      <c r="AC550" s="9">
        <v>0</v>
      </c>
      <c r="AD550" s="9">
        <v>0</v>
      </c>
      <c r="AE550" s="9"/>
    </row>
    <row r="551" spans="2:31" x14ac:dyDescent="0.25">
      <c r="B551" t="s">
        <v>474</v>
      </c>
      <c r="C551" t="s">
        <v>25</v>
      </c>
      <c r="D551" t="s">
        <v>47</v>
      </c>
      <c r="E551">
        <v>14</v>
      </c>
      <c r="F551" t="s">
        <v>56</v>
      </c>
      <c r="G551" s="9">
        <v>641.94232177734375</v>
      </c>
      <c r="H551" s="9">
        <v>1749842.75</v>
      </c>
      <c r="I551" s="9">
        <v>500422.40625</v>
      </c>
      <c r="J551" s="9">
        <v>0</v>
      </c>
      <c r="K551" s="9">
        <v>883691.5</v>
      </c>
      <c r="L551" s="9">
        <v>11616.3720703125</v>
      </c>
      <c r="M551" s="9">
        <v>262150.0625</v>
      </c>
      <c r="N551" s="9">
        <v>0</v>
      </c>
      <c r="O551" s="9">
        <v>213.47686767578125</v>
      </c>
      <c r="P551" s="9">
        <v>91750.5</v>
      </c>
      <c r="Q551" s="9">
        <v>0</v>
      </c>
      <c r="R551" s="9">
        <v>0</v>
      </c>
      <c r="S551" s="9">
        <v>0</v>
      </c>
      <c r="T551" s="9">
        <v>0</v>
      </c>
      <c r="U551" s="9">
        <v>2963.6377600000001</v>
      </c>
      <c r="V551" s="9">
        <v>0</v>
      </c>
      <c r="W551" s="9">
        <v>0</v>
      </c>
      <c r="X551" s="9">
        <v>2963.6377600000001</v>
      </c>
      <c r="Y551" s="9">
        <v>5047.77099609375</v>
      </c>
      <c r="Z551" s="9">
        <v>-5280.8212890625</v>
      </c>
      <c r="AA551" s="9">
        <v>0</v>
      </c>
      <c r="AB551" s="9">
        <v>0</v>
      </c>
      <c r="AC551" s="9">
        <v>0</v>
      </c>
      <c r="AD551" s="9">
        <v>0</v>
      </c>
      <c r="AE551" s="9"/>
    </row>
    <row r="552" spans="2:31" x14ac:dyDescent="0.25">
      <c r="B552" t="s">
        <v>475</v>
      </c>
      <c r="C552" t="s">
        <v>25</v>
      </c>
      <c r="D552" t="s">
        <v>47</v>
      </c>
      <c r="E552">
        <v>14</v>
      </c>
      <c r="F552" t="s">
        <v>70</v>
      </c>
      <c r="G552" s="9">
        <v>587.75360107421875</v>
      </c>
      <c r="H552" s="9">
        <v>1701565.75</v>
      </c>
      <c r="I552" s="9">
        <v>500422.40625</v>
      </c>
      <c r="J552" s="9">
        <v>0</v>
      </c>
      <c r="K552" s="9">
        <v>883691.5</v>
      </c>
      <c r="L552" s="9">
        <v>9919.455078125</v>
      </c>
      <c r="M552" s="9">
        <v>215570.015625</v>
      </c>
      <c r="N552" s="9">
        <v>0</v>
      </c>
      <c r="O552" s="9">
        <v>213.47686767578125</v>
      </c>
      <c r="P552" s="9">
        <v>91750.5</v>
      </c>
      <c r="Q552" s="9">
        <v>0</v>
      </c>
      <c r="R552" s="9">
        <v>0</v>
      </c>
      <c r="S552" s="9">
        <v>0</v>
      </c>
      <c r="T552" s="9">
        <v>0</v>
      </c>
      <c r="U552" s="9">
        <v>2963.6377600000001</v>
      </c>
      <c r="V552" s="9">
        <v>0</v>
      </c>
      <c r="W552" s="9">
        <v>0</v>
      </c>
      <c r="X552" s="9">
        <v>2963.6377600000001</v>
      </c>
      <c r="Y552" s="9">
        <v>5047.77099609375</v>
      </c>
      <c r="Z552" s="9">
        <v>-5280.8212890625</v>
      </c>
      <c r="AA552" s="9">
        <v>0</v>
      </c>
      <c r="AB552" s="9">
        <v>0</v>
      </c>
      <c r="AC552" s="9">
        <v>0</v>
      </c>
      <c r="AD552" s="9">
        <v>0</v>
      </c>
      <c r="AE552" s="9"/>
    </row>
    <row r="553" spans="2:31" x14ac:dyDescent="0.25">
      <c r="B553" t="s">
        <v>476</v>
      </c>
      <c r="C553" t="s">
        <v>25</v>
      </c>
      <c r="D553" t="s">
        <v>47</v>
      </c>
      <c r="E553">
        <v>14</v>
      </c>
      <c r="F553" t="s">
        <v>57</v>
      </c>
      <c r="G553" s="9">
        <v>557.94873046875</v>
      </c>
      <c r="H553" s="9">
        <v>1675156.625</v>
      </c>
      <c r="I553" s="9">
        <v>500422.40625</v>
      </c>
      <c r="J553" s="9">
        <v>0</v>
      </c>
      <c r="K553" s="9">
        <v>883691.5</v>
      </c>
      <c r="L553" s="9">
        <v>8931.037109375</v>
      </c>
      <c r="M553" s="9">
        <v>190149.59375</v>
      </c>
      <c r="N553" s="9">
        <v>0</v>
      </c>
      <c r="O553" s="9">
        <v>213.47686767578125</v>
      </c>
      <c r="P553" s="9">
        <v>91750.5</v>
      </c>
      <c r="Q553" s="9">
        <v>0</v>
      </c>
      <c r="R553" s="9">
        <v>0</v>
      </c>
      <c r="S553" s="9">
        <v>0</v>
      </c>
      <c r="T553" s="9">
        <v>0</v>
      </c>
      <c r="U553" s="9">
        <v>2963.6377600000001</v>
      </c>
      <c r="V553" s="9">
        <v>0</v>
      </c>
      <c r="W553" s="9">
        <v>0</v>
      </c>
      <c r="X553" s="9">
        <v>2963.6377600000001</v>
      </c>
      <c r="Y553" s="9">
        <v>5047.77099609375</v>
      </c>
      <c r="Z553" s="9">
        <v>-5280.8212890625</v>
      </c>
      <c r="AA553" s="9">
        <v>0</v>
      </c>
      <c r="AB553" s="9">
        <v>0</v>
      </c>
      <c r="AC553" s="9">
        <v>0</v>
      </c>
      <c r="AD553" s="9">
        <v>0</v>
      </c>
      <c r="AE553" s="9"/>
    </row>
    <row r="554" spans="2:31" x14ac:dyDescent="0.25">
      <c r="B554" t="s">
        <v>477</v>
      </c>
      <c r="C554" t="s">
        <v>26</v>
      </c>
      <c r="D554" t="s">
        <v>47</v>
      </c>
      <c r="E554">
        <v>14</v>
      </c>
      <c r="F554" t="s">
        <v>52</v>
      </c>
      <c r="G554" s="9">
        <v>5.8119311332702637</v>
      </c>
      <c r="H554" s="9">
        <v>383173.28125</v>
      </c>
      <c r="I554" s="9">
        <v>133157.65625</v>
      </c>
      <c r="J554" s="9">
        <v>0</v>
      </c>
      <c r="K554" s="9">
        <v>99493.7734375</v>
      </c>
      <c r="L554" s="9">
        <v>44049.16796875</v>
      </c>
      <c r="M554" s="9">
        <v>41951.21484375</v>
      </c>
      <c r="N554" s="9">
        <v>0</v>
      </c>
      <c r="O554" s="9">
        <v>0</v>
      </c>
      <c r="P554" s="9">
        <v>60095.7578125</v>
      </c>
      <c r="Q554" s="9">
        <v>0</v>
      </c>
      <c r="R554" s="9">
        <v>4425.77978515625</v>
      </c>
      <c r="S554" s="9">
        <v>0</v>
      </c>
      <c r="T554" s="9">
        <v>0</v>
      </c>
      <c r="U554" s="9">
        <v>2300.1772800000003</v>
      </c>
      <c r="V554" s="9">
        <v>110.39444</v>
      </c>
      <c r="W554" s="9">
        <v>0</v>
      </c>
      <c r="X554" s="9">
        <v>2189.7827200000002</v>
      </c>
      <c r="Y554" s="9">
        <v>1757.470947265625</v>
      </c>
      <c r="Z554" s="9">
        <v>-1564.1492919921875</v>
      </c>
      <c r="AA554" s="9">
        <v>0</v>
      </c>
      <c r="AB554" s="9">
        <v>0</v>
      </c>
      <c r="AC554" s="9">
        <v>0</v>
      </c>
      <c r="AD554" s="9">
        <v>0</v>
      </c>
      <c r="AE554" s="9"/>
    </row>
    <row r="555" spans="2:31" x14ac:dyDescent="0.25">
      <c r="B555" t="s">
        <v>741</v>
      </c>
      <c r="C555" t="s">
        <v>26</v>
      </c>
      <c r="D555" t="s">
        <v>47</v>
      </c>
      <c r="E555">
        <v>14</v>
      </c>
      <c r="F555" t="s">
        <v>648</v>
      </c>
      <c r="G555" s="9">
        <v>5.8119673728942871</v>
      </c>
      <c r="H555" s="9">
        <v>388584.15625</v>
      </c>
      <c r="I555" s="9">
        <v>133157.65625</v>
      </c>
      <c r="J555" s="9">
        <v>0</v>
      </c>
      <c r="K555" s="9">
        <v>99493.7734375</v>
      </c>
      <c r="L555" s="9">
        <v>44048.234375</v>
      </c>
      <c r="M555" s="9">
        <v>47362.87109375</v>
      </c>
      <c r="N555" s="9">
        <v>0</v>
      </c>
      <c r="O555" s="9">
        <v>0</v>
      </c>
      <c r="P555" s="9">
        <v>60095.99609375</v>
      </c>
      <c r="Q555" s="9">
        <v>0</v>
      </c>
      <c r="R555" s="9">
        <v>4425.7607421875</v>
      </c>
      <c r="S555" s="9">
        <v>0</v>
      </c>
      <c r="T555" s="9">
        <v>0</v>
      </c>
      <c r="U555" s="9">
        <v>2300.1768000000002</v>
      </c>
      <c r="V555" s="9">
        <v>110.39444</v>
      </c>
      <c r="W555" s="9">
        <v>0</v>
      </c>
      <c r="X555" s="9">
        <v>2189.7820800000004</v>
      </c>
      <c r="Y555" s="9">
        <v>1757.478759765625</v>
      </c>
      <c r="Z555" s="9">
        <v>-1564.156005859375</v>
      </c>
      <c r="AA555" s="9">
        <v>0</v>
      </c>
      <c r="AB555" s="9">
        <v>0</v>
      </c>
      <c r="AC555" s="9">
        <v>0</v>
      </c>
      <c r="AD555" s="9">
        <v>0</v>
      </c>
      <c r="AE555" s="9"/>
    </row>
    <row r="556" spans="2:31" x14ac:dyDescent="0.25">
      <c r="B556" t="s">
        <v>478</v>
      </c>
      <c r="C556" t="s">
        <v>26</v>
      </c>
      <c r="D556" t="s">
        <v>47</v>
      </c>
      <c r="E556">
        <v>14</v>
      </c>
      <c r="F556" t="s">
        <v>62</v>
      </c>
      <c r="G556" s="9">
        <v>6.3285603523254395</v>
      </c>
      <c r="H556" s="9">
        <v>374967.25</v>
      </c>
      <c r="I556" s="9">
        <v>133157.65625</v>
      </c>
      <c r="J556" s="9">
        <v>0</v>
      </c>
      <c r="K556" s="9">
        <v>99493.7734375</v>
      </c>
      <c r="L556" s="9">
        <v>47735.203125</v>
      </c>
      <c r="M556" s="9">
        <v>44822.109375</v>
      </c>
      <c r="N556" s="9">
        <v>0</v>
      </c>
      <c r="O556" s="9">
        <v>0</v>
      </c>
      <c r="P556" s="9">
        <v>45808.59765625</v>
      </c>
      <c r="Q556" s="9">
        <v>0</v>
      </c>
      <c r="R556" s="9">
        <v>3949.91552734375</v>
      </c>
      <c r="S556" s="9">
        <v>0</v>
      </c>
      <c r="T556" s="9">
        <v>0</v>
      </c>
      <c r="U556" s="9">
        <v>2300.3368</v>
      </c>
      <c r="V556" s="9">
        <v>110.39444</v>
      </c>
      <c r="W556" s="9">
        <v>0</v>
      </c>
      <c r="X556" s="9">
        <v>2189.9419200000002</v>
      </c>
      <c r="Y556" s="9">
        <v>1714.43115234375</v>
      </c>
      <c r="Z556" s="9">
        <v>-1525.8438720703125</v>
      </c>
      <c r="AA556" s="9">
        <v>0</v>
      </c>
      <c r="AB556" s="9">
        <v>0</v>
      </c>
      <c r="AC556" s="9">
        <v>0</v>
      </c>
      <c r="AD556" s="9">
        <v>0</v>
      </c>
      <c r="AE556" s="9"/>
    </row>
    <row r="557" spans="2:31" x14ac:dyDescent="0.25">
      <c r="B557" t="s">
        <v>742</v>
      </c>
      <c r="C557" t="s">
        <v>26</v>
      </c>
      <c r="D557" t="s">
        <v>47</v>
      </c>
      <c r="E557">
        <v>14</v>
      </c>
      <c r="F557" t="s">
        <v>650</v>
      </c>
      <c r="G557" s="9">
        <v>5.2279934883117676</v>
      </c>
      <c r="H557" s="9">
        <v>355421.96875</v>
      </c>
      <c r="I557" s="9">
        <v>133157.65625</v>
      </c>
      <c r="J557" s="9">
        <v>0</v>
      </c>
      <c r="K557" s="9">
        <v>99493.7734375</v>
      </c>
      <c r="L557" s="9">
        <v>40052.6796875</v>
      </c>
      <c r="M557" s="9">
        <v>35123.4921875</v>
      </c>
      <c r="N557" s="9">
        <v>0</v>
      </c>
      <c r="O557" s="9">
        <v>0</v>
      </c>
      <c r="P557" s="9">
        <v>43620.57421875</v>
      </c>
      <c r="Q557" s="9">
        <v>0</v>
      </c>
      <c r="R557" s="9">
        <v>3973.79296875</v>
      </c>
      <c r="S557" s="9">
        <v>0</v>
      </c>
      <c r="T557" s="9">
        <v>0</v>
      </c>
      <c r="U557" s="9">
        <v>2300.33808</v>
      </c>
      <c r="V557" s="9">
        <v>110.39444</v>
      </c>
      <c r="W557" s="9">
        <v>0</v>
      </c>
      <c r="X557" s="9">
        <v>2189.9435200000003</v>
      </c>
      <c r="Y557" s="9">
        <v>1735.1478271484375</v>
      </c>
      <c r="Z557" s="9">
        <v>-1544.2816162109375</v>
      </c>
      <c r="AA557" s="9">
        <v>0</v>
      </c>
      <c r="AB557" s="9">
        <v>0</v>
      </c>
      <c r="AC557" s="9">
        <v>0</v>
      </c>
      <c r="AD557" s="9">
        <v>0</v>
      </c>
      <c r="AE557" s="9"/>
    </row>
    <row r="558" spans="2:31" x14ac:dyDescent="0.25">
      <c r="B558" t="s">
        <v>479</v>
      </c>
      <c r="C558" t="s">
        <v>26</v>
      </c>
      <c r="D558" t="s">
        <v>47</v>
      </c>
      <c r="E558">
        <v>14</v>
      </c>
      <c r="F558" t="s">
        <v>53</v>
      </c>
      <c r="G558" s="9">
        <v>7.8259949684143066</v>
      </c>
      <c r="H558" s="9">
        <v>382455.9375</v>
      </c>
      <c r="I558" s="9">
        <v>133157.65625</v>
      </c>
      <c r="J558" s="9">
        <v>0</v>
      </c>
      <c r="K558" s="9">
        <v>99493.7734375</v>
      </c>
      <c r="L558" s="9">
        <v>40067.75</v>
      </c>
      <c r="M558" s="9">
        <v>46204.984375</v>
      </c>
      <c r="N558" s="9">
        <v>0</v>
      </c>
      <c r="O558" s="9">
        <v>0</v>
      </c>
      <c r="P558" s="9">
        <v>59908.68359375</v>
      </c>
      <c r="Q558" s="9">
        <v>0</v>
      </c>
      <c r="R558" s="9">
        <v>3623.20361328125</v>
      </c>
      <c r="S558" s="9">
        <v>0</v>
      </c>
      <c r="T558" s="9">
        <v>0</v>
      </c>
      <c r="U558" s="9">
        <v>2300.31104</v>
      </c>
      <c r="V558" s="9">
        <v>110.39444</v>
      </c>
      <c r="W558" s="9">
        <v>0</v>
      </c>
      <c r="X558" s="9">
        <v>2189.91696</v>
      </c>
      <c r="Y558" s="9">
        <v>1770.829345703125</v>
      </c>
      <c r="Z558" s="9">
        <v>-1576.0380859375</v>
      </c>
      <c r="AA558" s="9">
        <v>0</v>
      </c>
      <c r="AB558" s="9">
        <v>0</v>
      </c>
      <c r="AC558" s="9">
        <v>0</v>
      </c>
      <c r="AD558" s="9">
        <v>0</v>
      </c>
      <c r="AE558" s="9"/>
    </row>
    <row r="559" spans="2:31" x14ac:dyDescent="0.25">
      <c r="B559" t="s">
        <v>827</v>
      </c>
      <c r="C559" t="s">
        <v>26</v>
      </c>
      <c r="D559" t="s">
        <v>47</v>
      </c>
      <c r="E559">
        <v>14</v>
      </c>
      <c r="F559" t="s">
        <v>777</v>
      </c>
      <c r="G559" s="9">
        <v>7.1711893081665039</v>
      </c>
      <c r="H559" s="9">
        <v>373516.25</v>
      </c>
      <c r="I559" s="9">
        <v>133157.65625</v>
      </c>
      <c r="J559" s="9">
        <v>0</v>
      </c>
      <c r="K559" s="9">
        <v>99493.7734375</v>
      </c>
      <c r="L559" s="9">
        <v>37471.171875</v>
      </c>
      <c r="M559" s="9">
        <v>39843.3203125</v>
      </c>
      <c r="N559" s="9">
        <v>0</v>
      </c>
      <c r="O559" s="9">
        <v>0</v>
      </c>
      <c r="P559" s="9">
        <v>59908.68359375</v>
      </c>
      <c r="Q559" s="9">
        <v>0</v>
      </c>
      <c r="R559" s="9">
        <v>3641.763671875</v>
      </c>
      <c r="S559" s="9">
        <v>0</v>
      </c>
      <c r="T559" s="9">
        <v>0</v>
      </c>
      <c r="U559" s="9">
        <v>2300.31104</v>
      </c>
      <c r="V559" s="9">
        <v>110.39444</v>
      </c>
      <c r="W559" s="9">
        <v>0</v>
      </c>
      <c r="X559" s="9">
        <v>2189.91696</v>
      </c>
      <c r="Y559" s="9">
        <v>1770.829345703125</v>
      </c>
      <c r="Z559" s="9">
        <v>-1576.0380859375</v>
      </c>
      <c r="AA559" s="9">
        <v>0</v>
      </c>
      <c r="AB559" s="9">
        <v>0</v>
      </c>
      <c r="AC559" s="9">
        <v>0</v>
      </c>
      <c r="AD559" s="9">
        <v>0</v>
      </c>
      <c r="AE559" s="9"/>
    </row>
    <row r="560" spans="2:31" x14ac:dyDescent="0.25">
      <c r="B560" t="s">
        <v>480</v>
      </c>
      <c r="C560" t="s">
        <v>26</v>
      </c>
      <c r="D560" t="s">
        <v>47</v>
      </c>
      <c r="E560">
        <v>14</v>
      </c>
      <c r="F560" t="s">
        <v>54</v>
      </c>
      <c r="G560" s="9">
        <v>6.0217866897583008</v>
      </c>
      <c r="H560" s="9">
        <v>374748.15625</v>
      </c>
      <c r="I560" s="9">
        <v>133157.65625</v>
      </c>
      <c r="J560" s="9">
        <v>0</v>
      </c>
      <c r="K560" s="9">
        <v>99493.7734375</v>
      </c>
      <c r="L560" s="9">
        <v>46183.65625</v>
      </c>
      <c r="M560" s="9">
        <v>44572.63671875</v>
      </c>
      <c r="N560" s="9">
        <v>0</v>
      </c>
      <c r="O560" s="9">
        <v>0</v>
      </c>
      <c r="P560" s="9">
        <v>51340.4453125</v>
      </c>
      <c r="Q560" s="9">
        <v>0</v>
      </c>
      <c r="R560" s="9">
        <v>0</v>
      </c>
      <c r="S560" s="9">
        <v>0</v>
      </c>
      <c r="T560" s="9">
        <v>0</v>
      </c>
      <c r="U560" s="9">
        <v>2299.8864000000003</v>
      </c>
      <c r="V560" s="9">
        <v>110.39444</v>
      </c>
      <c r="W560" s="9">
        <v>0</v>
      </c>
      <c r="X560" s="9">
        <v>2189.4916800000001</v>
      </c>
      <c r="Y560" s="9">
        <v>1431.6334228515625</v>
      </c>
      <c r="Z560" s="9">
        <v>-1497.322998046875</v>
      </c>
      <c r="AA560" s="9">
        <v>0</v>
      </c>
      <c r="AB560" s="9">
        <v>0</v>
      </c>
      <c r="AC560" s="9">
        <v>0</v>
      </c>
      <c r="AD560" s="9">
        <v>0</v>
      </c>
      <c r="AE560" s="9"/>
    </row>
    <row r="561" spans="2:33" x14ac:dyDescent="0.25">
      <c r="B561" t="s">
        <v>481</v>
      </c>
      <c r="C561" t="s">
        <v>26</v>
      </c>
      <c r="D561" t="s">
        <v>47</v>
      </c>
      <c r="E561">
        <v>14</v>
      </c>
      <c r="F561" t="s">
        <v>66</v>
      </c>
      <c r="G561" s="9">
        <v>5.5019268989562988</v>
      </c>
      <c r="H561" s="9">
        <v>365158</v>
      </c>
      <c r="I561" s="9">
        <v>133157.65625</v>
      </c>
      <c r="J561" s="9">
        <v>0</v>
      </c>
      <c r="K561" s="9">
        <v>99493.7734375</v>
      </c>
      <c r="L561" s="9">
        <v>41822.60546875</v>
      </c>
      <c r="M561" s="9">
        <v>39343.48828125</v>
      </c>
      <c r="N561" s="9">
        <v>0</v>
      </c>
      <c r="O561" s="9">
        <v>0</v>
      </c>
      <c r="P561" s="9">
        <v>51340.4453125</v>
      </c>
      <c r="Q561" s="9">
        <v>0</v>
      </c>
      <c r="R561" s="9">
        <v>0</v>
      </c>
      <c r="S561" s="9">
        <v>0</v>
      </c>
      <c r="T561" s="9">
        <v>0</v>
      </c>
      <c r="U561" s="9">
        <v>2299.8864000000003</v>
      </c>
      <c r="V561" s="9">
        <v>110.39444</v>
      </c>
      <c r="W561" s="9">
        <v>0</v>
      </c>
      <c r="X561" s="9">
        <v>2189.4916800000001</v>
      </c>
      <c r="Y561" s="9">
        <v>1431.6334228515625</v>
      </c>
      <c r="Z561" s="9">
        <v>-1497.322998046875</v>
      </c>
      <c r="AA561" s="9">
        <v>0</v>
      </c>
      <c r="AB561" s="9">
        <v>0</v>
      </c>
      <c r="AC561" s="9">
        <v>0</v>
      </c>
      <c r="AD561" s="9">
        <v>0</v>
      </c>
      <c r="AE561" s="9"/>
    </row>
    <row r="562" spans="2:33" x14ac:dyDescent="0.25">
      <c r="B562" t="s">
        <v>482</v>
      </c>
      <c r="C562" t="s">
        <v>26</v>
      </c>
      <c r="D562" t="s">
        <v>47</v>
      </c>
      <c r="E562">
        <v>14</v>
      </c>
      <c r="F562" t="s">
        <v>55</v>
      </c>
      <c r="G562" s="9">
        <v>5.081031322479248</v>
      </c>
      <c r="H562" s="9">
        <v>356953.8125</v>
      </c>
      <c r="I562" s="9">
        <v>133157.65625</v>
      </c>
      <c r="J562" s="9">
        <v>0</v>
      </c>
      <c r="K562" s="9">
        <v>99493.7734375</v>
      </c>
      <c r="L562" s="9">
        <v>37982.54296875</v>
      </c>
      <c r="M562" s="9">
        <v>34979.4375</v>
      </c>
      <c r="N562" s="9">
        <v>0</v>
      </c>
      <c r="O562" s="9">
        <v>0</v>
      </c>
      <c r="P562" s="9">
        <v>51340.4453125</v>
      </c>
      <c r="Q562" s="9">
        <v>0</v>
      </c>
      <c r="R562" s="9">
        <v>0</v>
      </c>
      <c r="S562" s="9">
        <v>0</v>
      </c>
      <c r="T562" s="9">
        <v>0</v>
      </c>
      <c r="U562" s="9">
        <v>2299.8864000000003</v>
      </c>
      <c r="V562" s="9">
        <v>110.39444</v>
      </c>
      <c r="W562" s="9">
        <v>0</v>
      </c>
      <c r="X562" s="9">
        <v>2189.4916800000001</v>
      </c>
      <c r="Y562" s="9">
        <v>1431.6334228515625</v>
      </c>
      <c r="Z562" s="9">
        <v>-1497.322998046875</v>
      </c>
      <c r="AA562" s="9">
        <v>0</v>
      </c>
      <c r="AB562" s="9">
        <v>0</v>
      </c>
      <c r="AC562" s="9">
        <v>0</v>
      </c>
      <c r="AD562" s="9">
        <v>0</v>
      </c>
      <c r="AE562" s="9"/>
    </row>
    <row r="563" spans="2:33" x14ac:dyDescent="0.25">
      <c r="B563" t="s">
        <v>483</v>
      </c>
      <c r="C563" t="s">
        <v>26</v>
      </c>
      <c r="D563" t="s">
        <v>47</v>
      </c>
      <c r="E563">
        <v>14</v>
      </c>
      <c r="F563" t="s">
        <v>56</v>
      </c>
      <c r="G563" s="9">
        <v>6.5979790687561035</v>
      </c>
      <c r="H563" s="9">
        <v>363983.9375</v>
      </c>
      <c r="I563" s="9">
        <v>133157.65625</v>
      </c>
      <c r="J563" s="9">
        <v>0</v>
      </c>
      <c r="K563" s="9">
        <v>99493.7734375</v>
      </c>
      <c r="L563" s="9">
        <v>39821.89453125</v>
      </c>
      <c r="M563" s="9">
        <v>40242.57421875</v>
      </c>
      <c r="N563" s="9">
        <v>0</v>
      </c>
      <c r="O563" s="9">
        <v>0</v>
      </c>
      <c r="P563" s="9">
        <v>51268.21875</v>
      </c>
      <c r="Q563" s="9">
        <v>0</v>
      </c>
      <c r="R563" s="9">
        <v>0</v>
      </c>
      <c r="S563" s="9">
        <v>0</v>
      </c>
      <c r="T563" s="9">
        <v>0</v>
      </c>
      <c r="U563" s="9">
        <v>2299.8779200000004</v>
      </c>
      <c r="V563" s="9">
        <v>110.39444</v>
      </c>
      <c r="W563" s="9">
        <v>0</v>
      </c>
      <c r="X563" s="9">
        <v>2189.4838400000003</v>
      </c>
      <c r="Y563" s="9">
        <v>1420.859130859375</v>
      </c>
      <c r="Z563" s="9">
        <v>-1485.352783203125</v>
      </c>
      <c r="AA563" s="9">
        <v>0</v>
      </c>
      <c r="AB563" s="9">
        <v>0</v>
      </c>
      <c r="AC563" s="9">
        <v>0</v>
      </c>
      <c r="AD563" s="9">
        <v>0</v>
      </c>
      <c r="AE563" s="9"/>
    </row>
    <row r="564" spans="2:33" x14ac:dyDescent="0.25">
      <c r="B564" t="s">
        <v>484</v>
      </c>
      <c r="C564" t="s">
        <v>26</v>
      </c>
      <c r="D564" t="s">
        <v>47</v>
      </c>
      <c r="E564">
        <v>14</v>
      </c>
      <c r="F564" t="s">
        <v>70</v>
      </c>
      <c r="G564" s="9">
        <v>6.0128641128540039</v>
      </c>
      <c r="H564" s="9">
        <v>355474.875</v>
      </c>
      <c r="I564" s="9">
        <v>133157.65625</v>
      </c>
      <c r="J564" s="9">
        <v>0</v>
      </c>
      <c r="K564" s="9">
        <v>99493.7734375</v>
      </c>
      <c r="L564" s="9">
        <v>35953.35546875</v>
      </c>
      <c r="M564" s="9">
        <v>35602.015625</v>
      </c>
      <c r="N564" s="9">
        <v>0</v>
      </c>
      <c r="O564" s="9">
        <v>0</v>
      </c>
      <c r="P564" s="9">
        <v>51268.21875</v>
      </c>
      <c r="Q564" s="9">
        <v>0</v>
      </c>
      <c r="R564" s="9">
        <v>0</v>
      </c>
      <c r="S564" s="9">
        <v>0</v>
      </c>
      <c r="T564" s="9">
        <v>0</v>
      </c>
      <c r="U564" s="9">
        <v>2299.8779200000004</v>
      </c>
      <c r="V564" s="9">
        <v>110.39444</v>
      </c>
      <c r="W564" s="9">
        <v>0</v>
      </c>
      <c r="X564" s="9">
        <v>2189.4838400000003</v>
      </c>
      <c r="Y564" s="9">
        <v>1420.859130859375</v>
      </c>
      <c r="Z564" s="9">
        <v>-1485.352783203125</v>
      </c>
      <c r="AA564" s="9">
        <v>0</v>
      </c>
      <c r="AB564" s="9">
        <v>0</v>
      </c>
      <c r="AC564" s="9">
        <v>0</v>
      </c>
      <c r="AD564" s="9">
        <v>0</v>
      </c>
      <c r="AE564" s="9"/>
    </row>
    <row r="565" spans="2:33" x14ac:dyDescent="0.25">
      <c r="B565" t="s">
        <v>485</v>
      </c>
      <c r="C565" t="s">
        <v>26</v>
      </c>
      <c r="D565" t="s">
        <v>47</v>
      </c>
      <c r="E565">
        <v>14</v>
      </c>
      <c r="F565" t="s">
        <v>57</v>
      </c>
      <c r="G565" s="9">
        <v>5.5355696678161621</v>
      </c>
      <c r="H565" s="9">
        <v>348131.3125</v>
      </c>
      <c r="I565" s="9">
        <v>133157.65625</v>
      </c>
      <c r="J565" s="9">
        <v>0</v>
      </c>
      <c r="K565" s="9">
        <v>99493.7734375</v>
      </c>
      <c r="L565" s="9">
        <v>32554.017578125</v>
      </c>
      <c r="M565" s="9">
        <v>31657.830078125</v>
      </c>
      <c r="N565" s="9">
        <v>0</v>
      </c>
      <c r="O565" s="9">
        <v>0</v>
      </c>
      <c r="P565" s="9">
        <v>51268.21875</v>
      </c>
      <c r="Q565" s="9">
        <v>0</v>
      </c>
      <c r="R565" s="9">
        <v>0</v>
      </c>
      <c r="S565" s="9">
        <v>0</v>
      </c>
      <c r="T565" s="9">
        <v>0</v>
      </c>
      <c r="U565" s="9">
        <v>2299.8779200000004</v>
      </c>
      <c r="V565" s="9">
        <v>110.39444</v>
      </c>
      <c r="W565" s="9">
        <v>0</v>
      </c>
      <c r="X565" s="9">
        <v>2189.4838400000003</v>
      </c>
      <c r="Y565" s="9">
        <v>1420.859130859375</v>
      </c>
      <c r="Z565" s="9">
        <v>-1485.352783203125</v>
      </c>
      <c r="AA565" s="9">
        <v>0</v>
      </c>
      <c r="AB565" s="9">
        <v>0</v>
      </c>
      <c r="AC565" s="9">
        <v>0</v>
      </c>
      <c r="AD565" s="9">
        <v>0</v>
      </c>
      <c r="AE565" s="9"/>
    </row>
    <row r="566" spans="2:33" x14ac:dyDescent="0.25">
      <c r="B566" t="s">
        <v>486</v>
      </c>
      <c r="C566" t="s">
        <v>27</v>
      </c>
      <c r="D566" t="s">
        <v>47</v>
      </c>
      <c r="E566">
        <v>14</v>
      </c>
      <c r="F566" t="s">
        <v>52</v>
      </c>
      <c r="G566" s="9">
        <v>901.8695068359375</v>
      </c>
      <c r="H566" s="9">
        <v>4204932</v>
      </c>
      <c r="I566" s="9">
        <v>566447.625</v>
      </c>
      <c r="J566" s="9">
        <v>0</v>
      </c>
      <c r="K566" s="9">
        <v>1692748</v>
      </c>
      <c r="L566" s="9">
        <v>793233.4375</v>
      </c>
      <c r="M566" s="9">
        <v>658661.3125</v>
      </c>
      <c r="N566" s="9">
        <v>0</v>
      </c>
      <c r="O566" s="9">
        <v>1121.62158203125</v>
      </c>
      <c r="P566" s="9">
        <v>391176.8125</v>
      </c>
      <c r="Q566" s="9">
        <v>0</v>
      </c>
      <c r="R566" s="9">
        <v>101541.6171875</v>
      </c>
      <c r="S566" s="9">
        <v>0</v>
      </c>
      <c r="T566" s="9">
        <v>0</v>
      </c>
      <c r="U566" s="9">
        <v>38248.537600000003</v>
      </c>
      <c r="V566" s="9">
        <v>0</v>
      </c>
      <c r="W566" s="9">
        <v>0</v>
      </c>
      <c r="X566" s="9">
        <v>38248.537600000003</v>
      </c>
      <c r="Y566" s="9">
        <v>9884.4384765625</v>
      </c>
      <c r="Z566" s="9">
        <v>-8797.150390625</v>
      </c>
      <c r="AA566" s="9">
        <v>0</v>
      </c>
      <c r="AB566" s="9">
        <v>0</v>
      </c>
      <c r="AC566" s="9">
        <v>0</v>
      </c>
      <c r="AD566" s="9">
        <v>0</v>
      </c>
      <c r="AE566" s="9"/>
    </row>
    <row r="567" spans="2:33" x14ac:dyDescent="0.25">
      <c r="B567" t="s">
        <v>743</v>
      </c>
      <c r="C567" t="s">
        <v>27</v>
      </c>
      <c r="D567" t="s">
        <v>47</v>
      </c>
      <c r="E567">
        <v>14</v>
      </c>
      <c r="F567" t="s">
        <v>648</v>
      </c>
      <c r="G567" s="9">
        <v>901.86968994140625</v>
      </c>
      <c r="H567" s="9">
        <v>4228821</v>
      </c>
      <c r="I567" s="9">
        <v>566447.625</v>
      </c>
      <c r="J567" s="9">
        <v>0</v>
      </c>
      <c r="K567" s="9">
        <v>1692748</v>
      </c>
      <c r="L567" s="9">
        <v>793229.625</v>
      </c>
      <c r="M567" s="9">
        <v>682554.5625</v>
      </c>
      <c r="N567" s="9">
        <v>0</v>
      </c>
      <c r="O567" s="9">
        <v>1121.62158203125</v>
      </c>
      <c r="P567" s="9">
        <v>391176.96875</v>
      </c>
      <c r="Q567" s="9">
        <v>0</v>
      </c>
      <c r="R567" s="9">
        <v>101541.546875</v>
      </c>
      <c r="S567" s="9">
        <v>0</v>
      </c>
      <c r="T567" s="9">
        <v>0</v>
      </c>
      <c r="U567" s="9">
        <v>38248.537600000003</v>
      </c>
      <c r="V567" s="9">
        <v>0</v>
      </c>
      <c r="W567" s="9">
        <v>0</v>
      </c>
      <c r="X567" s="9">
        <v>38248.537600000003</v>
      </c>
      <c r="Y567" s="9">
        <v>9884.4404296875</v>
      </c>
      <c r="Z567" s="9">
        <v>-8797.15234375</v>
      </c>
      <c r="AA567" s="9">
        <v>0</v>
      </c>
      <c r="AB567" s="9">
        <v>0</v>
      </c>
      <c r="AC567" s="9">
        <v>0</v>
      </c>
      <c r="AD567" s="9">
        <v>0</v>
      </c>
      <c r="AE567" s="9"/>
    </row>
    <row r="568" spans="2:33" x14ac:dyDescent="0.25">
      <c r="B568" t="s">
        <v>487</v>
      </c>
      <c r="C568" t="s">
        <v>27</v>
      </c>
      <c r="D568" t="s">
        <v>47</v>
      </c>
      <c r="E568">
        <v>14</v>
      </c>
      <c r="F568" t="s">
        <v>62</v>
      </c>
      <c r="G568" s="9">
        <v>872.10003662109375</v>
      </c>
      <c r="H568" s="9">
        <v>4174666.5</v>
      </c>
      <c r="I568" s="9">
        <v>566447.625</v>
      </c>
      <c r="J568" s="9">
        <v>0</v>
      </c>
      <c r="K568" s="9">
        <v>1692748</v>
      </c>
      <c r="L568" s="9">
        <v>831936.875</v>
      </c>
      <c r="M568" s="9">
        <v>620780.9375</v>
      </c>
      <c r="N568" s="9">
        <v>0</v>
      </c>
      <c r="O568" s="9">
        <v>1121.62158203125</v>
      </c>
      <c r="P568" s="9">
        <v>358462.4375</v>
      </c>
      <c r="Q568" s="9">
        <v>0</v>
      </c>
      <c r="R568" s="9">
        <v>103168.5703125</v>
      </c>
      <c r="S568" s="9">
        <v>0</v>
      </c>
      <c r="T568" s="9">
        <v>0</v>
      </c>
      <c r="U568" s="9">
        <v>38248.942080000001</v>
      </c>
      <c r="V568" s="9">
        <v>0</v>
      </c>
      <c r="W568" s="9">
        <v>0</v>
      </c>
      <c r="X568" s="9">
        <v>38248.942080000001</v>
      </c>
      <c r="Y568" s="9">
        <v>9812.3818359375</v>
      </c>
      <c r="Z568" s="9">
        <v>-8733.0205078125</v>
      </c>
      <c r="AA568" s="9">
        <v>0</v>
      </c>
      <c r="AB568" s="9">
        <v>0</v>
      </c>
      <c r="AC568" s="9">
        <v>0</v>
      </c>
      <c r="AD568" s="9">
        <v>0</v>
      </c>
      <c r="AE568" s="9"/>
    </row>
    <row r="569" spans="2:33" x14ac:dyDescent="0.25">
      <c r="B569" t="s">
        <v>744</v>
      </c>
      <c r="C569" t="s">
        <v>27</v>
      </c>
      <c r="D569" t="s">
        <v>47</v>
      </c>
      <c r="E569">
        <v>14</v>
      </c>
      <c r="F569" t="s">
        <v>650</v>
      </c>
      <c r="G569" s="9">
        <v>823.5853271484375</v>
      </c>
      <c r="H569" s="9">
        <v>3971790</v>
      </c>
      <c r="I569" s="9">
        <v>566447.625</v>
      </c>
      <c r="J569" s="9">
        <v>0</v>
      </c>
      <c r="K569" s="9">
        <v>1692748</v>
      </c>
      <c r="L569" s="9">
        <v>695701.625</v>
      </c>
      <c r="M569" s="9">
        <v>575972.6875</v>
      </c>
      <c r="N569" s="9">
        <v>0</v>
      </c>
      <c r="O569" s="9">
        <v>1121.62158203125</v>
      </c>
      <c r="P569" s="9">
        <v>336529.75</v>
      </c>
      <c r="Q569" s="9">
        <v>0</v>
      </c>
      <c r="R569" s="9">
        <v>103268.390625</v>
      </c>
      <c r="S569" s="9">
        <v>0</v>
      </c>
      <c r="T569" s="9">
        <v>0</v>
      </c>
      <c r="U569" s="9">
        <v>38248.980480000006</v>
      </c>
      <c r="V569" s="9">
        <v>0</v>
      </c>
      <c r="W569" s="9">
        <v>0</v>
      </c>
      <c r="X569" s="9">
        <v>38248.980480000006</v>
      </c>
      <c r="Y569" s="9">
        <v>9826.40234375</v>
      </c>
      <c r="Z569" s="9">
        <v>-8745.49609375</v>
      </c>
      <c r="AA569" s="9">
        <v>0</v>
      </c>
      <c r="AB569" s="9">
        <v>0</v>
      </c>
      <c r="AC569" s="9">
        <v>0</v>
      </c>
      <c r="AD569" s="9">
        <v>0</v>
      </c>
      <c r="AE569" s="9"/>
      <c r="AG569" s="3">
        <f t="shared" ref="AG569:AG571" si="78">L569+M569+O569+P569+R569</f>
        <v>1712594.0747070313</v>
      </c>
    </row>
    <row r="570" spans="2:33" x14ac:dyDescent="0.25">
      <c r="B570" t="s">
        <v>488</v>
      </c>
      <c r="C570" t="s">
        <v>27</v>
      </c>
      <c r="D570" t="s">
        <v>47</v>
      </c>
      <c r="E570">
        <v>14</v>
      </c>
      <c r="F570" t="s">
        <v>53</v>
      </c>
      <c r="G570" s="9">
        <v>946.20751953125</v>
      </c>
      <c r="H570" s="9">
        <v>4257808.5</v>
      </c>
      <c r="I570" s="9">
        <v>566447.625</v>
      </c>
      <c r="J570" s="9">
        <v>0</v>
      </c>
      <c r="K570" s="9">
        <v>1692748</v>
      </c>
      <c r="L570" s="9">
        <v>741245.375</v>
      </c>
      <c r="M570" s="9">
        <v>684863.25</v>
      </c>
      <c r="N570" s="9">
        <v>0</v>
      </c>
      <c r="O570" s="9">
        <v>1121.62158203125</v>
      </c>
      <c r="P570" s="9">
        <v>472650.3125</v>
      </c>
      <c r="Q570" s="9">
        <v>0</v>
      </c>
      <c r="R570" s="9">
        <v>98730.734375</v>
      </c>
      <c r="S570" s="9">
        <v>0</v>
      </c>
      <c r="T570" s="9">
        <v>0</v>
      </c>
      <c r="U570" s="9">
        <v>38248.75776</v>
      </c>
      <c r="V570" s="9">
        <v>0</v>
      </c>
      <c r="W570" s="9">
        <v>0</v>
      </c>
      <c r="X570" s="9">
        <v>38248.75776</v>
      </c>
      <c r="Y570" s="9">
        <v>9854.8193359375</v>
      </c>
      <c r="Z570" s="9">
        <v>-8770.7890625</v>
      </c>
      <c r="AA570" s="9">
        <v>0</v>
      </c>
      <c r="AB570" s="9">
        <v>0</v>
      </c>
      <c r="AC570" s="9">
        <v>0</v>
      </c>
      <c r="AD570" s="9">
        <v>0</v>
      </c>
      <c r="AE570" s="9"/>
      <c r="AG570" s="3">
        <f t="shared" si="78"/>
        <v>1998611.2934570313</v>
      </c>
    </row>
    <row r="571" spans="2:33" x14ac:dyDescent="0.25">
      <c r="B571" t="s">
        <v>828</v>
      </c>
      <c r="C571" t="s">
        <v>27</v>
      </c>
      <c r="D571" t="s">
        <v>47</v>
      </c>
      <c r="E571">
        <v>14</v>
      </c>
      <c r="F571" t="s">
        <v>777</v>
      </c>
      <c r="G571" s="9">
        <v>873.64886474609375</v>
      </c>
      <c r="H571" s="9">
        <v>4100759.5</v>
      </c>
      <c r="I571" s="9">
        <v>566447.625</v>
      </c>
      <c r="J571" s="9">
        <v>0</v>
      </c>
      <c r="K571" s="9">
        <v>1692748</v>
      </c>
      <c r="L571" s="9">
        <v>664581</v>
      </c>
      <c r="M571" s="9">
        <v>604161</v>
      </c>
      <c r="N571" s="9">
        <v>0</v>
      </c>
      <c r="O571" s="9">
        <v>1121.62158203125</v>
      </c>
      <c r="P571" s="9">
        <v>472650.3125</v>
      </c>
      <c r="Q571" s="9">
        <v>0</v>
      </c>
      <c r="R571" s="9">
        <v>99049.3046875</v>
      </c>
      <c r="S571" s="9">
        <v>0</v>
      </c>
      <c r="T571" s="9">
        <v>0</v>
      </c>
      <c r="U571" s="9">
        <v>38248.75776</v>
      </c>
      <c r="V571" s="9">
        <v>0</v>
      </c>
      <c r="W571" s="9">
        <v>0</v>
      </c>
      <c r="X571" s="9">
        <v>38248.75776</v>
      </c>
      <c r="Y571" s="9">
        <v>9854.8193359375</v>
      </c>
      <c r="Z571" s="9">
        <v>-8770.7890625</v>
      </c>
      <c r="AA571" s="9">
        <v>0</v>
      </c>
      <c r="AB571" s="9">
        <v>0</v>
      </c>
      <c r="AC571" s="9">
        <v>0</v>
      </c>
      <c r="AD571" s="9">
        <v>0</v>
      </c>
      <c r="AE571" s="9"/>
      <c r="AG571" s="3">
        <f t="shared" si="78"/>
        <v>1841563.2387695312</v>
      </c>
    </row>
    <row r="572" spans="2:33" x14ac:dyDescent="0.25">
      <c r="B572" t="s">
        <v>489</v>
      </c>
      <c r="C572" t="s">
        <v>27</v>
      </c>
      <c r="D572" t="s">
        <v>47</v>
      </c>
      <c r="E572">
        <v>14</v>
      </c>
      <c r="F572" t="s">
        <v>54</v>
      </c>
      <c r="G572" s="9">
        <v>907.02679443359375</v>
      </c>
      <c r="H572" s="9">
        <v>4132330.5</v>
      </c>
      <c r="I572" s="9">
        <v>566447.625</v>
      </c>
      <c r="J572" s="9">
        <v>0</v>
      </c>
      <c r="K572" s="9">
        <v>1692748</v>
      </c>
      <c r="L572" s="9">
        <v>783935.8125</v>
      </c>
      <c r="M572" s="9">
        <v>622924.9375</v>
      </c>
      <c r="N572" s="9">
        <v>0</v>
      </c>
      <c r="O572" s="9">
        <v>1121.62158203125</v>
      </c>
      <c r="P572" s="9">
        <v>465152.25</v>
      </c>
      <c r="Q572" s="9">
        <v>0</v>
      </c>
      <c r="R572" s="9">
        <v>0</v>
      </c>
      <c r="S572" s="9">
        <v>0</v>
      </c>
      <c r="T572" s="9">
        <v>0</v>
      </c>
      <c r="U572" s="9">
        <v>38248.842240000005</v>
      </c>
      <c r="V572" s="9">
        <v>0</v>
      </c>
      <c r="W572" s="9">
        <v>0</v>
      </c>
      <c r="X572" s="9">
        <v>38248.842240000005</v>
      </c>
      <c r="Y572" s="9">
        <v>8281.2705078125</v>
      </c>
      <c r="Z572" s="9">
        <v>-8613.1435546875</v>
      </c>
      <c r="AA572" s="9">
        <v>2.2828442975878716E-2</v>
      </c>
      <c r="AB572" s="9">
        <v>0</v>
      </c>
      <c r="AC572" s="9">
        <v>2</v>
      </c>
      <c r="AD572" s="9">
        <v>0</v>
      </c>
      <c r="AE572" s="9"/>
    </row>
    <row r="573" spans="2:33" x14ac:dyDescent="0.25">
      <c r="B573" t="s">
        <v>490</v>
      </c>
      <c r="C573" t="s">
        <v>27</v>
      </c>
      <c r="D573" t="s">
        <v>47</v>
      </c>
      <c r="E573">
        <v>14</v>
      </c>
      <c r="F573" t="s">
        <v>66</v>
      </c>
      <c r="G573" s="9">
        <v>826.30047607421875</v>
      </c>
      <c r="H573" s="9">
        <v>3957195</v>
      </c>
      <c r="I573" s="9">
        <v>566447.625</v>
      </c>
      <c r="J573" s="9">
        <v>0</v>
      </c>
      <c r="K573" s="9">
        <v>1692748</v>
      </c>
      <c r="L573" s="9">
        <v>700383</v>
      </c>
      <c r="M573" s="9">
        <v>531342.5625</v>
      </c>
      <c r="N573" s="9">
        <v>0</v>
      </c>
      <c r="O573" s="9">
        <v>1121.62158203125</v>
      </c>
      <c r="P573" s="9">
        <v>465152.25</v>
      </c>
      <c r="Q573" s="9">
        <v>0</v>
      </c>
      <c r="R573" s="9">
        <v>0</v>
      </c>
      <c r="S573" s="9">
        <v>0</v>
      </c>
      <c r="T573" s="9">
        <v>0</v>
      </c>
      <c r="U573" s="9">
        <v>38248.842240000005</v>
      </c>
      <c r="V573" s="9">
        <v>0</v>
      </c>
      <c r="W573" s="9">
        <v>0</v>
      </c>
      <c r="X573" s="9">
        <v>38248.842240000005</v>
      </c>
      <c r="Y573" s="9">
        <v>8281.2705078125</v>
      </c>
      <c r="Z573" s="9">
        <v>-8613.1435546875</v>
      </c>
      <c r="AA573" s="9">
        <v>2.2828442975878716E-2</v>
      </c>
      <c r="AB573" s="9">
        <v>0</v>
      </c>
      <c r="AC573" s="9">
        <v>2</v>
      </c>
      <c r="AD573" s="9">
        <v>0</v>
      </c>
      <c r="AE573" s="9"/>
    </row>
    <row r="574" spans="2:33" x14ac:dyDescent="0.25">
      <c r="B574" t="s">
        <v>491</v>
      </c>
      <c r="C574" t="s">
        <v>27</v>
      </c>
      <c r="D574" t="s">
        <v>47</v>
      </c>
      <c r="E574">
        <v>14</v>
      </c>
      <c r="F574" t="s">
        <v>55</v>
      </c>
      <c r="G574" s="9">
        <v>764.70941162109375</v>
      </c>
      <c r="H574" s="9">
        <v>3819950.25</v>
      </c>
      <c r="I574" s="9">
        <v>566447.625</v>
      </c>
      <c r="J574" s="9">
        <v>0</v>
      </c>
      <c r="K574" s="9">
        <v>1692748</v>
      </c>
      <c r="L574" s="9">
        <v>630959.25</v>
      </c>
      <c r="M574" s="9">
        <v>463521.40625</v>
      </c>
      <c r="N574" s="9">
        <v>0</v>
      </c>
      <c r="O574" s="9">
        <v>1121.62158203125</v>
      </c>
      <c r="P574" s="9">
        <v>465152.28125</v>
      </c>
      <c r="Q574" s="9">
        <v>0</v>
      </c>
      <c r="R574" s="9">
        <v>0</v>
      </c>
      <c r="S574" s="9">
        <v>0</v>
      </c>
      <c r="T574" s="9">
        <v>0</v>
      </c>
      <c r="U574" s="9">
        <v>38248.842240000005</v>
      </c>
      <c r="V574" s="9">
        <v>0</v>
      </c>
      <c r="W574" s="9">
        <v>0</v>
      </c>
      <c r="X574" s="9">
        <v>38248.842240000005</v>
      </c>
      <c r="Y574" s="9">
        <v>8281.2734375</v>
      </c>
      <c r="Z574" s="9">
        <v>-8613.1455078125</v>
      </c>
      <c r="AA574" s="9">
        <v>2.2828442975878716E-2</v>
      </c>
      <c r="AB574" s="9">
        <v>0</v>
      </c>
      <c r="AC574" s="9">
        <v>2</v>
      </c>
      <c r="AD574" s="9">
        <v>0</v>
      </c>
      <c r="AE574" s="9"/>
    </row>
    <row r="575" spans="2:33" x14ac:dyDescent="0.25">
      <c r="B575" t="s">
        <v>492</v>
      </c>
      <c r="C575" t="s">
        <v>27</v>
      </c>
      <c r="D575" t="s">
        <v>47</v>
      </c>
      <c r="E575">
        <v>14</v>
      </c>
      <c r="F575" t="s">
        <v>56</v>
      </c>
      <c r="G575" s="9">
        <v>873.8115234375</v>
      </c>
      <c r="H575" s="9">
        <v>4022644.25</v>
      </c>
      <c r="I575" s="9">
        <v>566447.625</v>
      </c>
      <c r="J575" s="9">
        <v>0</v>
      </c>
      <c r="K575" s="9">
        <v>1692748</v>
      </c>
      <c r="L575" s="9">
        <v>707025</v>
      </c>
      <c r="M575" s="9">
        <v>593021.125</v>
      </c>
      <c r="N575" s="9">
        <v>0</v>
      </c>
      <c r="O575" s="9">
        <v>1121.62158203125</v>
      </c>
      <c r="P575" s="9">
        <v>462280.6875</v>
      </c>
      <c r="Q575" s="9">
        <v>0</v>
      </c>
      <c r="R575" s="9">
        <v>0</v>
      </c>
      <c r="S575" s="9">
        <v>0</v>
      </c>
      <c r="T575" s="9">
        <v>0</v>
      </c>
      <c r="U575" s="9">
        <v>38248.791040000004</v>
      </c>
      <c r="V575" s="9">
        <v>0</v>
      </c>
      <c r="W575" s="9">
        <v>0</v>
      </c>
      <c r="X575" s="9">
        <v>38248.791040000004</v>
      </c>
      <c r="Y575" s="9">
        <v>8239.72265625</v>
      </c>
      <c r="Z575" s="9">
        <v>-8567.1142578125</v>
      </c>
      <c r="AA575" s="9">
        <v>1.1071795225143433</v>
      </c>
      <c r="AB575" s="9">
        <v>0</v>
      </c>
      <c r="AC575" s="9">
        <v>95</v>
      </c>
      <c r="AD575" s="9">
        <v>2</v>
      </c>
      <c r="AE575" s="9"/>
      <c r="AG575" s="3">
        <f t="shared" ref="AG575" si="79">L575+M575+O575+P575+R575</f>
        <v>1763448.4340820313</v>
      </c>
    </row>
    <row r="576" spans="2:33" x14ac:dyDescent="0.25">
      <c r="B576" t="s">
        <v>493</v>
      </c>
      <c r="C576" t="s">
        <v>27</v>
      </c>
      <c r="D576" t="s">
        <v>47</v>
      </c>
      <c r="E576">
        <v>14</v>
      </c>
      <c r="F576" t="s">
        <v>70</v>
      </c>
      <c r="G576" s="9">
        <v>798.311279296875</v>
      </c>
      <c r="H576" s="9">
        <v>3856527.5</v>
      </c>
      <c r="I576" s="9">
        <v>566447.625</v>
      </c>
      <c r="J576" s="9">
        <v>0</v>
      </c>
      <c r="K576" s="9">
        <v>1692748</v>
      </c>
      <c r="L576" s="9">
        <v>628776.75</v>
      </c>
      <c r="M576" s="9">
        <v>505181.125</v>
      </c>
      <c r="N576" s="9">
        <v>0</v>
      </c>
      <c r="O576" s="9">
        <v>1121.62158203125</v>
      </c>
      <c r="P576" s="9">
        <v>462252.0625</v>
      </c>
      <c r="Q576" s="9">
        <v>0</v>
      </c>
      <c r="R576" s="9">
        <v>0</v>
      </c>
      <c r="S576" s="9">
        <v>0</v>
      </c>
      <c r="T576" s="9">
        <v>0</v>
      </c>
      <c r="U576" s="9">
        <v>38248.791040000004</v>
      </c>
      <c r="V576" s="9">
        <v>0</v>
      </c>
      <c r="W576" s="9">
        <v>0</v>
      </c>
      <c r="X576" s="9">
        <v>38248.791040000004</v>
      </c>
      <c r="Y576" s="9">
        <v>8243.1708984375</v>
      </c>
      <c r="Z576" s="9">
        <v>-8570.7490234375</v>
      </c>
      <c r="AA576" s="9">
        <v>1.0957653522491455</v>
      </c>
      <c r="AB576" s="9">
        <v>0</v>
      </c>
      <c r="AC576" s="9">
        <v>94</v>
      </c>
      <c r="AD576" s="9">
        <v>2</v>
      </c>
      <c r="AE576" s="9"/>
    </row>
    <row r="577" spans="2:33" x14ac:dyDescent="0.25">
      <c r="B577" t="s">
        <v>494</v>
      </c>
      <c r="C577" t="s">
        <v>27</v>
      </c>
      <c r="D577" t="s">
        <v>47</v>
      </c>
      <c r="E577">
        <v>14</v>
      </c>
      <c r="F577" t="s">
        <v>57</v>
      </c>
      <c r="G577" s="9">
        <v>741.451171875</v>
      </c>
      <c r="H577" s="9">
        <v>3726462</v>
      </c>
      <c r="I577" s="9">
        <v>566447.625</v>
      </c>
      <c r="J577" s="9">
        <v>0</v>
      </c>
      <c r="K577" s="9">
        <v>1692748</v>
      </c>
      <c r="L577" s="9">
        <v>563883.875</v>
      </c>
      <c r="M577" s="9">
        <v>440007.78125</v>
      </c>
      <c r="N577" s="9">
        <v>0</v>
      </c>
      <c r="O577" s="9">
        <v>1121.62158203125</v>
      </c>
      <c r="P577" s="9">
        <v>462252.0625</v>
      </c>
      <c r="Q577" s="9">
        <v>0</v>
      </c>
      <c r="R577" s="9">
        <v>0</v>
      </c>
      <c r="S577" s="9">
        <v>0</v>
      </c>
      <c r="T577" s="9">
        <v>0</v>
      </c>
      <c r="U577" s="9">
        <v>38248.791040000004</v>
      </c>
      <c r="V577" s="9">
        <v>0</v>
      </c>
      <c r="W577" s="9">
        <v>0</v>
      </c>
      <c r="X577" s="9">
        <v>38248.791040000004</v>
      </c>
      <c r="Y577" s="9">
        <v>8243.1708984375</v>
      </c>
      <c r="Z577" s="9">
        <v>-8570.7490234375</v>
      </c>
      <c r="AA577" s="9">
        <v>1.0957653522491455</v>
      </c>
      <c r="AB577" s="9">
        <v>0</v>
      </c>
      <c r="AC577" s="9">
        <v>94</v>
      </c>
      <c r="AD577" s="9">
        <v>2</v>
      </c>
      <c r="AE577" s="9"/>
      <c r="AG577" s="3">
        <f t="shared" ref="AG577" si="80">L577+M577+O577+P577+R577</f>
        <v>1467265.3403320313</v>
      </c>
    </row>
    <row r="578" spans="2:33" x14ac:dyDescent="0.25">
      <c r="B578" t="s">
        <v>495</v>
      </c>
      <c r="C578" t="s">
        <v>23</v>
      </c>
      <c r="D578" t="s">
        <v>48</v>
      </c>
      <c r="E578">
        <v>14</v>
      </c>
      <c r="F578" t="s">
        <v>52</v>
      </c>
      <c r="G578" s="9">
        <v>43.013908386230469</v>
      </c>
      <c r="H578" s="9">
        <v>111784.2265625</v>
      </c>
      <c r="I578" s="9">
        <v>31593.98046875</v>
      </c>
      <c r="J578" s="9">
        <v>0</v>
      </c>
      <c r="K578" s="9">
        <v>50648.0078125</v>
      </c>
      <c r="L578" s="9">
        <v>1512.072021484375</v>
      </c>
      <c r="M578" s="9">
        <v>17434.3984375</v>
      </c>
      <c r="N578" s="9">
        <v>0</v>
      </c>
      <c r="O578" s="9">
        <v>0</v>
      </c>
      <c r="P578" s="9">
        <v>10569.138671875</v>
      </c>
      <c r="Q578" s="9">
        <v>0</v>
      </c>
      <c r="R578" s="9">
        <v>26.760339736938477</v>
      </c>
      <c r="S578" s="9">
        <v>0</v>
      </c>
      <c r="T578" s="9">
        <v>0</v>
      </c>
      <c r="U578" s="9">
        <v>170.94662000000002</v>
      </c>
      <c r="V578" s="9">
        <v>0</v>
      </c>
      <c r="W578" s="9">
        <v>0</v>
      </c>
      <c r="X578" s="9">
        <v>170.94662000000002</v>
      </c>
      <c r="Y578" s="9">
        <v>310.72647094726562</v>
      </c>
      <c r="Z578" s="9">
        <v>-276.54656982421875</v>
      </c>
      <c r="AA578" s="9">
        <v>0</v>
      </c>
      <c r="AB578" s="9">
        <v>0</v>
      </c>
      <c r="AC578" s="9">
        <v>0</v>
      </c>
      <c r="AD578" s="9">
        <v>0</v>
      </c>
      <c r="AE578" s="9"/>
    </row>
    <row r="579" spans="2:33" x14ac:dyDescent="0.25">
      <c r="B579" t="s">
        <v>745</v>
      </c>
      <c r="C579" t="s">
        <v>23</v>
      </c>
      <c r="D579" t="s">
        <v>48</v>
      </c>
      <c r="E579">
        <v>14</v>
      </c>
      <c r="F579" t="s">
        <v>648</v>
      </c>
      <c r="G579" s="9">
        <v>43.014156341552734</v>
      </c>
      <c r="H579" s="9">
        <v>115037.3515625</v>
      </c>
      <c r="I579" s="9">
        <v>31593.98046875</v>
      </c>
      <c r="J579" s="9">
        <v>0</v>
      </c>
      <c r="K579" s="9">
        <v>50648.0078125</v>
      </c>
      <c r="L579" s="9">
        <v>1511.3271484375</v>
      </c>
      <c r="M579" s="9">
        <v>20688.5703125</v>
      </c>
      <c r="N579" s="9">
        <v>0</v>
      </c>
      <c r="O579" s="9">
        <v>0</v>
      </c>
      <c r="P579" s="9">
        <v>10568.80859375</v>
      </c>
      <c r="Q579" s="9">
        <v>0</v>
      </c>
      <c r="R579" s="9">
        <v>26.749717712402344</v>
      </c>
      <c r="S579" s="9">
        <v>0</v>
      </c>
      <c r="T579" s="9">
        <v>0</v>
      </c>
      <c r="U579" s="9">
        <v>170.94582000000003</v>
      </c>
      <c r="V579" s="9">
        <v>0</v>
      </c>
      <c r="W579" s="9">
        <v>0</v>
      </c>
      <c r="X579" s="9">
        <v>170.94582000000003</v>
      </c>
      <c r="Y579" s="9">
        <v>310.7303466796875</v>
      </c>
      <c r="Z579" s="9">
        <v>-276.54998779296875</v>
      </c>
      <c r="AA579" s="9">
        <v>0</v>
      </c>
      <c r="AB579" s="9">
        <v>0</v>
      </c>
      <c r="AC579" s="9">
        <v>0</v>
      </c>
      <c r="AD579" s="9">
        <v>0</v>
      </c>
      <c r="AE579" s="9"/>
    </row>
    <row r="580" spans="2:33" x14ac:dyDescent="0.25">
      <c r="B580" t="s">
        <v>496</v>
      </c>
      <c r="C580" t="s">
        <v>23</v>
      </c>
      <c r="D580" t="s">
        <v>48</v>
      </c>
      <c r="E580">
        <v>14</v>
      </c>
      <c r="F580" t="s">
        <v>62</v>
      </c>
      <c r="G580" s="9">
        <v>43.3253173828125</v>
      </c>
      <c r="H580" s="9">
        <v>108773.1953125</v>
      </c>
      <c r="I580" s="9">
        <v>31593.98046875</v>
      </c>
      <c r="J580" s="9">
        <v>0</v>
      </c>
      <c r="K580" s="9">
        <v>50648.0078125</v>
      </c>
      <c r="L580" s="9">
        <v>1813.592529296875</v>
      </c>
      <c r="M580" s="9">
        <v>18744.82421875</v>
      </c>
      <c r="N580" s="9">
        <v>0</v>
      </c>
      <c r="O580" s="9">
        <v>0</v>
      </c>
      <c r="P580" s="9">
        <v>5933.18359375</v>
      </c>
      <c r="Q580" s="9">
        <v>0</v>
      </c>
      <c r="R580" s="9">
        <v>39.697158813476563</v>
      </c>
      <c r="S580" s="9">
        <v>0</v>
      </c>
      <c r="T580" s="9">
        <v>0</v>
      </c>
      <c r="U580" s="9">
        <v>171.01754000000003</v>
      </c>
      <c r="V580" s="9">
        <v>0</v>
      </c>
      <c r="W580" s="9">
        <v>0</v>
      </c>
      <c r="X580" s="9">
        <v>171.01754000000003</v>
      </c>
      <c r="Y580" s="9">
        <v>314.34963989257812</v>
      </c>
      <c r="Z580" s="9">
        <v>-279.77117919921875</v>
      </c>
      <c r="AA580" s="9">
        <v>0</v>
      </c>
      <c r="AB580" s="9">
        <v>0</v>
      </c>
      <c r="AC580" s="9">
        <v>0</v>
      </c>
      <c r="AD580" s="9">
        <v>0</v>
      </c>
      <c r="AE580" s="9"/>
    </row>
    <row r="581" spans="2:33" x14ac:dyDescent="0.25">
      <c r="B581" t="s">
        <v>746</v>
      </c>
      <c r="C581" t="s">
        <v>23</v>
      </c>
      <c r="D581" t="s">
        <v>48</v>
      </c>
      <c r="E581">
        <v>14</v>
      </c>
      <c r="F581" t="s">
        <v>650</v>
      </c>
      <c r="G581" s="9">
        <v>39.056201934814453</v>
      </c>
      <c r="H581" s="9">
        <v>103904.9453125</v>
      </c>
      <c r="I581" s="9">
        <v>31593.98046875</v>
      </c>
      <c r="J581" s="9">
        <v>0</v>
      </c>
      <c r="K581" s="9">
        <v>50648.0078125</v>
      </c>
      <c r="L581" s="9">
        <v>1505.84033203125</v>
      </c>
      <c r="M581" s="9">
        <v>14625.162109375</v>
      </c>
      <c r="N581" s="9">
        <v>0</v>
      </c>
      <c r="O581" s="9">
        <v>0</v>
      </c>
      <c r="P581" s="9">
        <v>5493.513671875</v>
      </c>
      <c r="Q581" s="9">
        <v>0</v>
      </c>
      <c r="R581" s="9">
        <v>38.541191101074219</v>
      </c>
      <c r="S581" s="9">
        <v>0</v>
      </c>
      <c r="T581" s="9">
        <v>0</v>
      </c>
      <c r="U581" s="9">
        <v>171.01938000000001</v>
      </c>
      <c r="V581" s="9">
        <v>0</v>
      </c>
      <c r="W581" s="9">
        <v>0</v>
      </c>
      <c r="X581" s="9">
        <v>171.01938000000001</v>
      </c>
      <c r="Y581" s="9">
        <v>314.610595703125</v>
      </c>
      <c r="Z581" s="9">
        <v>-280.00341796875</v>
      </c>
      <c r="AA581" s="9">
        <v>0</v>
      </c>
      <c r="AB581" s="9">
        <v>0</v>
      </c>
      <c r="AC581" s="9">
        <v>0</v>
      </c>
      <c r="AD581" s="9">
        <v>0</v>
      </c>
      <c r="AE581" s="9"/>
    </row>
    <row r="582" spans="2:33" x14ac:dyDescent="0.25">
      <c r="B582" t="s">
        <v>497</v>
      </c>
      <c r="C582" t="s">
        <v>23</v>
      </c>
      <c r="D582" t="s">
        <v>48</v>
      </c>
      <c r="E582">
        <v>14</v>
      </c>
      <c r="F582" t="s">
        <v>53</v>
      </c>
      <c r="G582" s="9">
        <v>45.106761932373047</v>
      </c>
      <c r="H582" s="9">
        <v>111298.8984375</v>
      </c>
      <c r="I582" s="9">
        <v>31593.98046875</v>
      </c>
      <c r="J582" s="9">
        <v>0</v>
      </c>
      <c r="K582" s="9">
        <v>50648.0078125</v>
      </c>
      <c r="L582" s="9">
        <v>1484.9306640625</v>
      </c>
      <c r="M582" s="9">
        <v>18777.029296875</v>
      </c>
      <c r="N582" s="9">
        <v>0</v>
      </c>
      <c r="O582" s="9">
        <v>0</v>
      </c>
      <c r="P582" s="9">
        <v>8753.62109375</v>
      </c>
      <c r="Q582" s="9">
        <v>0</v>
      </c>
      <c r="R582" s="9">
        <v>41.431011199951172</v>
      </c>
      <c r="S582" s="9">
        <v>0</v>
      </c>
      <c r="T582" s="9">
        <v>0</v>
      </c>
      <c r="U582" s="9">
        <v>170.99976000000001</v>
      </c>
      <c r="V582" s="9">
        <v>0</v>
      </c>
      <c r="W582" s="9">
        <v>0</v>
      </c>
      <c r="X582" s="9">
        <v>170.99976000000001</v>
      </c>
      <c r="Y582" s="9">
        <v>314.86492919921875</v>
      </c>
      <c r="Z582" s="9">
        <v>-280.22979736328125</v>
      </c>
      <c r="AA582" s="9">
        <v>0</v>
      </c>
      <c r="AB582" s="9">
        <v>0</v>
      </c>
      <c r="AC582" s="9">
        <v>0</v>
      </c>
      <c r="AD582" s="9">
        <v>0</v>
      </c>
      <c r="AE582" s="9"/>
    </row>
    <row r="583" spans="2:33" x14ac:dyDescent="0.25">
      <c r="B583" t="s">
        <v>829</v>
      </c>
      <c r="C583" t="s">
        <v>23</v>
      </c>
      <c r="D583" t="s">
        <v>48</v>
      </c>
      <c r="E583">
        <v>14</v>
      </c>
      <c r="F583" t="s">
        <v>777</v>
      </c>
      <c r="G583" s="9">
        <v>42.150970458984375</v>
      </c>
      <c r="H583" s="9">
        <v>108618.4375</v>
      </c>
      <c r="I583" s="9">
        <v>31593.98046875</v>
      </c>
      <c r="J583" s="9">
        <v>0</v>
      </c>
      <c r="K583" s="9">
        <v>50648.0078125</v>
      </c>
      <c r="L583" s="9">
        <v>1388.447509765625</v>
      </c>
      <c r="M583" s="9">
        <v>16191.7392578125</v>
      </c>
      <c r="N583" s="9">
        <v>0</v>
      </c>
      <c r="O583" s="9">
        <v>0</v>
      </c>
      <c r="P583" s="9">
        <v>8753.62109375</v>
      </c>
      <c r="Q583" s="9">
        <v>0</v>
      </c>
      <c r="R583" s="9">
        <v>42.725051879882813</v>
      </c>
      <c r="S583" s="9">
        <v>0</v>
      </c>
      <c r="T583" s="9">
        <v>0</v>
      </c>
      <c r="U583" s="9">
        <v>170.99976000000001</v>
      </c>
      <c r="V583" s="9">
        <v>0</v>
      </c>
      <c r="W583" s="9">
        <v>0</v>
      </c>
      <c r="X583" s="9">
        <v>170.99976000000001</v>
      </c>
      <c r="Y583" s="9">
        <v>314.86492919921875</v>
      </c>
      <c r="Z583" s="9">
        <v>-280.22979736328125</v>
      </c>
      <c r="AA583" s="9">
        <v>0</v>
      </c>
      <c r="AB583" s="9">
        <v>0</v>
      </c>
      <c r="AC583" s="9">
        <v>0</v>
      </c>
      <c r="AD583" s="9">
        <v>0</v>
      </c>
      <c r="AE583" s="9"/>
    </row>
    <row r="584" spans="2:33" x14ac:dyDescent="0.25">
      <c r="B584" t="s">
        <v>498</v>
      </c>
      <c r="C584" t="s">
        <v>23</v>
      </c>
      <c r="D584" t="s">
        <v>48</v>
      </c>
      <c r="E584">
        <v>14</v>
      </c>
      <c r="F584" t="s">
        <v>54</v>
      </c>
      <c r="G584" s="9">
        <v>42.277996063232422</v>
      </c>
      <c r="H584" s="9">
        <v>109466.25</v>
      </c>
      <c r="I584" s="9">
        <v>31593.98046875</v>
      </c>
      <c r="J584" s="9">
        <v>0</v>
      </c>
      <c r="K584" s="9">
        <v>50648.0078125</v>
      </c>
      <c r="L584" s="9">
        <v>2166.598876953125</v>
      </c>
      <c r="M584" s="9">
        <v>19733.763671875</v>
      </c>
      <c r="N584" s="9">
        <v>0</v>
      </c>
      <c r="O584" s="9">
        <v>0</v>
      </c>
      <c r="P584" s="9">
        <v>5324.00390625</v>
      </c>
      <c r="Q584" s="9">
        <v>0</v>
      </c>
      <c r="R584" s="9">
        <v>0</v>
      </c>
      <c r="S584" s="9">
        <v>0</v>
      </c>
      <c r="T584" s="9">
        <v>0</v>
      </c>
      <c r="U584" s="9">
        <v>170.91966000000002</v>
      </c>
      <c r="V584" s="9">
        <v>0</v>
      </c>
      <c r="W584" s="9">
        <v>0</v>
      </c>
      <c r="X584" s="9">
        <v>170.91966000000002</v>
      </c>
      <c r="Y584" s="9">
        <v>309.02474975585937</v>
      </c>
      <c r="Z584" s="9">
        <v>-323.04061889648437</v>
      </c>
      <c r="AA584" s="9">
        <v>0</v>
      </c>
      <c r="AB584" s="9">
        <v>0</v>
      </c>
      <c r="AC584" s="9">
        <v>0</v>
      </c>
      <c r="AD584" s="9">
        <v>0</v>
      </c>
      <c r="AE584" s="9"/>
    </row>
    <row r="585" spans="2:33" x14ac:dyDescent="0.25">
      <c r="B585" t="s">
        <v>499</v>
      </c>
      <c r="C585" t="s">
        <v>23</v>
      </c>
      <c r="D585" t="s">
        <v>48</v>
      </c>
      <c r="E585">
        <v>14</v>
      </c>
      <c r="F585" t="s">
        <v>66</v>
      </c>
      <c r="G585" s="9">
        <v>39.839557647705078</v>
      </c>
      <c r="H585" s="9">
        <v>106920.3125</v>
      </c>
      <c r="I585" s="9">
        <v>31593.98046875</v>
      </c>
      <c r="J585" s="9">
        <v>0</v>
      </c>
      <c r="K585" s="9">
        <v>50648.0078125</v>
      </c>
      <c r="L585" s="9">
        <v>1958.4715576171875</v>
      </c>
      <c r="M585" s="9">
        <v>17395.9453125</v>
      </c>
      <c r="N585" s="9">
        <v>0</v>
      </c>
      <c r="O585" s="9">
        <v>0</v>
      </c>
      <c r="P585" s="9">
        <v>5324.00390625</v>
      </c>
      <c r="Q585" s="9">
        <v>0</v>
      </c>
      <c r="R585" s="9">
        <v>0</v>
      </c>
      <c r="S585" s="9">
        <v>0</v>
      </c>
      <c r="T585" s="9">
        <v>0</v>
      </c>
      <c r="U585" s="9">
        <v>170.91966000000002</v>
      </c>
      <c r="V585" s="9">
        <v>0</v>
      </c>
      <c r="W585" s="9">
        <v>0</v>
      </c>
      <c r="X585" s="9">
        <v>170.91966000000002</v>
      </c>
      <c r="Y585" s="9">
        <v>309.02474975585937</v>
      </c>
      <c r="Z585" s="9">
        <v>-323.04061889648437</v>
      </c>
      <c r="AA585" s="9">
        <v>0</v>
      </c>
      <c r="AB585" s="9">
        <v>0</v>
      </c>
      <c r="AC585" s="9">
        <v>0</v>
      </c>
      <c r="AD585" s="9">
        <v>0</v>
      </c>
      <c r="AE585" s="9"/>
    </row>
    <row r="586" spans="2:33" x14ac:dyDescent="0.25">
      <c r="B586" t="s">
        <v>500</v>
      </c>
      <c r="C586" t="s">
        <v>23</v>
      </c>
      <c r="D586" t="s">
        <v>48</v>
      </c>
      <c r="E586">
        <v>14</v>
      </c>
      <c r="F586" t="s">
        <v>55</v>
      </c>
      <c r="G586" s="9">
        <v>37.795970916748047</v>
      </c>
      <c r="H586" s="9">
        <v>104766.578125</v>
      </c>
      <c r="I586" s="9">
        <v>31593.98046875</v>
      </c>
      <c r="J586" s="9">
        <v>0</v>
      </c>
      <c r="K586" s="9">
        <v>50648.0078125</v>
      </c>
      <c r="L586" s="9">
        <v>1774.744873046875</v>
      </c>
      <c r="M586" s="9">
        <v>15425.927734375</v>
      </c>
      <c r="N586" s="9">
        <v>0</v>
      </c>
      <c r="O586" s="9">
        <v>0</v>
      </c>
      <c r="P586" s="9">
        <v>5324.00390625</v>
      </c>
      <c r="Q586" s="9">
        <v>0</v>
      </c>
      <c r="R586" s="9">
        <v>0</v>
      </c>
      <c r="S586" s="9">
        <v>0</v>
      </c>
      <c r="T586" s="9">
        <v>0</v>
      </c>
      <c r="U586" s="9">
        <v>170.91966000000002</v>
      </c>
      <c r="V586" s="9">
        <v>0</v>
      </c>
      <c r="W586" s="9">
        <v>0</v>
      </c>
      <c r="X586" s="9">
        <v>170.91966000000002</v>
      </c>
      <c r="Y586" s="9">
        <v>309.02474975585937</v>
      </c>
      <c r="Z586" s="9">
        <v>-323.04061889648437</v>
      </c>
      <c r="AA586" s="9">
        <v>0</v>
      </c>
      <c r="AB586" s="9">
        <v>0</v>
      </c>
      <c r="AC586" s="9">
        <v>0</v>
      </c>
      <c r="AD586" s="9">
        <v>0</v>
      </c>
      <c r="AE586" s="9"/>
    </row>
    <row r="587" spans="2:33" x14ac:dyDescent="0.25">
      <c r="B587" t="s">
        <v>501</v>
      </c>
      <c r="C587" t="s">
        <v>23</v>
      </c>
      <c r="D587" t="s">
        <v>48</v>
      </c>
      <c r="E587">
        <v>14</v>
      </c>
      <c r="F587" t="s">
        <v>56</v>
      </c>
      <c r="G587" s="9">
        <v>41.440227508544922</v>
      </c>
      <c r="H587" s="9">
        <v>107779.640625</v>
      </c>
      <c r="I587" s="9">
        <v>31593.98046875</v>
      </c>
      <c r="J587" s="9">
        <v>0</v>
      </c>
      <c r="K587" s="9">
        <v>50648.0078125</v>
      </c>
      <c r="L587" s="9">
        <v>1829.264404296875</v>
      </c>
      <c r="M587" s="9">
        <v>18383.416015625</v>
      </c>
      <c r="N587" s="9">
        <v>0</v>
      </c>
      <c r="O587" s="9">
        <v>0</v>
      </c>
      <c r="P587" s="9">
        <v>5325.07470703125</v>
      </c>
      <c r="Q587" s="9">
        <v>0</v>
      </c>
      <c r="R587" s="9">
        <v>0</v>
      </c>
      <c r="S587" s="9">
        <v>0</v>
      </c>
      <c r="T587" s="9">
        <v>0</v>
      </c>
      <c r="U587" s="9">
        <v>170.90192000000002</v>
      </c>
      <c r="V587" s="9">
        <v>0</v>
      </c>
      <c r="W587" s="9">
        <v>0</v>
      </c>
      <c r="X587" s="9">
        <v>170.90192000000002</v>
      </c>
      <c r="Y587" s="9">
        <v>308.19866943359375</v>
      </c>
      <c r="Z587" s="9">
        <v>-322.19430541992187</v>
      </c>
      <c r="AA587" s="9">
        <v>0</v>
      </c>
      <c r="AB587" s="9">
        <v>0</v>
      </c>
      <c r="AC587" s="9">
        <v>0</v>
      </c>
      <c r="AD587" s="9">
        <v>0</v>
      </c>
      <c r="AE587" s="9"/>
    </row>
    <row r="588" spans="2:33" x14ac:dyDescent="0.25">
      <c r="B588" t="s">
        <v>502</v>
      </c>
      <c r="C588" t="s">
        <v>23</v>
      </c>
      <c r="D588" t="s">
        <v>48</v>
      </c>
      <c r="E588">
        <v>14</v>
      </c>
      <c r="F588" t="s">
        <v>70</v>
      </c>
      <c r="G588" s="9">
        <v>39.108089447021484</v>
      </c>
      <c r="H588" s="9">
        <v>105410.984375</v>
      </c>
      <c r="I588" s="9">
        <v>31593.98046875</v>
      </c>
      <c r="J588" s="9">
        <v>0</v>
      </c>
      <c r="K588" s="9">
        <v>50648.0078125</v>
      </c>
      <c r="L588" s="9">
        <v>1644.068603515625</v>
      </c>
      <c r="M588" s="9">
        <v>16199.9423828125</v>
      </c>
      <c r="N588" s="9">
        <v>0</v>
      </c>
      <c r="O588" s="9">
        <v>0</v>
      </c>
      <c r="P588" s="9">
        <v>5325.07470703125</v>
      </c>
      <c r="Q588" s="9">
        <v>0</v>
      </c>
      <c r="R588" s="9">
        <v>0</v>
      </c>
      <c r="S588" s="9">
        <v>0</v>
      </c>
      <c r="T588" s="9">
        <v>0</v>
      </c>
      <c r="U588" s="9">
        <v>170.90192000000002</v>
      </c>
      <c r="V588" s="9">
        <v>0</v>
      </c>
      <c r="W588" s="9">
        <v>0</v>
      </c>
      <c r="X588" s="9">
        <v>170.90192000000002</v>
      </c>
      <c r="Y588" s="9">
        <v>308.19866943359375</v>
      </c>
      <c r="Z588" s="9">
        <v>-322.19430541992187</v>
      </c>
      <c r="AA588" s="9">
        <v>0</v>
      </c>
      <c r="AB588" s="9">
        <v>0</v>
      </c>
      <c r="AC588" s="9">
        <v>0</v>
      </c>
      <c r="AD588" s="9">
        <v>0</v>
      </c>
      <c r="AE588" s="9"/>
    </row>
    <row r="589" spans="2:33" x14ac:dyDescent="0.25">
      <c r="B589" t="s">
        <v>503</v>
      </c>
      <c r="C589" t="s">
        <v>23</v>
      </c>
      <c r="D589" t="s">
        <v>48</v>
      </c>
      <c r="E589">
        <v>14</v>
      </c>
      <c r="F589" t="s">
        <v>57</v>
      </c>
      <c r="G589" s="9">
        <v>37.151813507080078</v>
      </c>
      <c r="H589" s="9">
        <v>103411.8515625</v>
      </c>
      <c r="I589" s="9">
        <v>31593.98046875</v>
      </c>
      <c r="J589" s="9">
        <v>0</v>
      </c>
      <c r="K589" s="9">
        <v>50648.0078125</v>
      </c>
      <c r="L589" s="9">
        <v>1484.223388671875</v>
      </c>
      <c r="M589" s="9">
        <v>14360.64453125</v>
      </c>
      <c r="N589" s="9">
        <v>0</v>
      </c>
      <c r="O589" s="9">
        <v>0</v>
      </c>
      <c r="P589" s="9">
        <v>5325.07470703125</v>
      </c>
      <c r="Q589" s="9">
        <v>0</v>
      </c>
      <c r="R589" s="9">
        <v>0</v>
      </c>
      <c r="S589" s="9">
        <v>0</v>
      </c>
      <c r="T589" s="9">
        <v>0</v>
      </c>
      <c r="U589" s="9">
        <v>170.90192000000002</v>
      </c>
      <c r="V589" s="9">
        <v>0</v>
      </c>
      <c r="W589" s="9">
        <v>0</v>
      </c>
      <c r="X589" s="9">
        <v>170.90192000000002</v>
      </c>
      <c r="Y589" s="9">
        <v>308.19866943359375</v>
      </c>
      <c r="Z589" s="9">
        <v>-322.19430541992187</v>
      </c>
      <c r="AA589" s="9">
        <v>0</v>
      </c>
      <c r="AB589" s="9">
        <v>0</v>
      </c>
      <c r="AC589" s="9">
        <v>0</v>
      </c>
      <c r="AD589" s="9">
        <v>0</v>
      </c>
      <c r="AE589" s="9"/>
    </row>
    <row r="590" spans="2:33" x14ac:dyDescent="0.25">
      <c r="B590" t="s">
        <v>504</v>
      </c>
      <c r="C590" t="s">
        <v>25</v>
      </c>
      <c r="D590" t="s">
        <v>48</v>
      </c>
      <c r="E590">
        <v>14</v>
      </c>
      <c r="F590" t="s">
        <v>52</v>
      </c>
      <c r="G590" s="9">
        <v>654.939453125</v>
      </c>
      <c r="H590" s="9">
        <v>1833304</v>
      </c>
      <c r="I590" s="9">
        <v>500422.40625</v>
      </c>
      <c r="J590" s="9">
        <v>0</v>
      </c>
      <c r="K590" s="9">
        <v>883691.5</v>
      </c>
      <c r="L590" s="9">
        <v>7488.48876953125</v>
      </c>
      <c r="M590" s="9">
        <v>279985.34375</v>
      </c>
      <c r="N590" s="9">
        <v>0</v>
      </c>
      <c r="O590" s="9">
        <v>213.47686767578125</v>
      </c>
      <c r="P590" s="9">
        <v>161382.84375</v>
      </c>
      <c r="Q590" s="9">
        <v>0</v>
      </c>
      <c r="R590" s="9">
        <v>121.27874755859375</v>
      </c>
      <c r="S590" s="9">
        <v>0</v>
      </c>
      <c r="T590" s="9">
        <v>0</v>
      </c>
      <c r="U590" s="9">
        <v>2837.6761600000004</v>
      </c>
      <c r="V590" s="9">
        <v>0</v>
      </c>
      <c r="W590" s="9">
        <v>0</v>
      </c>
      <c r="X590" s="9">
        <v>2837.6761600000004</v>
      </c>
      <c r="Y590" s="9">
        <v>4702.044921875</v>
      </c>
      <c r="Z590" s="9">
        <v>-4184.8193359375</v>
      </c>
      <c r="AA590" s="9">
        <v>0</v>
      </c>
      <c r="AB590" s="9">
        <v>0</v>
      </c>
      <c r="AC590" s="9">
        <v>0</v>
      </c>
      <c r="AD590" s="9">
        <v>0</v>
      </c>
      <c r="AE590" s="9"/>
    </row>
    <row r="591" spans="2:33" x14ac:dyDescent="0.25">
      <c r="B591" t="s">
        <v>747</v>
      </c>
      <c r="C591" t="s">
        <v>25</v>
      </c>
      <c r="D591" t="s">
        <v>48</v>
      </c>
      <c r="E591">
        <v>14</v>
      </c>
      <c r="F591" t="s">
        <v>648</v>
      </c>
      <c r="G591" s="9">
        <v>654.94122314453125</v>
      </c>
      <c r="H591" s="9">
        <v>1900345.25</v>
      </c>
      <c r="I591" s="9">
        <v>500422.40625</v>
      </c>
      <c r="J591" s="9">
        <v>0</v>
      </c>
      <c r="K591" s="9">
        <v>883691.5</v>
      </c>
      <c r="L591" s="9">
        <v>7482.73681640625</v>
      </c>
      <c r="M591" s="9">
        <v>347011.5</v>
      </c>
      <c r="N591" s="9">
        <v>0</v>
      </c>
      <c r="O591" s="9">
        <v>213.47686767578125</v>
      </c>
      <c r="P591" s="9">
        <v>161402.65625</v>
      </c>
      <c r="Q591" s="9">
        <v>0</v>
      </c>
      <c r="R591" s="9">
        <v>121.30711364746094</v>
      </c>
      <c r="S591" s="9">
        <v>0</v>
      </c>
      <c r="T591" s="9">
        <v>0</v>
      </c>
      <c r="U591" s="9">
        <v>2837.6745600000004</v>
      </c>
      <c r="V591" s="9">
        <v>0</v>
      </c>
      <c r="W591" s="9">
        <v>0</v>
      </c>
      <c r="X591" s="9">
        <v>2837.6745600000004</v>
      </c>
      <c r="Y591" s="9">
        <v>4702.00927734375</v>
      </c>
      <c r="Z591" s="9">
        <v>-4184.7880859375</v>
      </c>
      <c r="AA591" s="9">
        <v>0</v>
      </c>
      <c r="AB591" s="9">
        <v>0</v>
      </c>
      <c r="AC591" s="9">
        <v>0</v>
      </c>
      <c r="AD591" s="9">
        <v>0</v>
      </c>
      <c r="AE591" s="9"/>
    </row>
    <row r="592" spans="2:33" x14ac:dyDescent="0.25">
      <c r="B592" t="s">
        <v>505</v>
      </c>
      <c r="C592" t="s">
        <v>25</v>
      </c>
      <c r="D592" t="s">
        <v>48</v>
      </c>
      <c r="E592">
        <v>14</v>
      </c>
      <c r="F592" t="s">
        <v>62</v>
      </c>
      <c r="G592" s="9">
        <v>659.75567626953125</v>
      </c>
      <c r="H592" s="9">
        <v>1789423.5</v>
      </c>
      <c r="I592" s="9">
        <v>500422.40625</v>
      </c>
      <c r="J592" s="9">
        <v>0</v>
      </c>
      <c r="K592" s="9">
        <v>883691.5</v>
      </c>
      <c r="L592" s="9">
        <v>9697.76953125</v>
      </c>
      <c r="M592" s="9">
        <v>301339.28125</v>
      </c>
      <c r="N592" s="9">
        <v>0</v>
      </c>
      <c r="O592" s="9">
        <v>213.47686767578125</v>
      </c>
      <c r="P592" s="9">
        <v>93849.1796875</v>
      </c>
      <c r="Q592" s="9">
        <v>0</v>
      </c>
      <c r="R592" s="9">
        <v>211.36312866210937</v>
      </c>
      <c r="S592" s="9">
        <v>0</v>
      </c>
      <c r="T592" s="9">
        <v>0</v>
      </c>
      <c r="U592" s="9">
        <v>2837.76</v>
      </c>
      <c r="V592" s="9">
        <v>0</v>
      </c>
      <c r="W592" s="9">
        <v>0</v>
      </c>
      <c r="X592" s="9">
        <v>2837.76</v>
      </c>
      <c r="Y592" s="9">
        <v>4810.14404296875</v>
      </c>
      <c r="Z592" s="9">
        <v>-4281.02783203125</v>
      </c>
      <c r="AA592" s="9">
        <v>0</v>
      </c>
      <c r="AB592" s="9">
        <v>0</v>
      </c>
      <c r="AC592" s="9">
        <v>0</v>
      </c>
      <c r="AD592" s="9">
        <v>0</v>
      </c>
      <c r="AE592" s="9"/>
    </row>
    <row r="593" spans="2:31" x14ac:dyDescent="0.25">
      <c r="B593" t="s">
        <v>748</v>
      </c>
      <c r="C593" t="s">
        <v>25</v>
      </c>
      <c r="D593" t="s">
        <v>48</v>
      </c>
      <c r="E593">
        <v>14</v>
      </c>
      <c r="F593" t="s">
        <v>650</v>
      </c>
      <c r="G593" s="9">
        <v>596.4300537109375</v>
      </c>
      <c r="H593" s="9">
        <v>1714803</v>
      </c>
      <c r="I593" s="9">
        <v>500422.40625</v>
      </c>
      <c r="J593" s="9">
        <v>0</v>
      </c>
      <c r="K593" s="9">
        <v>883691.5</v>
      </c>
      <c r="L593" s="9">
        <v>8085.53857421875</v>
      </c>
      <c r="M593" s="9">
        <v>235148.21875</v>
      </c>
      <c r="N593" s="9">
        <v>0</v>
      </c>
      <c r="O593" s="9">
        <v>213.47686767578125</v>
      </c>
      <c r="P593" s="9">
        <v>87037.2578125</v>
      </c>
      <c r="Q593" s="9">
        <v>0</v>
      </c>
      <c r="R593" s="9">
        <v>206.19696044921875</v>
      </c>
      <c r="S593" s="9">
        <v>0</v>
      </c>
      <c r="T593" s="9">
        <v>0</v>
      </c>
      <c r="U593" s="9">
        <v>2837.7625600000001</v>
      </c>
      <c r="V593" s="9">
        <v>0</v>
      </c>
      <c r="W593" s="9">
        <v>0</v>
      </c>
      <c r="X593" s="9">
        <v>2837.7625600000001</v>
      </c>
      <c r="Y593" s="9">
        <v>4836.3603515625</v>
      </c>
      <c r="Z593" s="9">
        <v>-4304.361328125</v>
      </c>
      <c r="AA593" s="9">
        <v>0</v>
      </c>
      <c r="AB593" s="9">
        <v>0</v>
      </c>
      <c r="AC593" s="9">
        <v>0</v>
      </c>
      <c r="AD593" s="9">
        <v>0</v>
      </c>
      <c r="AE593" s="9"/>
    </row>
    <row r="594" spans="2:31" x14ac:dyDescent="0.25">
      <c r="B594" t="s">
        <v>506</v>
      </c>
      <c r="C594" t="s">
        <v>25</v>
      </c>
      <c r="D594" t="s">
        <v>48</v>
      </c>
      <c r="E594">
        <v>14</v>
      </c>
      <c r="F594" t="s">
        <v>53</v>
      </c>
      <c r="G594" s="9">
        <v>690.5919189453125</v>
      </c>
      <c r="H594" s="9">
        <v>1834711.875</v>
      </c>
      <c r="I594" s="9">
        <v>500422.40625</v>
      </c>
      <c r="J594" s="9">
        <v>0</v>
      </c>
      <c r="K594" s="9">
        <v>883691.5</v>
      </c>
      <c r="L594" s="9">
        <v>7739.02197265625</v>
      </c>
      <c r="M594" s="9">
        <v>301911.59375</v>
      </c>
      <c r="N594" s="9">
        <v>0</v>
      </c>
      <c r="O594" s="9">
        <v>213.47686767578125</v>
      </c>
      <c r="P594" s="9">
        <v>140496.640625</v>
      </c>
      <c r="Q594" s="9">
        <v>0</v>
      </c>
      <c r="R594" s="9">
        <v>238.57333374023437</v>
      </c>
      <c r="S594" s="9">
        <v>0</v>
      </c>
      <c r="T594" s="9">
        <v>0</v>
      </c>
      <c r="U594" s="9">
        <v>2837.7372800000003</v>
      </c>
      <c r="V594" s="9">
        <v>0</v>
      </c>
      <c r="W594" s="9">
        <v>0</v>
      </c>
      <c r="X594" s="9">
        <v>2837.7372800000003</v>
      </c>
      <c r="Y594" s="9">
        <v>4966.80078125</v>
      </c>
      <c r="Z594" s="9">
        <v>-4420.45263671875</v>
      </c>
      <c r="AA594" s="9">
        <v>0</v>
      </c>
      <c r="AB594" s="9">
        <v>0</v>
      </c>
      <c r="AC594" s="9">
        <v>0</v>
      </c>
      <c r="AD594" s="9">
        <v>0</v>
      </c>
      <c r="AE594" s="9"/>
    </row>
    <row r="595" spans="2:31" x14ac:dyDescent="0.25">
      <c r="B595" t="s">
        <v>830</v>
      </c>
      <c r="C595" t="s">
        <v>25</v>
      </c>
      <c r="D595" t="s">
        <v>48</v>
      </c>
      <c r="E595">
        <v>14</v>
      </c>
      <c r="F595" t="s">
        <v>777</v>
      </c>
      <c r="G595" s="9">
        <v>645.17266845703125</v>
      </c>
      <c r="H595" s="9">
        <v>1792647.5</v>
      </c>
      <c r="I595" s="9">
        <v>500422.40625</v>
      </c>
      <c r="J595" s="9">
        <v>0</v>
      </c>
      <c r="K595" s="9">
        <v>883691.5</v>
      </c>
      <c r="L595" s="9">
        <v>7235.90185546875</v>
      </c>
      <c r="M595" s="9">
        <v>260343.390625</v>
      </c>
      <c r="N595" s="9">
        <v>0</v>
      </c>
      <c r="O595" s="9">
        <v>213.47686767578125</v>
      </c>
      <c r="P595" s="9">
        <v>140496.640625</v>
      </c>
      <c r="Q595" s="9">
        <v>0</v>
      </c>
      <c r="R595" s="9">
        <v>245.9522705078125</v>
      </c>
      <c r="S595" s="9">
        <v>0</v>
      </c>
      <c r="T595" s="9">
        <v>0</v>
      </c>
      <c r="U595" s="9">
        <v>2837.7372800000003</v>
      </c>
      <c r="V595" s="9">
        <v>0</v>
      </c>
      <c r="W595" s="9">
        <v>0</v>
      </c>
      <c r="X595" s="9">
        <v>2837.7372800000003</v>
      </c>
      <c r="Y595" s="9">
        <v>4966.80078125</v>
      </c>
      <c r="Z595" s="9">
        <v>-4420.45263671875</v>
      </c>
      <c r="AA595" s="9">
        <v>0</v>
      </c>
      <c r="AB595" s="9">
        <v>0</v>
      </c>
      <c r="AC595" s="9">
        <v>0</v>
      </c>
      <c r="AD595" s="9">
        <v>0</v>
      </c>
      <c r="AE595" s="9"/>
    </row>
    <row r="596" spans="2:31" x14ac:dyDescent="0.25">
      <c r="B596" t="s">
        <v>507</v>
      </c>
      <c r="C596" t="s">
        <v>25</v>
      </c>
      <c r="D596" t="s">
        <v>48</v>
      </c>
      <c r="E596">
        <v>14</v>
      </c>
      <c r="F596" t="s">
        <v>54</v>
      </c>
      <c r="G596" s="9">
        <v>678.7822265625</v>
      </c>
      <c r="H596" s="9">
        <v>1835242.375</v>
      </c>
      <c r="I596" s="9">
        <v>500422.40625</v>
      </c>
      <c r="J596" s="9">
        <v>0</v>
      </c>
      <c r="K596" s="9">
        <v>883691.5</v>
      </c>
      <c r="L596" s="9">
        <v>13710.419921875</v>
      </c>
      <c r="M596" s="9">
        <v>347289.5625</v>
      </c>
      <c r="N596" s="9">
        <v>0</v>
      </c>
      <c r="O596" s="9">
        <v>213.47686767578125</v>
      </c>
      <c r="P596" s="9">
        <v>89915.546875</v>
      </c>
      <c r="Q596" s="9">
        <v>0</v>
      </c>
      <c r="R596" s="9">
        <v>0</v>
      </c>
      <c r="S596" s="9">
        <v>0</v>
      </c>
      <c r="T596" s="9">
        <v>0</v>
      </c>
      <c r="U596" s="9">
        <v>2837.6886400000003</v>
      </c>
      <c r="V596" s="9">
        <v>0</v>
      </c>
      <c r="W596" s="9">
        <v>0</v>
      </c>
      <c r="X596" s="9">
        <v>2837.6886400000003</v>
      </c>
      <c r="Y596" s="9">
        <v>4863.58154296875</v>
      </c>
      <c r="Z596" s="9">
        <v>-5082.8466796875</v>
      </c>
      <c r="AA596" s="9">
        <v>0</v>
      </c>
      <c r="AB596" s="9">
        <v>0</v>
      </c>
      <c r="AC596" s="9">
        <v>0</v>
      </c>
      <c r="AD596" s="9">
        <v>0</v>
      </c>
      <c r="AE596" s="9"/>
    </row>
    <row r="597" spans="2:31" x14ac:dyDescent="0.25">
      <c r="B597" t="s">
        <v>508</v>
      </c>
      <c r="C597" t="s">
        <v>25</v>
      </c>
      <c r="D597" t="s">
        <v>48</v>
      </c>
      <c r="E597">
        <v>14</v>
      </c>
      <c r="F597" t="s">
        <v>66</v>
      </c>
      <c r="G597" s="9">
        <v>617.7265625</v>
      </c>
      <c r="H597" s="9">
        <v>1771809.5</v>
      </c>
      <c r="I597" s="9">
        <v>500422.40625</v>
      </c>
      <c r="J597" s="9">
        <v>0</v>
      </c>
      <c r="K597" s="9">
        <v>883691.5</v>
      </c>
      <c r="L597" s="9">
        <v>11787.1806640625</v>
      </c>
      <c r="M597" s="9">
        <v>285780.5625</v>
      </c>
      <c r="N597" s="9">
        <v>0</v>
      </c>
      <c r="O597" s="9">
        <v>213.47686767578125</v>
      </c>
      <c r="P597" s="9">
        <v>89915.6171875</v>
      </c>
      <c r="Q597" s="9">
        <v>0</v>
      </c>
      <c r="R597" s="9">
        <v>0</v>
      </c>
      <c r="S597" s="9">
        <v>0</v>
      </c>
      <c r="T597" s="9">
        <v>0</v>
      </c>
      <c r="U597" s="9">
        <v>2837.6886400000003</v>
      </c>
      <c r="V597" s="9">
        <v>0</v>
      </c>
      <c r="W597" s="9">
        <v>0</v>
      </c>
      <c r="X597" s="9">
        <v>2837.6886400000003</v>
      </c>
      <c r="Y597" s="9">
        <v>4863.58154296875</v>
      </c>
      <c r="Z597" s="9">
        <v>-5082.8466796875</v>
      </c>
      <c r="AA597" s="9">
        <v>0</v>
      </c>
      <c r="AB597" s="9">
        <v>0</v>
      </c>
      <c r="AC597" s="9">
        <v>0</v>
      </c>
      <c r="AD597" s="9">
        <v>0</v>
      </c>
      <c r="AE597" s="9"/>
    </row>
    <row r="598" spans="2:31" x14ac:dyDescent="0.25">
      <c r="B598" t="s">
        <v>509</v>
      </c>
      <c r="C598" t="s">
        <v>25</v>
      </c>
      <c r="D598" t="s">
        <v>48</v>
      </c>
      <c r="E598">
        <v>14</v>
      </c>
      <c r="F598" t="s">
        <v>55</v>
      </c>
      <c r="G598" s="9">
        <v>584.1790771484375</v>
      </c>
      <c r="H598" s="9">
        <v>1736744</v>
      </c>
      <c r="I598" s="9">
        <v>500422.40625</v>
      </c>
      <c r="J598" s="9">
        <v>0</v>
      </c>
      <c r="K598" s="9">
        <v>883691.5</v>
      </c>
      <c r="L598" s="9">
        <v>10650.90625</v>
      </c>
      <c r="M598" s="9">
        <v>251851.375</v>
      </c>
      <c r="N598" s="9">
        <v>0</v>
      </c>
      <c r="O598" s="9">
        <v>213.47686767578125</v>
      </c>
      <c r="P598" s="9">
        <v>89915.6328125</v>
      </c>
      <c r="Q598" s="9">
        <v>0</v>
      </c>
      <c r="R598" s="9">
        <v>0</v>
      </c>
      <c r="S598" s="9">
        <v>0</v>
      </c>
      <c r="T598" s="9">
        <v>0</v>
      </c>
      <c r="U598" s="9">
        <v>2837.6886400000003</v>
      </c>
      <c r="V598" s="9">
        <v>0</v>
      </c>
      <c r="W598" s="9">
        <v>0</v>
      </c>
      <c r="X598" s="9">
        <v>2837.6886400000003</v>
      </c>
      <c r="Y598" s="9">
        <v>4863.58154296875</v>
      </c>
      <c r="Z598" s="9">
        <v>-5082.8466796875</v>
      </c>
      <c r="AA598" s="9">
        <v>0</v>
      </c>
      <c r="AB598" s="9">
        <v>0</v>
      </c>
      <c r="AC598" s="9">
        <v>0</v>
      </c>
      <c r="AD598" s="9">
        <v>0</v>
      </c>
      <c r="AE598" s="9"/>
    </row>
    <row r="599" spans="2:31" x14ac:dyDescent="0.25">
      <c r="B599" t="s">
        <v>510</v>
      </c>
      <c r="C599" t="s">
        <v>25</v>
      </c>
      <c r="D599" t="s">
        <v>48</v>
      </c>
      <c r="E599">
        <v>14</v>
      </c>
      <c r="F599" t="s">
        <v>56</v>
      </c>
      <c r="G599" s="9">
        <v>658.86773681640625</v>
      </c>
      <c r="H599" s="9">
        <v>1812517</v>
      </c>
      <c r="I599" s="9">
        <v>500422.40625</v>
      </c>
      <c r="J599" s="9">
        <v>0</v>
      </c>
      <c r="K599" s="9">
        <v>883691.5</v>
      </c>
      <c r="L599" s="9">
        <v>11333.3232421875</v>
      </c>
      <c r="M599" s="9">
        <v>322973.28125</v>
      </c>
      <c r="N599" s="9">
        <v>0</v>
      </c>
      <c r="O599" s="9">
        <v>213.47686767578125</v>
      </c>
      <c r="P599" s="9">
        <v>93884.109375</v>
      </c>
      <c r="Q599" s="9">
        <v>0</v>
      </c>
      <c r="R599" s="9">
        <v>0</v>
      </c>
      <c r="S599" s="9">
        <v>0</v>
      </c>
      <c r="T599" s="9">
        <v>0</v>
      </c>
      <c r="U599" s="9">
        <v>2837.6851200000001</v>
      </c>
      <c r="V599" s="9">
        <v>0</v>
      </c>
      <c r="W599" s="9">
        <v>0</v>
      </c>
      <c r="X599" s="9">
        <v>2837.6851200000001</v>
      </c>
      <c r="Y599" s="9">
        <v>5214.443359375</v>
      </c>
      <c r="Z599" s="9">
        <v>-5449.4453125</v>
      </c>
      <c r="AA599" s="9">
        <v>0</v>
      </c>
      <c r="AB599" s="9">
        <v>0</v>
      </c>
      <c r="AC599" s="9">
        <v>0</v>
      </c>
      <c r="AD599" s="9">
        <v>0</v>
      </c>
      <c r="AE599" s="9"/>
    </row>
    <row r="600" spans="2:31" x14ac:dyDescent="0.25">
      <c r="B600" t="s">
        <v>511</v>
      </c>
      <c r="C600" t="s">
        <v>25</v>
      </c>
      <c r="D600" t="s">
        <v>48</v>
      </c>
      <c r="E600">
        <v>14</v>
      </c>
      <c r="F600" t="s">
        <v>70</v>
      </c>
      <c r="G600" s="9">
        <v>601.6907958984375</v>
      </c>
      <c r="H600" s="9">
        <v>1753513.125</v>
      </c>
      <c r="I600" s="9">
        <v>500422.40625</v>
      </c>
      <c r="J600" s="9">
        <v>0</v>
      </c>
      <c r="K600" s="9">
        <v>883691.5</v>
      </c>
      <c r="L600" s="9">
        <v>9653.5703125</v>
      </c>
      <c r="M600" s="9">
        <v>265649.71875</v>
      </c>
      <c r="N600" s="9">
        <v>0</v>
      </c>
      <c r="O600" s="9">
        <v>213.47686767578125</v>
      </c>
      <c r="P600" s="9">
        <v>93884.109375</v>
      </c>
      <c r="Q600" s="9">
        <v>0</v>
      </c>
      <c r="R600" s="9">
        <v>0</v>
      </c>
      <c r="S600" s="9">
        <v>0</v>
      </c>
      <c r="T600" s="9">
        <v>0</v>
      </c>
      <c r="U600" s="9">
        <v>2837.6851200000001</v>
      </c>
      <c r="V600" s="9">
        <v>0</v>
      </c>
      <c r="W600" s="9">
        <v>0</v>
      </c>
      <c r="X600" s="9">
        <v>2837.6851200000001</v>
      </c>
      <c r="Y600" s="9">
        <v>5214.443359375</v>
      </c>
      <c r="Z600" s="9">
        <v>-5449.4453125</v>
      </c>
      <c r="AA600" s="9">
        <v>0</v>
      </c>
      <c r="AB600" s="9">
        <v>0</v>
      </c>
      <c r="AC600" s="9">
        <v>0</v>
      </c>
      <c r="AD600" s="9">
        <v>0</v>
      </c>
      <c r="AE600" s="9"/>
    </row>
    <row r="601" spans="2:31" x14ac:dyDescent="0.25">
      <c r="B601" t="s">
        <v>512</v>
      </c>
      <c r="C601" t="s">
        <v>25</v>
      </c>
      <c r="D601" t="s">
        <v>48</v>
      </c>
      <c r="E601">
        <v>14</v>
      </c>
      <c r="F601" t="s">
        <v>57</v>
      </c>
      <c r="G601" s="9">
        <v>570.2557373046875</v>
      </c>
      <c r="H601" s="9">
        <v>1721284.875</v>
      </c>
      <c r="I601" s="9">
        <v>500422.40625</v>
      </c>
      <c r="J601" s="9">
        <v>0</v>
      </c>
      <c r="K601" s="9">
        <v>883691.5</v>
      </c>
      <c r="L601" s="9">
        <v>8678.0458984375</v>
      </c>
      <c r="M601" s="9">
        <v>234396.921875</v>
      </c>
      <c r="N601" s="9">
        <v>0</v>
      </c>
      <c r="O601" s="9">
        <v>213.47686767578125</v>
      </c>
      <c r="P601" s="9">
        <v>93884.109375</v>
      </c>
      <c r="Q601" s="9">
        <v>0</v>
      </c>
      <c r="R601" s="9">
        <v>0</v>
      </c>
      <c r="S601" s="9">
        <v>0</v>
      </c>
      <c r="T601" s="9">
        <v>0</v>
      </c>
      <c r="U601" s="9">
        <v>2837.6851200000001</v>
      </c>
      <c r="V601" s="9">
        <v>0</v>
      </c>
      <c r="W601" s="9">
        <v>0</v>
      </c>
      <c r="X601" s="9">
        <v>2837.6851200000001</v>
      </c>
      <c r="Y601" s="9">
        <v>5214.443359375</v>
      </c>
      <c r="Z601" s="9">
        <v>-5449.4453125</v>
      </c>
      <c r="AA601" s="9">
        <v>0</v>
      </c>
      <c r="AB601" s="9">
        <v>0</v>
      </c>
      <c r="AC601" s="9">
        <v>0</v>
      </c>
      <c r="AD601" s="9">
        <v>0</v>
      </c>
      <c r="AE601" s="9"/>
    </row>
    <row r="602" spans="2:31" x14ac:dyDescent="0.25">
      <c r="B602" t="s">
        <v>513</v>
      </c>
      <c r="C602" t="s">
        <v>26</v>
      </c>
      <c r="D602" t="s">
        <v>48</v>
      </c>
      <c r="E602">
        <v>14</v>
      </c>
      <c r="F602" t="s">
        <v>52</v>
      </c>
      <c r="G602" s="9">
        <v>14.759679794311523</v>
      </c>
      <c r="H602" s="9">
        <v>396932.9375</v>
      </c>
      <c r="I602" s="9">
        <v>133157.65625</v>
      </c>
      <c r="J602" s="9">
        <v>0</v>
      </c>
      <c r="K602" s="9">
        <v>99493.7734375</v>
      </c>
      <c r="L602" s="9">
        <v>40306.09765625</v>
      </c>
      <c r="M602" s="9">
        <v>59095.9609375</v>
      </c>
      <c r="N602" s="9">
        <v>0</v>
      </c>
      <c r="O602" s="9">
        <v>0</v>
      </c>
      <c r="P602" s="9">
        <v>60184.36328125</v>
      </c>
      <c r="Q602" s="9">
        <v>0</v>
      </c>
      <c r="R602" s="9">
        <v>4695.3154296875</v>
      </c>
      <c r="S602" s="9">
        <v>0</v>
      </c>
      <c r="T602" s="9">
        <v>0</v>
      </c>
      <c r="U602" s="9">
        <v>2216.1120000000001</v>
      </c>
      <c r="V602" s="9">
        <v>110.39444</v>
      </c>
      <c r="W602" s="9">
        <v>0</v>
      </c>
      <c r="X602" s="9">
        <v>2105.7172800000003</v>
      </c>
      <c r="Y602" s="9">
        <v>1745.0584716796875</v>
      </c>
      <c r="Z602" s="9">
        <v>-1553.1021728515625</v>
      </c>
      <c r="AA602" s="9">
        <v>0.11463507264852524</v>
      </c>
      <c r="AB602" s="9">
        <v>0</v>
      </c>
      <c r="AC602" s="9">
        <v>3</v>
      </c>
      <c r="AD602" s="9">
        <v>0</v>
      </c>
      <c r="AE602" s="9"/>
    </row>
    <row r="603" spans="2:31" x14ac:dyDescent="0.25">
      <c r="B603" t="s">
        <v>749</v>
      </c>
      <c r="C603" t="s">
        <v>26</v>
      </c>
      <c r="D603" t="s">
        <v>48</v>
      </c>
      <c r="E603">
        <v>14</v>
      </c>
      <c r="F603" t="s">
        <v>648</v>
      </c>
      <c r="G603" s="9">
        <v>14.759670257568359</v>
      </c>
      <c r="H603" s="9">
        <v>402406.78125</v>
      </c>
      <c r="I603" s="9">
        <v>133157.65625</v>
      </c>
      <c r="J603" s="9">
        <v>0</v>
      </c>
      <c r="K603" s="9">
        <v>99493.7734375</v>
      </c>
      <c r="L603" s="9">
        <v>40305.1171875</v>
      </c>
      <c r="M603" s="9">
        <v>64570.296875</v>
      </c>
      <c r="N603" s="9">
        <v>0</v>
      </c>
      <c r="O603" s="9">
        <v>0</v>
      </c>
      <c r="P603" s="9">
        <v>60184.61328125</v>
      </c>
      <c r="Q603" s="9">
        <v>0</v>
      </c>
      <c r="R603" s="9">
        <v>4695.3046875</v>
      </c>
      <c r="S603" s="9">
        <v>0</v>
      </c>
      <c r="T603" s="9">
        <v>0</v>
      </c>
      <c r="U603" s="9">
        <v>2216.1113600000003</v>
      </c>
      <c r="V603" s="9">
        <v>110.39444</v>
      </c>
      <c r="W603" s="9">
        <v>0</v>
      </c>
      <c r="X603" s="9">
        <v>2105.7169600000002</v>
      </c>
      <c r="Y603" s="9">
        <v>1745.0611572265625</v>
      </c>
      <c r="Z603" s="9">
        <v>-1553.1043701171875</v>
      </c>
      <c r="AA603" s="9">
        <v>0.11463507264852524</v>
      </c>
      <c r="AB603" s="9">
        <v>0</v>
      </c>
      <c r="AC603" s="9">
        <v>3</v>
      </c>
      <c r="AD603" s="9">
        <v>0</v>
      </c>
      <c r="AE603" s="9"/>
    </row>
    <row r="604" spans="2:31" x14ac:dyDescent="0.25">
      <c r="B604" t="s">
        <v>514</v>
      </c>
      <c r="C604" t="s">
        <v>26</v>
      </c>
      <c r="D604" t="s">
        <v>48</v>
      </c>
      <c r="E604">
        <v>14</v>
      </c>
      <c r="F604" t="s">
        <v>62</v>
      </c>
      <c r="G604" s="9">
        <v>16.164838790893555</v>
      </c>
      <c r="H604" s="9">
        <v>389740.3125</v>
      </c>
      <c r="I604" s="9">
        <v>133157.65625</v>
      </c>
      <c r="J604" s="9">
        <v>0</v>
      </c>
      <c r="K604" s="9">
        <v>99493.7734375</v>
      </c>
      <c r="L604" s="9">
        <v>43654.91796875</v>
      </c>
      <c r="M604" s="9">
        <v>63128.90625</v>
      </c>
      <c r="N604" s="9">
        <v>0</v>
      </c>
      <c r="O604" s="9">
        <v>0</v>
      </c>
      <c r="P604" s="9">
        <v>46000.1171875</v>
      </c>
      <c r="Q604" s="9">
        <v>0</v>
      </c>
      <c r="R604" s="9">
        <v>4305.06103515625</v>
      </c>
      <c r="S604" s="9">
        <v>0</v>
      </c>
      <c r="T604" s="9">
        <v>0</v>
      </c>
      <c r="U604" s="9">
        <v>2216.2700800000002</v>
      </c>
      <c r="V604" s="9">
        <v>110.39444</v>
      </c>
      <c r="W604" s="9">
        <v>0</v>
      </c>
      <c r="X604" s="9">
        <v>2105.8755200000001</v>
      </c>
      <c r="Y604" s="9">
        <v>1707.3909912109375</v>
      </c>
      <c r="Z604" s="9">
        <v>-1519.5777587890625</v>
      </c>
      <c r="AA604" s="9">
        <v>3.8211692124605179E-2</v>
      </c>
      <c r="AB604" s="9">
        <v>0</v>
      </c>
      <c r="AC604" s="9">
        <v>1</v>
      </c>
      <c r="AD604" s="9">
        <v>0</v>
      </c>
      <c r="AE604" s="9"/>
    </row>
    <row r="605" spans="2:31" x14ac:dyDescent="0.25">
      <c r="B605" t="s">
        <v>750</v>
      </c>
      <c r="C605" t="s">
        <v>26</v>
      </c>
      <c r="D605" t="s">
        <v>48</v>
      </c>
      <c r="E605">
        <v>14</v>
      </c>
      <c r="F605" t="s">
        <v>650</v>
      </c>
      <c r="G605" s="9">
        <v>12.922502517700195</v>
      </c>
      <c r="H605" s="9">
        <v>367507.96875</v>
      </c>
      <c r="I605" s="9">
        <v>133157.65625</v>
      </c>
      <c r="J605" s="9">
        <v>0</v>
      </c>
      <c r="K605" s="9">
        <v>99493.7734375</v>
      </c>
      <c r="L605" s="9">
        <v>36731.69140625</v>
      </c>
      <c r="M605" s="9">
        <v>49976.41015625</v>
      </c>
      <c r="N605" s="9">
        <v>0</v>
      </c>
      <c r="O605" s="9">
        <v>0</v>
      </c>
      <c r="P605" s="9">
        <v>43832.33203125</v>
      </c>
      <c r="Q605" s="9">
        <v>0</v>
      </c>
      <c r="R605" s="9">
        <v>4316.3525390625</v>
      </c>
      <c r="S605" s="9">
        <v>0</v>
      </c>
      <c r="T605" s="9">
        <v>0</v>
      </c>
      <c r="U605" s="9">
        <v>2216.2713600000002</v>
      </c>
      <c r="V605" s="9">
        <v>110.39444</v>
      </c>
      <c r="W605" s="9">
        <v>0</v>
      </c>
      <c r="X605" s="9">
        <v>2105.87664</v>
      </c>
      <c r="Y605" s="9">
        <v>1730.6029052734375</v>
      </c>
      <c r="Z605" s="9">
        <v>-1540.236572265625</v>
      </c>
      <c r="AA605" s="9">
        <v>3.8211692124605179E-2</v>
      </c>
      <c r="AB605" s="9">
        <v>0</v>
      </c>
      <c r="AC605" s="9">
        <v>1</v>
      </c>
      <c r="AD605" s="9">
        <v>0</v>
      </c>
      <c r="AE605" s="9"/>
    </row>
    <row r="606" spans="2:31" x14ac:dyDescent="0.25">
      <c r="B606" t="s">
        <v>515</v>
      </c>
      <c r="C606" t="s">
        <v>26</v>
      </c>
      <c r="D606" t="s">
        <v>48</v>
      </c>
      <c r="E606">
        <v>14</v>
      </c>
      <c r="F606" t="s">
        <v>53</v>
      </c>
      <c r="G606" s="9">
        <v>19.662471771240234</v>
      </c>
      <c r="H606" s="9">
        <v>400302.75</v>
      </c>
      <c r="I606" s="9">
        <v>133157.65625</v>
      </c>
      <c r="J606" s="9">
        <v>0</v>
      </c>
      <c r="K606" s="9">
        <v>99493.7734375</v>
      </c>
      <c r="L606" s="9">
        <v>36791.80078125</v>
      </c>
      <c r="M606" s="9">
        <v>65825.34375</v>
      </c>
      <c r="N606" s="9">
        <v>0</v>
      </c>
      <c r="O606" s="9">
        <v>0</v>
      </c>
      <c r="P606" s="9">
        <v>61160.48046875</v>
      </c>
      <c r="Q606" s="9">
        <v>0</v>
      </c>
      <c r="R606" s="9">
        <v>3873.81689453125</v>
      </c>
      <c r="S606" s="9">
        <v>0</v>
      </c>
      <c r="T606" s="9">
        <v>0</v>
      </c>
      <c r="U606" s="9">
        <v>2216.24224</v>
      </c>
      <c r="V606" s="9">
        <v>110.39444</v>
      </c>
      <c r="W606" s="9">
        <v>0</v>
      </c>
      <c r="X606" s="9">
        <v>2105.84816</v>
      </c>
      <c r="Y606" s="9">
        <v>1782.5125732421875</v>
      </c>
      <c r="Z606" s="9">
        <v>-1586.4361572265625</v>
      </c>
      <c r="AA606" s="9">
        <v>0.26748186349868774</v>
      </c>
      <c r="AB606" s="9">
        <v>0</v>
      </c>
      <c r="AC606" s="9">
        <v>7</v>
      </c>
      <c r="AD606" s="9">
        <v>0</v>
      </c>
      <c r="AE606" s="9"/>
    </row>
    <row r="607" spans="2:31" x14ac:dyDescent="0.25">
      <c r="B607" t="s">
        <v>831</v>
      </c>
      <c r="C607" t="s">
        <v>26</v>
      </c>
      <c r="D607" t="s">
        <v>48</v>
      </c>
      <c r="E607">
        <v>14</v>
      </c>
      <c r="F607" t="s">
        <v>777</v>
      </c>
      <c r="G607" s="9">
        <v>17.692998886108398</v>
      </c>
      <c r="H607" s="9">
        <v>388872.6875</v>
      </c>
      <c r="I607" s="9">
        <v>133157.65625</v>
      </c>
      <c r="J607" s="9">
        <v>0</v>
      </c>
      <c r="K607" s="9">
        <v>99493.7734375</v>
      </c>
      <c r="L607" s="9">
        <v>34407.31640625</v>
      </c>
      <c r="M607" s="9">
        <v>56762.2734375</v>
      </c>
      <c r="N607" s="9">
        <v>0</v>
      </c>
      <c r="O607" s="9">
        <v>0</v>
      </c>
      <c r="P607" s="9">
        <v>61160.48046875</v>
      </c>
      <c r="Q607" s="9">
        <v>0</v>
      </c>
      <c r="R607" s="9">
        <v>3891.321533203125</v>
      </c>
      <c r="S607" s="9">
        <v>0</v>
      </c>
      <c r="T607" s="9">
        <v>0</v>
      </c>
      <c r="U607" s="9">
        <v>2216.24224</v>
      </c>
      <c r="V607" s="9">
        <v>110.39444</v>
      </c>
      <c r="W607" s="9">
        <v>0</v>
      </c>
      <c r="X607" s="9">
        <v>2105.84816</v>
      </c>
      <c r="Y607" s="9">
        <v>1782.5125732421875</v>
      </c>
      <c r="Z607" s="9">
        <v>-1586.4361572265625</v>
      </c>
      <c r="AA607" s="9">
        <v>0.26748186349868774</v>
      </c>
      <c r="AB607" s="9">
        <v>0</v>
      </c>
      <c r="AC607" s="9">
        <v>7</v>
      </c>
      <c r="AD607" s="9">
        <v>0</v>
      </c>
      <c r="AE607" s="9"/>
    </row>
    <row r="608" spans="2:31" x14ac:dyDescent="0.25">
      <c r="B608" t="s">
        <v>516</v>
      </c>
      <c r="C608" t="s">
        <v>26</v>
      </c>
      <c r="D608" t="s">
        <v>48</v>
      </c>
      <c r="E608">
        <v>14</v>
      </c>
      <c r="F608" t="s">
        <v>54</v>
      </c>
      <c r="G608" s="9">
        <v>15.394548416137695</v>
      </c>
      <c r="H608" s="9">
        <v>390094.9375</v>
      </c>
      <c r="I608" s="9">
        <v>133157.65625</v>
      </c>
      <c r="J608" s="9">
        <v>0</v>
      </c>
      <c r="K608" s="9">
        <v>99493.7734375</v>
      </c>
      <c r="L608" s="9">
        <v>42415.015625</v>
      </c>
      <c r="M608" s="9">
        <v>62915.421875</v>
      </c>
      <c r="N608" s="9">
        <v>0</v>
      </c>
      <c r="O608" s="9">
        <v>0</v>
      </c>
      <c r="P608" s="9">
        <v>52113.3125</v>
      </c>
      <c r="Q608" s="9">
        <v>0</v>
      </c>
      <c r="R608" s="9">
        <v>0</v>
      </c>
      <c r="S608" s="9">
        <v>0</v>
      </c>
      <c r="T608" s="9">
        <v>0</v>
      </c>
      <c r="U608" s="9">
        <v>2215.7872000000002</v>
      </c>
      <c r="V608" s="9">
        <v>110.39444</v>
      </c>
      <c r="W608" s="9">
        <v>0</v>
      </c>
      <c r="X608" s="9">
        <v>2105.3929600000001</v>
      </c>
      <c r="Y608" s="9">
        <v>1505.2593994140625</v>
      </c>
      <c r="Z608" s="9">
        <v>-1572.318359375</v>
      </c>
      <c r="AA608" s="9">
        <v>0</v>
      </c>
      <c r="AB608" s="9">
        <v>0</v>
      </c>
      <c r="AC608" s="9">
        <v>0</v>
      </c>
      <c r="AD608" s="9">
        <v>0</v>
      </c>
      <c r="AE608" s="9"/>
    </row>
    <row r="609" spans="2:31" x14ac:dyDescent="0.25">
      <c r="B609" t="s">
        <v>517</v>
      </c>
      <c r="C609" t="s">
        <v>26</v>
      </c>
      <c r="D609" t="s">
        <v>48</v>
      </c>
      <c r="E609">
        <v>14</v>
      </c>
      <c r="F609" t="s">
        <v>66</v>
      </c>
      <c r="G609" s="9">
        <v>13.93266487121582</v>
      </c>
      <c r="H609" s="9">
        <v>378599</v>
      </c>
      <c r="I609" s="9">
        <v>133157.65625</v>
      </c>
      <c r="J609" s="9">
        <v>0</v>
      </c>
      <c r="K609" s="9">
        <v>99493.7734375</v>
      </c>
      <c r="L609" s="9">
        <v>38378.28125</v>
      </c>
      <c r="M609" s="9">
        <v>55456.296875</v>
      </c>
      <c r="N609" s="9">
        <v>0</v>
      </c>
      <c r="O609" s="9">
        <v>0</v>
      </c>
      <c r="P609" s="9">
        <v>52113.20703125</v>
      </c>
      <c r="Q609" s="9">
        <v>0</v>
      </c>
      <c r="R609" s="9">
        <v>0</v>
      </c>
      <c r="S609" s="9">
        <v>0</v>
      </c>
      <c r="T609" s="9">
        <v>0</v>
      </c>
      <c r="U609" s="9">
        <v>2215.7872000000002</v>
      </c>
      <c r="V609" s="9">
        <v>110.39444</v>
      </c>
      <c r="W609" s="9">
        <v>0</v>
      </c>
      <c r="X609" s="9">
        <v>2105.3929600000001</v>
      </c>
      <c r="Y609" s="9">
        <v>1505.2593994140625</v>
      </c>
      <c r="Z609" s="9">
        <v>-1572.318359375</v>
      </c>
      <c r="AA609" s="9">
        <v>0</v>
      </c>
      <c r="AB609" s="9">
        <v>0</v>
      </c>
      <c r="AC609" s="9">
        <v>0</v>
      </c>
      <c r="AD609" s="9">
        <v>0</v>
      </c>
      <c r="AE609" s="9"/>
    </row>
    <row r="610" spans="2:31" x14ac:dyDescent="0.25">
      <c r="B610" t="s">
        <v>518</v>
      </c>
      <c r="C610" t="s">
        <v>26</v>
      </c>
      <c r="D610" t="s">
        <v>48</v>
      </c>
      <c r="E610">
        <v>14</v>
      </c>
      <c r="F610" t="s">
        <v>55</v>
      </c>
      <c r="G610" s="9">
        <v>12.724631309509277</v>
      </c>
      <c r="H610" s="9">
        <v>368770</v>
      </c>
      <c r="I610" s="9">
        <v>133157.65625</v>
      </c>
      <c r="J610" s="9">
        <v>0</v>
      </c>
      <c r="K610" s="9">
        <v>99493.7734375</v>
      </c>
      <c r="L610" s="9">
        <v>34815.6875</v>
      </c>
      <c r="M610" s="9">
        <v>49189.8671875</v>
      </c>
      <c r="N610" s="9">
        <v>0</v>
      </c>
      <c r="O610" s="9">
        <v>0</v>
      </c>
      <c r="P610" s="9">
        <v>52113.19140625</v>
      </c>
      <c r="Q610" s="9">
        <v>0</v>
      </c>
      <c r="R610" s="9">
        <v>0</v>
      </c>
      <c r="S610" s="9">
        <v>0</v>
      </c>
      <c r="T610" s="9">
        <v>0</v>
      </c>
      <c r="U610" s="9">
        <v>2215.7872000000002</v>
      </c>
      <c r="V610" s="9">
        <v>110.39444</v>
      </c>
      <c r="W610" s="9">
        <v>0</v>
      </c>
      <c r="X610" s="9">
        <v>2105.3929600000001</v>
      </c>
      <c r="Y610" s="9">
        <v>1505.2593994140625</v>
      </c>
      <c r="Z610" s="9">
        <v>-1572.318359375</v>
      </c>
      <c r="AA610" s="9">
        <v>0</v>
      </c>
      <c r="AB610" s="9">
        <v>0</v>
      </c>
      <c r="AC610" s="9">
        <v>0</v>
      </c>
      <c r="AD610" s="9">
        <v>0</v>
      </c>
      <c r="AE610" s="9"/>
    </row>
    <row r="611" spans="2:31" x14ac:dyDescent="0.25">
      <c r="B611" t="s">
        <v>519</v>
      </c>
      <c r="C611" t="s">
        <v>26</v>
      </c>
      <c r="D611" t="s">
        <v>48</v>
      </c>
      <c r="E611">
        <v>14</v>
      </c>
      <c r="F611" t="s">
        <v>56</v>
      </c>
      <c r="G611" s="9">
        <v>16.903827667236328</v>
      </c>
      <c r="H611" s="9">
        <v>378728.875</v>
      </c>
      <c r="I611" s="9">
        <v>133157.65625</v>
      </c>
      <c r="J611" s="9">
        <v>0</v>
      </c>
      <c r="K611" s="9">
        <v>99493.7734375</v>
      </c>
      <c r="L611" s="9">
        <v>36517.45703125</v>
      </c>
      <c r="M611" s="9">
        <v>57576.6796875</v>
      </c>
      <c r="N611" s="9">
        <v>0</v>
      </c>
      <c r="O611" s="9">
        <v>0</v>
      </c>
      <c r="P611" s="9">
        <v>51983.48046875</v>
      </c>
      <c r="Q611" s="9">
        <v>0</v>
      </c>
      <c r="R611" s="9">
        <v>0</v>
      </c>
      <c r="S611" s="9">
        <v>0</v>
      </c>
      <c r="T611" s="9">
        <v>0</v>
      </c>
      <c r="U611" s="9">
        <v>2215.77648</v>
      </c>
      <c r="V611" s="9">
        <v>110.39444</v>
      </c>
      <c r="W611" s="9">
        <v>0</v>
      </c>
      <c r="X611" s="9">
        <v>2105.3819200000003</v>
      </c>
      <c r="Y611" s="9">
        <v>1487.620849609375</v>
      </c>
      <c r="Z611" s="9">
        <v>-1553.8656005859375</v>
      </c>
      <c r="AA611" s="9">
        <v>7.6423384249210358E-2</v>
      </c>
      <c r="AB611" s="9">
        <v>0</v>
      </c>
      <c r="AC611" s="9">
        <v>2</v>
      </c>
      <c r="AD611" s="9">
        <v>0</v>
      </c>
      <c r="AE611" s="9"/>
    </row>
    <row r="612" spans="2:31" x14ac:dyDescent="0.25">
      <c r="B612" t="s">
        <v>520</v>
      </c>
      <c r="C612" t="s">
        <v>26</v>
      </c>
      <c r="D612" t="s">
        <v>48</v>
      </c>
      <c r="E612">
        <v>14</v>
      </c>
      <c r="F612" t="s">
        <v>70</v>
      </c>
      <c r="G612" s="9">
        <v>15.216816902160645</v>
      </c>
      <c r="H612" s="9">
        <v>368326.9375</v>
      </c>
      <c r="I612" s="9">
        <v>133157.65625</v>
      </c>
      <c r="J612" s="9">
        <v>0</v>
      </c>
      <c r="K612" s="9">
        <v>99493.7734375</v>
      </c>
      <c r="L612" s="9">
        <v>32969.6484375</v>
      </c>
      <c r="M612" s="9">
        <v>50722.55859375</v>
      </c>
      <c r="N612" s="9">
        <v>0</v>
      </c>
      <c r="O612" s="9">
        <v>0</v>
      </c>
      <c r="P612" s="9">
        <v>51983.48046875</v>
      </c>
      <c r="Q612" s="9">
        <v>0</v>
      </c>
      <c r="R612" s="9">
        <v>0</v>
      </c>
      <c r="S612" s="9">
        <v>0</v>
      </c>
      <c r="T612" s="9">
        <v>0</v>
      </c>
      <c r="U612" s="9">
        <v>2215.77648</v>
      </c>
      <c r="V612" s="9">
        <v>110.39444</v>
      </c>
      <c r="W612" s="9">
        <v>0</v>
      </c>
      <c r="X612" s="9">
        <v>2105.3819200000003</v>
      </c>
      <c r="Y612" s="9">
        <v>1487.620849609375</v>
      </c>
      <c r="Z612" s="9">
        <v>-1553.8656005859375</v>
      </c>
      <c r="AA612" s="9">
        <v>7.6423384249210358E-2</v>
      </c>
      <c r="AB612" s="9">
        <v>0</v>
      </c>
      <c r="AC612" s="9">
        <v>2</v>
      </c>
      <c r="AD612" s="9">
        <v>0</v>
      </c>
      <c r="AE612" s="9"/>
    </row>
    <row r="613" spans="2:31" x14ac:dyDescent="0.25">
      <c r="B613" t="s">
        <v>521</v>
      </c>
      <c r="C613" t="s">
        <v>26</v>
      </c>
      <c r="D613" t="s">
        <v>48</v>
      </c>
      <c r="E613">
        <v>14</v>
      </c>
      <c r="F613" t="s">
        <v>57</v>
      </c>
      <c r="G613" s="9">
        <v>13.798677444458008</v>
      </c>
      <c r="H613" s="9">
        <v>359527.75</v>
      </c>
      <c r="I613" s="9">
        <v>133157.65625</v>
      </c>
      <c r="J613" s="9">
        <v>0</v>
      </c>
      <c r="K613" s="9">
        <v>99493.7734375</v>
      </c>
      <c r="L613" s="9">
        <v>29876.04296875</v>
      </c>
      <c r="M613" s="9">
        <v>45017.07421875</v>
      </c>
      <c r="N613" s="9">
        <v>0</v>
      </c>
      <c r="O613" s="9">
        <v>0</v>
      </c>
      <c r="P613" s="9">
        <v>51983.48046875</v>
      </c>
      <c r="Q613" s="9">
        <v>0</v>
      </c>
      <c r="R613" s="9">
        <v>0</v>
      </c>
      <c r="S613" s="9">
        <v>0</v>
      </c>
      <c r="T613" s="9">
        <v>0</v>
      </c>
      <c r="U613" s="9">
        <v>2215.77648</v>
      </c>
      <c r="V613" s="9">
        <v>110.39444</v>
      </c>
      <c r="W613" s="9">
        <v>0</v>
      </c>
      <c r="X613" s="9">
        <v>2105.3819200000003</v>
      </c>
      <c r="Y613" s="9">
        <v>1487.620849609375</v>
      </c>
      <c r="Z613" s="9">
        <v>-1553.8656005859375</v>
      </c>
      <c r="AA613" s="9">
        <v>7.6423384249210358E-2</v>
      </c>
      <c r="AB613" s="9">
        <v>0</v>
      </c>
      <c r="AC613" s="9">
        <v>2</v>
      </c>
      <c r="AD613" s="9">
        <v>0</v>
      </c>
      <c r="AE613" s="9"/>
    </row>
    <row r="614" spans="2:31" x14ac:dyDescent="0.25">
      <c r="B614" t="s">
        <v>522</v>
      </c>
      <c r="C614" t="s">
        <v>27</v>
      </c>
      <c r="D614" t="s">
        <v>48</v>
      </c>
      <c r="E614">
        <v>14</v>
      </c>
      <c r="F614" t="s">
        <v>52</v>
      </c>
      <c r="G614" s="9">
        <v>903.814697265625</v>
      </c>
      <c r="H614" s="9">
        <v>4374471</v>
      </c>
      <c r="I614" s="9">
        <v>566447.625</v>
      </c>
      <c r="J614" s="9">
        <v>0</v>
      </c>
      <c r="K614" s="9">
        <v>1692748</v>
      </c>
      <c r="L614" s="9">
        <v>693795</v>
      </c>
      <c r="M614" s="9">
        <v>932099.75</v>
      </c>
      <c r="N614" s="9">
        <v>0</v>
      </c>
      <c r="O614" s="9">
        <v>1121.62158203125</v>
      </c>
      <c r="P614" s="9">
        <v>378941.84375</v>
      </c>
      <c r="Q614" s="9">
        <v>0</v>
      </c>
      <c r="R614" s="9">
        <v>109316.1875</v>
      </c>
      <c r="S614" s="9">
        <v>0</v>
      </c>
      <c r="T614" s="9">
        <v>0</v>
      </c>
      <c r="U614" s="9">
        <v>36032.168960000003</v>
      </c>
      <c r="V614" s="9">
        <v>0</v>
      </c>
      <c r="W614" s="9">
        <v>0</v>
      </c>
      <c r="X614" s="9">
        <v>36032.168960000003</v>
      </c>
      <c r="Y614" s="9">
        <v>9535.6279296875</v>
      </c>
      <c r="Z614" s="9">
        <v>-8486.7080078125</v>
      </c>
      <c r="AA614" s="9">
        <v>0</v>
      </c>
      <c r="AB614" s="9">
        <v>0</v>
      </c>
      <c r="AC614" s="9">
        <v>0</v>
      </c>
      <c r="AD614" s="9">
        <v>0</v>
      </c>
      <c r="AE614" s="9"/>
    </row>
    <row r="615" spans="2:31" x14ac:dyDescent="0.25">
      <c r="B615" t="s">
        <v>751</v>
      </c>
      <c r="C615" t="s">
        <v>27</v>
      </c>
      <c r="D615" t="s">
        <v>48</v>
      </c>
      <c r="E615">
        <v>14</v>
      </c>
      <c r="F615" t="s">
        <v>648</v>
      </c>
      <c r="G615" s="9">
        <v>903.81549072265625</v>
      </c>
      <c r="H615" s="9">
        <v>4396434</v>
      </c>
      <c r="I615" s="9">
        <v>566447.625</v>
      </c>
      <c r="J615" s="9">
        <v>0</v>
      </c>
      <c r="K615" s="9">
        <v>1692748</v>
      </c>
      <c r="L615" s="9">
        <v>693791.75</v>
      </c>
      <c r="M615" s="9">
        <v>954066.25</v>
      </c>
      <c r="N615" s="9">
        <v>0</v>
      </c>
      <c r="O615" s="9">
        <v>1121.62158203125</v>
      </c>
      <c r="P615" s="9">
        <v>378941.8125</v>
      </c>
      <c r="Q615" s="9">
        <v>0</v>
      </c>
      <c r="R615" s="9">
        <v>109316.15625</v>
      </c>
      <c r="S615" s="9">
        <v>0</v>
      </c>
      <c r="T615" s="9">
        <v>0</v>
      </c>
      <c r="U615" s="9">
        <v>36032.168960000003</v>
      </c>
      <c r="V615" s="9">
        <v>0</v>
      </c>
      <c r="W615" s="9">
        <v>0</v>
      </c>
      <c r="X615" s="9">
        <v>36032.168960000003</v>
      </c>
      <c r="Y615" s="9">
        <v>9535.6279296875</v>
      </c>
      <c r="Z615" s="9">
        <v>-8486.7080078125</v>
      </c>
      <c r="AA615" s="9">
        <v>0</v>
      </c>
      <c r="AB615" s="9">
        <v>0</v>
      </c>
      <c r="AC615" s="9">
        <v>0</v>
      </c>
      <c r="AD615" s="9">
        <v>0</v>
      </c>
      <c r="AE615" s="9"/>
    </row>
    <row r="616" spans="2:31" x14ac:dyDescent="0.25">
      <c r="B616" t="s">
        <v>523</v>
      </c>
      <c r="C616" t="s">
        <v>27</v>
      </c>
      <c r="D616" t="s">
        <v>48</v>
      </c>
      <c r="E616">
        <v>14</v>
      </c>
      <c r="F616" t="s">
        <v>62</v>
      </c>
      <c r="G616" s="9">
        <v>871.1258544921875</v>
      </c>
      <c r="H616" s="9">
        <v>4326385</v>
      </c>
      <c r="I616" s="9">
        <v>566447.625</v>
      </c>
      <c r="J616" s="9">
        <v>0</v>
      </c>
      <c r="K616" s="9">
        <v>1692748</v>
      </c>
      <c r="L616" s="9">
        <v>728766.4375</v>
      </c>
      <c r="M616" s="9">
        <v>880453.9375</v>
      </c>
      <c r="N616" s="9">
        <v>0</v>
      </c>
      <c r="O616" s="9">
        <v>1121.62158203125</v>
      </c>
      <c r="P616" s="9">
        <v>346683.5625</v>
      </c>
      <c r="Q616" s="9">
        <v>0</v>
      </c>
      <c r="R616" s="9">
        <v>110163.421875</v>
      </c>
      <c r="S616" s="9">
        <v>0</v>
      </c>
      <c r="T616" s="9">
        <v>0</v>
      </c>
      <c r="U616" s="9">
        <v>36032.599040000001</v>
      </c>
      <c r="V616" s="9">
        <v>0</v>
      </c>
      <c r="W616" s="9">
        <v>0</v>
      </c>
      <c r="X616" s="9">
        <v>36032.599040000001</v>
      </c>
      <c r="Y616" s="9">
        <v>9477.080078125</v>
      </c>
      <c r="Z616" s="9">
        <v>-8434.599609375</v>
      </c>
      <c r="AA616" s="9">
        <v>0</v>
      </c>
      <c r="AB616" s="9">
        <v>0</v>
      </c>
      <c r="AC616" s="9">
        <v>0</v>
      </c>
      <c r="AD616" s="9">
        <v>0</v>
      </c>
      <c r="AE616" s="9"/>
    </row>
    <row r="617" spans="2:31" x14ac:dyDescent="0.25">
      <c r="B617" t="s">
        <v>752</v>
      </c>
      <c r="C617" t="s">
        <v>27</v>
      </c>
      <c r="D617" t="s">
        <v>48</v>
      </c>
      <c r="E617">
        <v>14</v>
      </c>
      <c r="F617" t="s">
        <v>650</v>
      </c>
      <c r="G617" s="9">
        <v>826.54986572265625</v>
      </c>
      <c r="H617" s="9">
        <v>4125139</v>
      </c>
      <c r="I617" s="9">
        <v>566447.625</v>
      </c>
      <c r="J617" s="9">
        <v>0</v>
      </c>
      <c r="K617" s="9">
        <v>1692748</v>
      </c>
      <c r="L617" s="9">
        <v>612827.375</v>
      </c>
      <c r="M617" s="9">
        <v>815293.75</v>
      </c>
      <c r="N617" s="9">
        <v>0</v>
      </c>
      <c r="O617" s="9">
        <v>1121.62158203125</v>
      </c>
      <c r="P617" s="9">
        <v>326177.03125</v>
      </c>
      <c r="Q617" s="9">
        <v>0</v>
      </c>
      <c r="R617" s="9">
        <v>110522.2890625</v>
      </c>
      <c r="S617" s="9">
        <v>0</v>
      </c>
      <c r="T617" s="9">
        <v>0</v>
      </c>
      <c r="U617" s="9">
        <v>36032.629760000003</v>
      </c>
      <c r="V617" s="9">
        <v>0</v>
      </c>
      <c r="W617" s="9">
        <v>0</v>
      </c>
      <c r="X617" s="9">
        <v>36032.629760000003</v>
      </c>
      <c r="Y617" s="9">
        <v>9489.052734375</v>
      </c>
      <c r="Z617" s="9">
        <v>-8445.2578125</v>
      </c>
      <c r="AA617" s="9">
        <v>0</v>
      </c>
      <c r="AB617" s="9">
        <v>0</v>
      </c>
      <c r="AC617" s="9">
        <v>0</v>
      </c>
      <c r="AD617" s="9">
        <v>0</v>
      </c>
      <c r="AE617" s="9"/>
    </row>
    <row r="618" spans="2:31" x14ac:dyDescent="0.25">
      <c r="B618" t="s">
        <v>524</v>
      </c>
      <c r="C618" t="s">
        <v>27</v>
      </c>
      <c r="D618" t="s">
        <v>48</v>
      </c>
      <c r="E618">
        <v>14</v>
      </c>
      <c r="F618" t="s">
        <v>53</v>
      </c>
      <c r="G618" s="9">
        <v>951.8326416015625</v>
      </c>
      <c r="H618" s="9">
        <v>4455602</v>
      </c>
      <c r="I618" s="9">
        <v>566447.625</v>
      </c>
      <c r="J618" s="9">
        <v>0</v>
      </c>
      <c r="K618" s="9">
        <v>1692748</v>
      </c>
      <c r="L618" s="9">
        <v>657960</v>
      </c>
      <c r="M618" s="9">
        <v>975714.0625</v>
      </c>
      <c r="N618" s="9">
        <v>0</v>
      </c>
      <c r="O618" s="9">
        <v>1121.62158203125</v>
      </c>
      <c r="P618" s="9">
        <v>465037.96875</v>
      </c>
      <c r="Q618" s="9">
        <v>0</v>
      </c>
      <c r="R618" s="9">
        <v>96571.140625</v>
      </c>
      <c r="S618" s="9">
        <v>0</v>
      </c>
      <c r="T618" s="9">
        <v>0</v>
      </c>
      <c r="U618" s="9">
        <v>36032.417280000001</v>
      </c>
      <c r="V618" s="9">
        <v>0</v>
      </c>
      <c r="W618" s="9">
        <v>0</v>
      </c>
      <c r="X618" s="9">
        <v>36032.417280000001</v>
      </c>
      <c r="Y618" s="9">
        <v>9610.3076171875</v>
      </c>
      <c r="Z618" s="9">
        <v>-8553.173828125</v>
      </c>
      <c r="AA618" s="9">
        <v>0</v>
      </c>
      <c r="AB618" s="9">
        <v>0</v>
      </c>
      <c r="AC618" s="9">
        <v>0</v>
      </c>
      <c r="AD618" s="9">
        <v>0</v>
      </c>
      <c r="AE618" s="9"/>
    </row>
    <row r="619" spans="2:31" x14ac:dyDescent="0.25">
      <c r="B619" t="s">
        <v>832</v>
      </c>
      <c r="C619" t="s">
        <v>27</v>
      </c>
      <c r="D619" t="s">
        <v>48</v>
      </c>
      <c r="E619">
        <v>14</v>
      </c>
      <c r="F619" t="s">
        <v>777</v>
      </c>
      <c r="G619" s="9">
        <v>878.5965576171875</v>
      </c>
      <c r="H619" s="9">
        <v>4271818</v>
      </c>
      <c r="I619" s="9">
        <v>566447.625</v>
      </c>
      <c r="J619" s="9">
        <v>0</v>
      </c>
      <c r="K619" s="9">
        <v>1692748</v>
      </c>
      <c r="L619" s="9">
        <v>589664.75</v>
      </c>
      <c r="M619" s="9">
        <v>859929.375</v>
      </c>
      <c r="N619" s="9">
        <v>0</v>
      </c>
      <c r="O619" s="9">
        <v>1121.62158203125</v>
      </c>
      <c r="P619" s="9">
        <v>465037.96875</v>
      </c>
      <c r="Q619" s="9">
        <v>0</v>
      </c>
      <c r="R619" s="9">
        <v>96867.375</v>
      </c>
      <c r="S619" s="9">
        <v>0</v>
      </c>
      <c r="T619" s="9">
        <v>0</v>
      </c>
      <c r="U619" s="9">
        <v>36032.417280000001</v>
      </c>
      <c r="V619" s="9">
        <v>0</v>
      </c>
      <c r="W619" s="9">
        <v>0</v>
      </c>
      <c r="X619" s="9">
        <v>36032.417280000001</v>
      </c>
      <c r="Y619" s="9">
        <v>9610.3076171875</v>
      </c>
      <c r="Z619" s="9">
        <v>-8553.173828125</v>
      </c>
      <c r="AA619" s="9">
        <v>0</v>
      </c>
      <c r="AB619" s="9">
        <v>0</v>
      </c>
      <c r="AC619" s="9">
        <v>0</v>
      </c>
      <c r="AD619" s="9">
        <v>0</v>
      </c>
      <c r="AE619" s="9"/>
    </row>
    <row r="620" spans="2:31" x14ac:dyDescent="0.25">
      <c r="B620" t="s">
        <v>525</v>
      </c>
      <c r="C620" t="s">
        <v>27</v>
      </c>
      <c r="D620" t="s">
        <v>48</v>
      </c>
      <c r="E620">
        <v>14</v>
      </c>
      <c r="F620" t="s">
        <v>54</v>
      </c>
      <c r="G620" s="9">
        <v>916.68359375</v>
      </c>
      <c r="H620" s="9">
        <v>4321205</v>
      </c>
      <c r="I620" s="9">
        <v>566447.625</v>
      </c>
      <c r="J620" s="9">
        <v>0</v>
      </c>
      <c r="K620" s="9">
        <v>1692748</v>
      </c>
      <c r="L620" s="9">
        <v>702105.6875</v>
      </c>
      <c r="M620" s="9">
        <v>886185.5625</v>
      </c>
      <c r="N620" s="9">
        <v>0</v>
      </c>
      <c r="O620" s="9">
        <v>1121.62158203125</v>
      </c>
      <c r="P620" s="9">
        <v>472595.375</v>
      </c>
      <c r="Q620" s="9">
        <v>0</v>
      </c>
      <c r="R620" s="9">
        <v>0</v>
      </c>
      <c r="S620" s="9">
        <v>0</v>
      </c>
      <c r="T620" s="9">
        <v>0</v>
      </c>
      <c r="U620" s="9">
        <v>36032.437760000001</v>
      </c>
      <c r="V620" s="9">
        <v>0</v>
      </c>
      <c r="W620" s="9">
        <v>0</v>
      </c>
      <c r="X620" s="9">
        <v>36032.437760000001</v>
      </c>
      <c r="Y620" s="9">
        <v>8257.77734375</v>
      </c>
      <c r="Z620" s="9">
        <v>-8580.9267578125</v>
      </c>
      <c r="AA620" s="9">
        <v>1.1414221487939358E-2</v>
      </c>
      <c r="AB620" s="9">
        <v>0</v>
      </c>
      <c r="AC620" s="9">
        <v>1</v>
      </c>
      <c r="AD620" s="9">
        <v>0</v>
      </c>
      <c r="AE620" s="9"/>
    </row>
    <row r="621" spans="2:31" x14ac:dyDescent="0.25">
      <c r="B621" t="s">
        <v>526</v>
      </c>
      <c r="C621" t="s">
        <v>27</v>
      </c>
      <c r="D621" t="s">
        <v>48</v>
      </c>
      <c r="E621">
        <v>14</v>
      </c>
      <c r="F621" t="s">
        <v>66</v>
      </c>
      <c r="G621" s="9">
        <v>833.80517578125</v>
      </c>
      <c r="H621" s="9">
        <v>4115847.5</v>
      </c>
      <c r="I621" s="9">
        <v>566447.625</v>
      </c>
      <c r="J621" s="9">
        <v>0</v>
      </c>
      <c r="K621" s="9">
        <v>1692748</v>
      </c>
      <c r="L621" s="9">
        <v>626026.25</v>
      </c>
      <c r="M621" s="9">
        <v>756907.6875</v>
      </c>
      <c r="N621" s="9">
        <v>0</v>
      </c>
      <c r="O621" s="9">
        <v>1121.62158203125</v>
      </c>
      <c r="P621" s="9">
        <v>472595.21875</v>
      </c>
      <c r="Q621" s="9">
        <v>0</v>
      </c>
      <c r="R621" s="9">
        <v>0</v>
      </c>
      <c r="S621" s="9">
        <v>0</v>
      </c>
      <c r="T621" s="9">
        <v>0</v>
      </c>
      <c r="U621" s="9">
        <v>36032.437760000001</v>
      </c>
      <c r="V621" s="9">
        <v>0</v>
      </c>
      <c r="W621" s="9">
        <v>0</v>
      </c>
      <c r="X621" s="9">
        <v>36032.437760000001</v>
      </c>
      <c r="Y621" s="9">
        <v>8257.77734375</v>
      </c>
      <c r="Z621" s="9">
        <v>-8580.9267578125</v>
      </c>
      <c r="AA621" s="9">
        <v>1.1414221487939358E-2</v>
      </c>
      <c r="AB621" s="9">
        <v>0</v>
      </c>
      <c r="AC621" s="9">
        <v>1</v>
      </c>
      <c r="AD621" s="9">
        <v>0</v>
      </c>
      <c r="AE621" s="9"/>
    </row>
    <row r="622" spans="2:31" x14ac:dyDescent="0.25">
      <c r="B622" t="s">
        <v>527</v>
      </c>
      <c r="C622" t="s">
        <v>27</v>
      </c>
      <c r="D622" t="s">
        <v>48</v>
      </c>
      <c r="E622">
        <v>14</v>
      </c>
      <c r="F622" t="s">
        <v>55</v>
      </c>
      <c r="G622" s="9">
        <v>770.87664794921875</v>
      </c>
      <c r="H622" s="9">
        <v>3958058</v>
      </c>
      <c r="I622" s="9">
        <v>566447.625</v>
      </c>
      <c r="J622" s="9">
        <v>0</v>
      </c>
      <c r="K622" s="9">
        <v>1692748</v>
      </c>
      <c r="L622" s="9">
        <v>564551</v>
      </c>
      <c r="M622" s="9">
        <v>660594.375</v>
      </c>
      <c r="N622" s="9">
        <v>0</v>
      </c>
      <c r="O622" s="9">
        <v>1121.62158203125</v>
      </c>
      <c r="P622" s="9">
        <v>472595.21875</v>
      </c>
      <c r="Q622" s="9">
        <v>0</v>
      </c>
      <c r="R622" s="9">
        <v>0</v>
      </c>
      <c r="S622" s="9">
        <v>0</v>
      </c>
      <c r="T622" s="9">
        <v>0</v>
      </c>
      <c r="U622" s="9">
        <v>36032.437760000001</v>
      </c>
      <c r="V622" s="9">
        <v>0</v>
      </c>
      <c r="W622" s="9">
        <v>0</v>
      </c>
      <c r="X622" s="9">
        <v>36032.437760000001</v>
      </c>
      <c r="Y622" s="9">
        <v>8257.7802734375</v>
      </c>
      <c r="Z622" s="9">
        <v>-8580.9296875</v>
      </c>
      <c r="AA622" s="9">
        <v>1.1414221487939358E-2</v>
      </c>
      <c r="AB622" s="9">
        <v>0</v>
      </c>
      <c r="AC622" s="9">
        <v>1</v>
      </c>
      <c r="AD622" s="9">
        <v>0</v>
      </c>
      <c r="AE622" s="9"/>
    </row>
    <row r="623" spans="2:31" x14ac:dyDescent="0.25">
      <c r="B623" t="s">
        <v>528</v>
      </c>
      <c r="C623" t="s">
        <v>27</v>
      </c>
      <c r="D623" t="s">
        <v>48</v>
      </c>
      <c r="E623">
        <v>14</v>
      </c>
      <c r="F623" t="s">
        <v>56</v>
      </c>
      <c r="G623" s="9">
        <v>890.2174072265625</v>
      </c>
      <c r="H623" s="9">
        <v>4206312</v>
      </c>
      <c r="I623" s="9">
        <v>566447.625</v>
      </c>
      <c r="J623" s="9">
        <v>0</v>
      </c>
      <c r="K623" s="9">
        <v>1692748</v>
      </c>
      <c r="L623" s="9">
        <v>633913.3125</v>
      </c>
      <c r="M623" s="9">
        <v>842259.125</v>
      </c>
      <c r="N623" s="9">
        <v>0</v>
      </c>
      <c r="O623" s="9">
        <v>1121.62158203125</v>
      </c>
      <c r="P623" s="9">
        <v>469821.53125</v>
      </c>
      <c r="Q623" s="9">
        <v>0</v>
      </c>
      <c r="R623" s="9">
        <v>0</v>
      </c>
      <c r="S623" s="9">
        <v>0</v>
      </c>
      <c r="T623" s="9">
        <v>0</v>
      </c>
      <c r="U623" s="9">
        <v>36032.358400000005</v>
      </c>
      <c r="V623" s="9">
        <v>0</v>
      </c>
      <c r="W623" s="9">
        <v>0</v>
      </c>
      <c r="X623" s="9">
        <v>36032.358400000005</v>
      </c>
      <c r="Y623" s="9">
        <v>8189.2529296875</v>
      </c>
      <c r="Z623" s="9">
        <v>-8508.8408203125</v>
      </c>
      <c r="AA623" s="9">
        <v>0.63919645547866821</v>
      </c>
      <c r="AB623" s="9">
        <v>0</v>
      </c>
      <c r="AC623" s="9">
        <v>56</v>
      </c>
      <c r="AD623" s="9">
        <v>0</v>
      </c>
      <c r="AE623" s="9"/>
    </row>
    <row r="624" spans="2:31" x14ac:dyDescent="0.25">
      <c r="B624" t="s">
        <v>529</v>
      </c>
      <c r="C624" t="s">
        <v>27</v>
      </c>
      <c r="D624" t="s">
        <v>48</v>
      </c>
      <c r="E624">
        <v>14</v>
      </c>
      <c r="F624" t="s">
        <v>70</v>
      </c>
      <c r="G624" s="9">
        <v>811.995849609375</v>
      </c>
      <c r="H624" s="9">
        <v>4010617</v>
      </c>
      <c r="I624" s="9">
        <v>566447.625</v>
      </c>
      <c r="J624" s="9">
        <v>0</v>
      </c>
      <c r="K624" s="9">
        <v>1692748</v>
      </c>
      <c r="L624" s="9">
        <v>562222.875</v>
      </c>
      <c r="M624" s="9">
        <v>718254.4375</v>
      </c>
      <c r="N624" s="9">
        <v>0</v>
      </c>
      <c r="O624" s="9">
        <v>1121.62158203125</v>
      </c>
      <c r="P624" s="9">
        <v>469821.53125</v>
      </c>
      <c r="Q624" s="9">
        <v>0</v>
      </c>
      <c r="R624" s="9">
        <v>0</v>
      </c>
      <c r="S624" s="9">
        <v>0</v>
      </c>
      <c r="T624" s="9">
        <v>0</v>
      </c>
      <c r="U624" s="9">
        <v>36032.358400000005</v>
      </c>
      <c r="V624" s="9">
        <v>0</v>
      </c>
      <c r="W624" s="9">
        <v>0</v>
      </c>
      <c r="X624" s="9">
        <v>36032.358400000005</v>
      </c>
      <c r="Y624" s="9">
        <v>8189.2529296875</v>
      </c>
      <c r="Z624" s="9">
        <v>-8508.8408203125</v>
      </c>
      <c r="AA624" s="9">
        <v>0.63919645547866821</v>
      </c>
      <c r="AB624" s="9">
        <v>0</v>
      </c>
      <c r="AC624" s="9">
        <v>56</v>
      </c>
      <c r="AD624" s="9">
        <v>0</v>
      </c>
      <c r="AE624" s="9"/>
    </row>
    <row r="625" spans="2:31" x14ac:dyDescent="0.25">
      <c r="B625" t="s">
        <v>530</v>
      </c>
      <c r="C625" t="s">
        <v>27</v>
      </c>
      <c r="D625" t="s">
        <v>48</v>
      </c>
      <c r="E625">
        <v>14</v>
      </c>
      <c r="F625" t="s">
        <v>57</v>
      </c>
      <c r="G625" s="9">
        <v>752.2950439453125</v>
      </c>
      <c r="H625" s="9">
        <v>3861139.25</v>
      </c>
      <c r="I625" s="9">
        <v>566447.625</v>
      </c>
      <c r="J625" s="9">
        <v>0</v>
      </c>
      <c r="K625" s="9">
        <v>1692748</v>
      </c>
      <c r="L625" s="9">
        <v>504632.9375</v>
      </c>
      <c r="M625" s="9">
        <v>626326.9375</v>
      </c>
      <c r="N625" s="9">
        <v>0</v>
      </c>
      <c r="O625" s="9">
        <v>1121.62158203125</v>
      </c>
      <c r="P625" s="9">
        <v>469860.53125</v>
      </c>
      <c r="Q625" s="9">
        <v>0</v>
      </c>
      <c r="R625" s="9">
        <v>0</v>
      </c>
      <c r="S625" s="9">
        <v>0</v>
      </c>
      <c r="T625" s="9">
        <v>0</v>
      </c>
      <c r="U625" s="9">
        <v>36032.358400000005</v>
      </c>
      <c r="V625" s="9">
        <v>0</v>
      </c>
      <c r="W625" s="9">
        <v>0</v>
      </c>
      <c r="X625" s="9">
        <v>36032.358400000005</v>
      </c>
      <c r="Y625" s="9">
        <v>8194.3173828125</v>
      </c>
      <c r="Z625" s="9">
        <v>-8514.14453125</v>
      </c>
      <c r="AA625" s="9">
        <v>0.63919645547866821</v>
      </c>
      <c r="AB625" s="9">
        <v>0</v>
      </c>
      <c r="AC625" s="9">
        <v>56</v>
      </c>
      <c r="AD625" s="9">
        <v>0</v>
      </c>
      <c r="AE625" s="9"/>
    </row>
    <row r="626" spans="2:31" x14ac:dyDescent="0.25">
      <c r="B626" t="s">
        <v>531</v>
      </c>
      <c r="C626" t="s">
        <v>23</v>
      </c>
      <c r="D626" t="s">
        <v>49</v>
      </c>
      <c r="E626">
        <v>14</v>
      </c>
      <c r="F626" t="s">
        <v>52</v>
      </c>
      <c r="G626" s="9">
        <v>43.949634552001953</v>
      </c>
      <c r="H626" s="9">
        <v>112092.234375</v>
      </c>
      <c r="I626" s="9">
        <v>31593.98046875</v>
      </c>
      <c r="J626" s="9">
        <v>0</v>
      </c>
      <c r="K626" s="9">
        <v>50648.0078125</v>
      </c>
      <c r="L626" s="9">
        <v>1657.822509765625</v>
      </c>
      <c r="M626" s="9">
        <v>17904.45703125</v>
      </c>
      <c r="N626" s="9">
        <v>0</v>
      </c>
      <c r="O626" s="9">
        <v>0</v>
      </c>
      <c r="P626" s="9">
        <v>10248.8642578125</v>
      </c>
      <c r="Q626" s="9">
        <v>0</v>
      </c>
      <c r="R626" s="9">
        <v>39.222137451171875</v>
      </c>
      <c r="S626" s="9">
        <v>0</v>
      </c>
      <c r="T626" s="9">
        <v>0</v>
      </c>
      <c r="U626" s="9">
        <v>173.98294000000001</v>
      </c>
      <c r="V626" s="9">
        <v>0</v>
      </c>
      <c r="W626" s="9">
        <v>0</v>
      </c>
      <c r="X626" s="9">
        <v>173.98294000000001</v>
      </c>
      <c r="Y626" s="9">
        <v>303.92373657226562</v>
      </c>
      <c r="Z626" s="9">
        <v>-270.49212646484375</v>
      </c>
      <c r="AA626" s="9">
        <v>2.9993999749422073E-2</v>
      </c>
      <c r="AB626" s="9">
        <v>0</v>
      </c>
      <c r="AC626" s="9">
        <v>1</v>
      </c>
      <c r="AD626" s="9">
        <v>0</v>
      </c>
      <c r="AE626" s="9"/>
    </row>
    <row r="627" spans="2:31" x14ac:dyDescent="0.25">
      <c r="B627" t="s">
        <v>753</v>
      </c>
      <c r="C627" t="s">
        <v>23</v>
      </c>
      <c r="D627" t="s">
        <v>49</v>
      </c>
      <c r="E627">
        <v>14</v>
      </c>
      <c r="F627" t="s">
        <v>648</v>
      </c>
      <c r="G627" s="9">
        <v>43.950164794921875</v>
      </c>
      <c r="H627" s="9">
        <v>115186.265625</v>
      </c>
      <c r="I627" s="9">
        <v>31593.98046875</v>
      </c>
      <c r="J627" s="9">
        <v>0</v>
      </c>
      <c r="K627" s="9">
        <v>50648.0078125</v>
      </c>
      <c r="L627" s="9">
        <v>1656.2587890625</v>
      </c>
      <c r="M627" s="9">
        <v>21000.08203125</v>
      </c>
      <c r="N627" s="9">
        <v>0</v>
      </c>
      <c r="O627" s="9">
        <v>0</v>
      </c>
      <c r="P627" s="9">
        <v>10248.87109375</v>
      </c>
      <c r="Q627" s="9">
        <v>0</v>
      </c>
      <c r="R627" s="9">
        <v>39.184059143066406</v>
      </c>
      <c r="S627" s="9">
        <v>0</v>
      </c>
      <c r="T627" s="9">
        <v>0</v>
      </c>
      <c r="U627" s="9">
        <v>173.98196000000002</v>
      </c>
      <c r="V627" s="9">
        <v>0</v>
      </c>
      <c r="W627" s="9">
        <v>0</v>
      </c>
      <c r="X627" s="9">
        <v>173.98196000000002</v>
      </c>
      <c r="Y627" s="9">
        <v>303.92410278320312</v>
      </c>
      <c r="Z627" s="9">
        <v>-270.492431640625</v>
      </c>
      <c r="AA627" s="9">
        <v>2.9993999749422073E-2</v>
      </c>
      <c r="AB627" s="9">
        <v>0</v>
      </c>
      <c r="AC627" s="9">
        <v>1</v>
      </c>
      <c r="AD627" s="9">
        <v>0</v>
      </c>
      <c r="AE627" s="9"/>
    </row>
    <row r="628" spans="2:31" x14ac:dyDescent="0.25">
      <c r="B628" t="s">
        <v>532</v>
      </c>
      <c r="C628" t="s">
        <v>23</v>
      </c>
      <c r="D628" t="s">
        <v>49</v>
      </c>
      <c r="E628">
        <v>14</v>
      </c>
      <c r="F628" t="s">
        <v>62</v>
      </c>
      <c r="G628" s="9">
        <v>44.921974182128906</v>
      </c>
      <c r="H628" s="9">
        <v>109109.609375</v>
      </c>
      <c r="I628" s="9">
        <v>31593.98046875</v>
      </c>
      <c r="J628" s="9">
        <v>0</v>
      </c>
      <c r="K628" s="9">
        <v>50648.0078125</v>
      </c>
      <c r="L628" s="9">
        <v>1953.537841796875</v>
      </c>
      <c r="M628" s="9">
        <v>19139.349609375</v>
      </c>
      <c r="N628" s="9">
        <v>0</v>
      </c>
      <c r="O628" s="9">
        <v>0</v>
      </c>
      <c r="P628" s="9">
        <v>5718.30908203125</v>
      </c>
      <c r="Q628" s="9">
        <v>0</v>
      </c>
      <c r="R628" s="9">
        <v>56.525592803955078</v>
      </c>
      <c r="S628" s="9">
        <v>0</v>
      </c>
      <c r="T628" s="9">
        <v>0</v>
      </c>
      <c r="U628" s="9">
        <v>174.05184000000003</v>
      </c>
      <c r="V628" s="9">
        <v>0</v>
      </c>
      <c r="W628" s="9">
        <v>0</v>
      </c>
      <c r="X628" s="9">
        <v>174.05184000000003</v>
      </c>
      <c r="Y628" s="9">
        <v>304.3717041015625</v>
      </c>
      <c r="Z628" s="9">
        <v>-270.89080810546875</v>
      </c>
      <c r="AA628" s="9">
        <v>2.9993999749422073E-2</v>
      </c>
      <c r="AB628" s="9">
        <v>0</v>
      </c>
      <c r="AC628" s="9">
        <v>1</v>
      </c>
      <c r="AD628" s="9">
        <v>0</v>
      </c>
      <c r="AE628" s="9"/>
    </row>
    <row r="629" spans="2:31" x14ac:dyDescent="0.25">
      <c r="B629" t="s">
        <v>754</v>
      </c>
      <c r="C629" t="s">
        <v>23</v>
      </c>
      <c r="D629" t="s">
        <v>49</v>
      </c>
      <c r="E629">
        <v>14</v>
      </c>
      <c r="F629" t="s">
        <v>650</v>
      </c>
      <c r="G629" s="9">
        <v>40.261028289794922</v>
      </c>
      <c r="H629" s="9">
        <v>104097.578125</v>
      </c>
      <c r="I629" s="9">
        <v>31593.98046875</v>
      </c>
      <c r="J629" s="9">
        <v>0</v>
      </c>
      <c r="K629" s="9">
        <v>50648.0078125</v>
      </c>
      <c r="L629" s="9">
        <v>1625.871826171875</v>
      </c>
      <c r="M629" s="9">
        <v>14888.4892578125</v>
      </c>
      <c r="N629" s="9">
        <v>0</v>
      </c>
      <c r="O629" s="9">
        <v>0</v>
      </c>
      <c r="P629" s="9">
        <v>5286.81396484375</v>
      </c>
      <c r="Q629" s="9">
        <v>0</v>
      </c>
      <c r="R629" s="9">
        <v>54.517486572265625</v>
      </c>
      <c r="S629" s="9">
        <v>0</v>
      </c>
      <c r="T629" s="9">
        <v>0</v>
      </c>
      <c r="U629" s="9">
        <v>174.05368000000001</v>
      </c>
      <c r="V629" s="9">
        <v>0</v>
      </c>
      <c r="W629" s="9">
        <v>0</v>
      </c>
      <c r="X629" s="9">
        <v>174.05368000000001</v>
      </c>
      <c r="Y629" s="9">
        <v>304.94589233398437</v>
      </c>
      <c r="Z629" s="9">
        <v>-271.40179443359375</v>
      </c>
      <c r="AA629" s="9">
        <v>2.9993999749422073E-2</v>
      </c>
      <c r="AB629" s="9">
        <v>0</v>
      </c>
      <c r="AC629" s="9">
        <v>1</v>
      </c>
      <c r="AD629" s="9">
        <v>0</v>
      </c>
      <c r="AE629" s="9"/>
    </row>
    <row r="630" spans="2:31" x14ac:dyDescent="0.25">
      <c r="B630" t="s">
        <v>533</v>
      </c>
      <c r="C630" t="s">
        <v>23</v>
      </c>
      <c r="D630" t="s">
        <v>49</v>
      </c>
      <c r="E630">
        <v>14</v>
      </c>
      <c r="F630" t="s">
        <v>53</v>
      </c>
      <c r="G630" s="9">
        <v>46.088016510009766</v>
      </c>
      <c r="H630" s="9">
        <v>111385.9453125</v>
      </c>
      <c r="I630" s="9">
        <v>31593.98046875</v>
      </c>
      <c r="J630" s="9">
        <v>0</v>
      </c>
      <c r="K630" s="9">
        <v>50648.0078125</v>
      </c>
      <c r="L630" s="9">
        <v>1594.248291015625</v>
      </c>
      <c r="M630" s="9">
        <v>19187.767578125</v>
      </c>
      <c r="N630" s="9">
        <v>0</v>
      </c>
      <c r="O630" s="9">
        <v>0</v>
      </c>
      <c r="P630" s="9">
        <v>8310.3623046875</v>
      </c>
      <c r="Q630" s="9">
        <v>0</v>
      </c>
      <c r="R630" s="9">
        <v>51.698036193847656</v>
      </c>
      <c r="S630" s="9">
        <v>0</v>
      </c>
      <c r="T630" s="9">
        <v>0</v>
      </c>
      <c r="U630" s="9">
        <v>174.03660000000002</v>
      </c>
      <c r="V630" s="9">
        <v>0</v>
      </c>
      <c r="W630" s="9">
        <v>0</v>
      </c>
      <c r="X630" s="9">
        <v>174.03660000000002</v>
      </c>
      <c r="Y630" s="9">
        <v>306.01119995117188</v>
      </c>
      <c r="Z630" s="9">
        <v>-272.3499755859375</v>
      </c>
      <c r="AA630" s="9">
        <v>2.9993999749422073E-2</v>
      </c>
      <c r="AB630" s="9">
        <v>0</v>
      </c>
      <c r="AC630" s="9">
        <v>1</v>
      </c>
      <c r="AD630" s="9">
        <v>0</v>
      </c>
      <c r="AE630" s="9"/>
    </row>
    <row r="631" spans="2:31" x14ac:dyDescent="0.25">
      <c r="B631" t="s">
        <v>833</v>
      </c>
      <c r="C631" t="s">
        <v>23</v>
      </c>
      <c r="D631" t="s">
        <v>49</v>
      </c>
      <c r="E631">
        <v>14</v>
      </c>
      <c r="F631" t="s">
        <v>777</v>
      </c>
      <c r="G631" s="9">
        <v>42.986904144287109</v>
      </c>
      <c r="H631" s="9">
        <v>108641.9609375</v>
      </c>
      <c r="I631" s="9">
        <v>31593.98046875</v>
      </c>
      <c r="J631" s="9">
        <v>0</v>
      </c>
      <c r="K631" s="9">
        <v>50648.0078125</v>
      </c>
      <c r="L631" s="9">
        <v>1490.645751953125</v>
      </c>
      <c r="M631" s="9">
        <v>16545.931640625</v>
      </c>
      <c r="N631" s="9">
        <v>0</v>
      </c>
      <c r="O631" s="9">
        <v>0</v>
      </c>
      <c r="P631" s="9">
        <v>8310.3623046875</v>
      </c>
      <c r="Q631" s="9">
        <v>0</v>
      </c>
      <c r="R631" s="9">
        <v>53.131000518798828</v>
      </c>
      <c r="S631" s="9">
        <v>0</v>
      </c>
      <c r="T631" s="9">
        <v>0</v>
      </c>
      <c r="U631" s="9">
        <v>174.03660000000002</v>
      </c>
      <c r="V631" s="9">
        <v>0</v>
      </c>
      <c r="W631" s="9">
        <v>0</v>
      </c>
      <c r="X631" s="9">
        <v>174.03660000000002</v>
      </c>
      <c r="Y631" s="9">
        <v>306.01119995117188</v>
      </c>
      <c r="Z631" s="9">
        <v>-272.3499755859375</v>
      </c>
      <c r="AA631" s="9">
        <v>2.9993999749422073E-2</v>
      </c>
      <c r="AB631" s="9">
        <v>0</v>
      </c>
      <c r="AC631" s="9">
        <v>1</v>
      </c>
      <c r="AD631" s="9">
        <v>0</v>
      </c>
      <c r="AE631" s="9"/>
    </row>
    <row r="632" spans="2:31" x14ac:dyDescent="0.25">
      <c r="B632" t="s">
        <v>534</v>
      </c>
      <c r="C632" t="s">
        <v>23</v>
      </c>
      <c r="D632" t="s">
        <v>49</v>
      </c>
      <c r="E632">
        <v>14</v>
      </c>
      <c r="F632" t="s">
        <v>54</v>
      </c>
      <c r="G632" s="9">
        <v>42.985462188720703</v>
      </c>
      <c r="H632" s="9">
        <v>109859.5859375</v>
      </c>
      <c r="I632" s="9">
        <v>31593.98046875</v>
      </c>
      <c r="J632" s="9">
        <v>0</v>
      </c>
      <c r="K632" s="9">
        <v>50648.0078125</v>
      </c>
      <c r="L632" s="9">
        <v>2322.43994140625</v>
      </c>
      <c r="M632" s="9">
        <v>20070.921875</v>
      </c>
      <c r="N632" s="9">
        <v>0</v>
      </c>
      <c r="O632" s="9">
        <v>0</v>
      </c>
      <c r="P632" s="9">
        <v>5224.3603515625</v>
      </c>
      <c r="Q632" s="9">
        <v>0</v>
      </c>
      <c r="R632" s="9">
        <v>0</v>
      </c>
      <c r="S632" s="9">
        <v>0</v>
      </c>
      <c r="T632" s="9">
        <v>0</v>
      </c>
      <c r="U632" s="9">
        <v>173.95046000000002</v>
      </c>
      <c r="V632" s="9">
        <v>0</v>
      </c>
      <c r="W632" s="9">
        <v>0</v>
      </c>
      <c r="X632" s="9">
        <v>173.95046000000002</v>
      </c>
      <c r="Y632" s="9">
        <v>298.7489013671875</v>
      </c>
      <c r="Z632" s="9">
        <v>-309.11074829101562</v>
      </c>
      <c r="AA632" s="9">
        <v>0</v>
      </c>
      <c r="AB632" s="9">
        <v>0</v>
      </c>
      <c r="AC632" s="9">
        <v>0</v>
      </c>
      <c r="AD632" s="9">
        <v>0</v>
      </c>
      <c r="AE632" s="9"/>
    </row>
    <row r="633" spans="2:31" x14ac:dyDescent="0.25">
      <c r="B633" t="s">
        <v>535</v>
      </c>
      <c r="C633" t="s">
        <v>23</v>
      </c>
      <c r="D633" t="s">
        <v>49</v>
      </c>
      <c r="E633">
        <v>14</v>
      </c>
      <c r="F633" t="s">
        <v>66</v>
      </c>
      <c r="G633" s="9">
        <v>40.378948211669922</v>
      </c>
      <c r="H633" s="9">
        <v>107254.90625</v>
      </c>
      <c r="I633" s="9">
        <v>31593.98046875</v>
      </c>
      <c r="J633" s="9">
        <v>0</v>
      </c>
      <c r="K633" s="9">
        <v>50648.0078125</v>
      </c>
      <c r="L633" s="9">
        <v>2109.91455078125</v>
      </c>
      <c r="M633" s="9">
        <v>17678.763671875</v>
      </c>
      <c r="N633" s="9">
        <v>0</v>
      </c>
      <c r="O633" s="9">
        <v>0</v>
      </c>
      <c r="P633" s="9">
        <v>5224.3505859375</v>
      </c>
      <c r="Q633" s="9">
        <v>0</v>
      </c>
      <c r="R633" s="9">
        <v>0</v>
      </c>
      <c r="S633" s="9">
        <v>0</v>
      </c>
      <c r="T633" s="9">
        <v>0</v>
      </c>
      <c r="U633" s="9">
        <v>173.95046000000002</v>
      </c>
      <c r="V633" s="9">
        <v>0</v>
      </c>
      <c r="W633" s="9">
        <v>0</v>
      </c>
      <c r="X633" s="9">
        <v>173.95046000000002</v>
      </c>
      <c r="Y633" s="9">
        <v>298.7489013671875</v>
      </c>
      <c r="Z633" s="9">
        <v>-309.11074829101562</v>
      </c>
      <c r="AA633" s="9">
        <v>0</v>
      </c>
      <c r="AB633" s="9">
        <v>0</v>
      </c>
      <c r="AC633" s="9">
        <v>0</v>
      </c>
      <c r="AD633" s="9">
        <v>0</v>
      </c>
      <c r="AE633" s="9"/>
    </row>
    <row r="634" spans="2:31" x14ac:dyDescent="0.25">
      <c r="B634" t="s">
        <v>536</v>
      </c>
      <c r="C634" t="s">
        <v>23</v>
      </c>
      <c r="D634" t="s">
        <v>49</v>
      </c>
      <c r="E634">
        <v>14</v>
      </c>
      <c r="F634" t="s">
        <v>55</v>
      </c>
      <c r="G634" s="9">
        <v>38.226993560791016</v>
      </c>
      <c r="H634" s="9">
        <v>105067.1953125</v>
      </c>
      <c r="I634" s="9">
        <v>31593.98046875</v>
      </c>
      <c r="J634" s="9">
        <v>0</v>
      </c>
      <c r="K634" s="9">
        <v>50648.0078125</v>
      </c>
      <c r="L634" s="9">
        <v>1923.618896484375</v>
      </c>
      <c r="M634" s="9">
        <v>15677.341796875</v>
      </c>
      <c r="N634" s="9">
        <v>0</v>
      </c>
      <c r="O634" s="9">
        <v>0</v>
      </c>
      <c r="P634" s="9">
        <v>5224.3505859375</v>
      </c>
      <c r="Q634" s="9">
        <v>0</v>
      </c>
      <c r="R634" s="9">
        <v>0</v>
      </c>
      <c r="S634" s="9">
        <v>0</v>
      </c>
      <c r="T634" s="9">
        <v>0</v>
      </c>
      <c r="U634" s="9">
        <v>173.95046000000002</v>
      </c>
      <c r="V634" s="9">
        <v>0</v>
      </c>
      <c r="W634" s="9">
        <v>0</v>
      </c>
      <c r="X634" s="9">
        <v>173.95046000000002</v>
      </c>
      <c r="Y634" s="9">
        <v>298.7489013671875</v>
      </c>
      <c r="Z634" s="9">
        <v>-309.11074829101562</v>
      </c>
      <c r="AA634" s="9">
        <v>0</v>
      </c>
      <c r="AB634" s="9">
        <v>0</v>
      </c>
      <c r="AC634" s="9">
        <v>0</v>
      </c>
      <c r="AD634" s="9">
        <v>0</v>
      </c>
      <c r="AE634" s="9"/>
    </row>
    <row r="635" spans="2:31" x14ac:dyDescent="0.25">
      <c r="B635" t="s">
        <v>537</v>
      </c>
      <c r="C635" t="s">
        <v>23</v>
      </c>
      <c r="D635" t="s">
        <v>49</v>
      </c>
      <c r="E635">
        <v>14</v>
      </c>
      <c r="F635" t="s">
        <v>56</v>
      </c>
      <c r="G635" s="9">
        <v>42.548553466796875</v>
      </c>
      <c r="H635" s="9">
        <v>108056.9140625</v>
      </c>
      <c r="I635" s="9">
        <v>31593.98046875</v>
      </c>
      <c r="J635" s="9">
        <v>0</v>
      </c>
      <c r="K635" s="9">
        <v>50648.0078125</v>
      </c>
      <c r="L635" s="9">
        <v>1879.6297607421875</v>
      </c>
      <c r="M635" s="9">
        <v>18727.005859375</v>
      </c>
      <c r="N635" s="9">
        <v>0</v>
      </c>
      <c r="O635" s="9">
        <v>0</v>
      </c>
      <c r="P635" s="9">
        <v>5208.4208984375</v>
      </c>
      <c r="Q635" s="9">
        <v>0</v>
      </c>
      <c r="R635" s="9">
        <v>0</v>
      </c>
      <c r="S635" s="9">
        <v>0</v>
      </c>
      <c r="T635" s="9">
        <v>0</v>
      </c>
      <c r="U635" s="9">
        <v>173.93206000000001</v>
      </c>
      <c r="V635" s="9">
        <v>0</v>
      </c>
      <c r="W635" s="9">
        <v>0</v>
      </c>
      <c r="X635" s="9">
        <v>173.93206000000001</v>
      </c>
      <c r="Y635" s="9">
        <v>296.38671875</v>
      </c>
      <c r="Z635" s="9">
        <v>-306.7601318359375</v>
      </c>
      <c r="AA635" s="9">
        <v>0</v>
      </c>
      <c r="AB635" s="9">
        <v>0</v>
      </c>
      <c r="AC635" s="9">
        <v>0</v>
      </c>
      <c r="AD635" s="9">
        <v>0</v>
      </c>
      <c r="AE635" s="9"/>
    </row>
    <row r="636" spans="2:31" x14ac:dyDescent="0.25">
      <c r="B636" t="s">
        <v>538</v>
      </c>
      <c r="C636" t="s">
        <v>23</v>
      </c>
      <c r="D636" t="s">
        <v>49</v>
      </c>
      <c r="E636">
        <v>14</v>
      </c>
      <c r="F636" t="s">
        <v>70</v>
      </c>
      <c r="G636" s="9">
        <v>40.080799102783203</v>
      </c>
      <c r="H636" s="9">
        <v>105644.828125</v>
      </c>
      <c r="I636" s="9">
        <v>31593.98046875</v>
      </c>
      <c r="J636" s="9">
        <v>0</v>
      </c>
      <c r="K636" s="9">
        <v>50648.0078125</v>
      </c>
      <c r="L636" s="9">
        <v>1694.9462890625</v>
      </c>
      <c r="M636" s="9">
        <v>16499.583984375</v>
      </c>
      <c r="N636" s="9">
        <v>0</v>
      </c>
      <c r="O636" s="9">
        <v>0</v>
      </c>
      <c r="P636" s="9">
        <v>5208.4208984375</v>
      </c>
      <c r="Q636" s="9">
        <v>0</v>
      </c>
      <c r="R636" s="9">
        <v>0</v>
      </c>
      <c r="S636" s="9">
        <v>0</v>
      </c>
      <c r="T636" s="9">
        <v>0</v>
      </c>
      <c r="U636" s="9">
        <v>173.93206000000001</v>
      </c>
      <c r="V636" s="9">
        <v>0</v>
      </c>
      <c r="W636" s="9">
        <v>0</v>
      </c>
      <c r="X636" s="9">
        <v>173.93206000000001</v>
      </c>
      <c r="Y636" s="9">
        <v>296.38671875</v>
      </c>
      <c r="Z636" s="9">
        <v>-306.7601318359375</v>
      </c>
      <c r="AA636" s="9">
        <v>0</v>
      </c>
      <c r="AB636" s="9">
        <v>0</v>
      </c>
      <c r="AC636" s="9">
        <v>0</v>
      </c>
      <c r="AD636" s="9">
        <v>0</v>
      </c>
      <c r="AE636" s="9"/>
    </row>
    <row r="637" spans="2:31" x14ac:dyDescent="0.25">
      <c r="B637" t="s">
        <v>539</v>
      </c>
      <c r="C637" t="s">
        <v>23</v>
      </c>
      <c r="D637" t="s">
        <v>49</v>
      </c>
      <c r="E637">
        <v>14</v>
      </c>
      <c r="F637" t="s">
        <v>57</v>
      </c>
      <c r="G637" s="9">
        <v>37.826194763183594</v>
      </c>
      <c r="H637" s="9">
        <v>103595.7265625</v>
      </c>
      <c r="I637" s="9">
        <v>31593.98046875</v>
      </c>
      <c r="J637" s="9">
        <v>0</v>
      </c>
      <c r="K637" s="9">
        <v>50648.0078125</v>
      </c>
      <c r="L637" s="9">
        <v>1535.499755859375</v>
      </c>
      <c r="M637" s="9">
        <v>14610.0791015625</v>
      </c>
      <c r="N637" s="9">
        <v>0</v>
      </c>
      <c r="O637" s="9">
        <v>0</v>
      </c>
      <c r="P637" s="9">
        <v>5208.27099609375</v>
      </c>
      <c r="Q637" s="9">
        <v>0</v>
      </c>
      <c r="R637" s="9">
        <v>0</v>
      </c>
      <c r="S637" s="9">
        <v>0</v>
      </c>
      <c r="T637" s="9">
        <v>0</v>
      </c>
      <c r="U637" s="9">
        <v>173.93208000000001</v>
      </c>
      <c r="V637" s="9">
        <v>0</v>
      </c>
      <c r="W637" s="9">
        <v>0</v>
      </c>
      <c r="X637" s="9">
        <v>173.93208000000001</v>
      </c>
      <c r="Y637" s="9">
        <v>296.38671875</v>
      </c>
      <c r="Z637" s="9">
        <v>-306.7601318359375</v>
      </c>
      <c r="AA637" s="9">
        <v>0</v>
      </c>
      <c r="AB637" s="9">
        <v>0</v>
      </c>
      <c r="AC637" s="9">
        <v>0</v>
      </c>
      <c r="AD637" s="9">
        <v>0</v>
      </c>
      <c r="AE637" s="9"/>
    </row>
    <row r="638" spans="2:31" x14ac:dyDescent="0.25">
      <c r="B638" t="s">
        <v>540</v>
      </c>
      <c r="C638" t="s">
        <v>25</v>
      </c>
      <c r="D638" t="s">
        <v>49</v>
      </c>
      <c r="E638">
        <v>14</v>
      </c>
      <c r="F638" t="s">
        <v>52</v>
      </c>
      <c r="G638" s="9">
        <v>669.63153076171875</v>
      </c>
      <c r="H638" s="9">
        <v>1846949.625</v>
      </c>
      <c r="I638" s="9">
        <v>500422.40625</v>
      </c>
      <c r="J638" s="9">
        <v>0</v>
      </c>
      <c r="K638" s="9">
        <v>883691.5</v>
      </c>
      <c r="L638" s="9">
        <v>11049.845703125</v>
      </c>
      <c r="M638" s="9">
        <v>292053.40625</v>
      </c>
      <c r="N638" s="9">
        <v>0</v>
      </c>
      <c r="O638" s="9">
        <v>213.47686767578125</v>
      </c>
      <c r="P638" s="9">
        <v>159315.21875</v>
      </c>
      <c r="Q638" s="9">
        <v>0</v>
      </c>
      <c r="R638" s="9">
        <v>204.82769775390625</v>
      </c>
      <c r="S638" s="9">
        <v>0</v>
      </c>
      <c r="T638" s="9">
        <v>0</v>
      </c>
      <c r="U638" s="9">
        <v>2893.9315200000001</v>
      </c>
      <c r="V638" s="9">
        <v>0</v>
      </c>
      <c r="W638" s="9">
        <v>0</v>
      </c>
      <c r="X638" s="9">
        <v>2893.9315200000001</v>
      </c>
      <c r="Y638" s="9">
        <v>4725.46826171875</v>
      </c>
      <c r="Z638" s="9">
        <v>-4205.6669921875</v>
      </c>
      <c r="AA638" s="9">
        <v>0.17996400594711304</v>
      </c>
      <c r="AB638" s="9">
        <v>0</v>
      </c>
      <c r="AC638" s="9">
        <v>6</v>
      </c>
      <c r="AD638" s="9">
        <v>0</v>
      </c>
      <c r="AE638" s="9"/>
    </row>
    <row r="639" spans="2:31" x14ac:dyDescent="0.25">
      <c r="B639" t="s">
        <v>755</v>
      </c>
      <c r="C639" t="s">
        <v>25</v>
      </c>
      <c r="D639" t="s">
        <v>49</v>
      </c>
      <c r="E639">
        <v>14</v>
      </c>
      <c r="F639" t="s">
        <v>648</v>
      </c>
      <c r="G639" s="9">
        <v>669.642822265625</v>
      </c>
      <c r="H639" s="9">
        <v>1910444</v>
      </c>
      <c r="I639" s="9">
        <v>500422.40625</v>
      </c>
      <c r="J639" s="9">
        <v>0</v>
      </c>
      <c r="K639" s="9">
        <v>883691.5</v>
      </c>
      <c r="L639" s="9">
        <v>11038.3076171875</v>
      </c>
      <c r="M639" s="9">
        <v>355528.21875</v>
      </c>
      <c r="N639" s="9">
        <v>0</v>
      </c>
      <c r="O639" s="9">
        <v>213.47686767578125</v>
      </c>
      <c r="P639" s="9">
        <v>159346.109375</v>
      </c>
      <c r="Q639" s="9">
        <v>0</v>
      </c>
      <c r="R639" s="9">
        <v>204.63803100585937</v>
      </c>
      <c r="S639" s="9">
        <v>0</v>
      </c>
      <c r="T639" s="9">
        <v>0</v>
      </c>
      <c r="U639" s="9">
        <v>2893.9296000000004</v>
      </c>
      <c r="V639" s="9">
        <v>0</v>
      </c>
      <c r="W639" s="9">
        <v>0</v>
      </c>
      <c r="X639" s="9">
        <v>2893.9296000000004</v>
      </c>
      <c r="Y639" s="9">
        <v>4725.50732421875</v>
      </c>
      <c r="Z639" s="9">
        <v>-4205.701171875</v>
      </c>
      <c r="AA639" s="9">
        <v>0.17996400594711304</v>
      </c>
      <c r="AB639" s="9">
        <v>0</v>
      </c>
      <c r="AC639" s="9">
        <v>6</v>
      </c>
      <c r="AD639" s="9">
        <v>0</v>
      </c>
      <c r="AE639" s="9"/>
    </row>
    <row r="640" spans="2:31" x14ac:dyDescent="0.25">
      <c r="B640" t="s">
        <v>541</v>
      </c>
      <c r="C640" t="s">
        <v>25</v>
      </c>
      <c r="D640" t="s">
        <v>49</v>
      </c>
      <c r="E640">
        <v>14</v>
      </c>
      <c r="F640" t="s">
        <v>62</v>
      </c>
      <c r="G640" s="9">
        <v>683.09857177734375</v>
      </c>
      <c r="H640" s="9">
        <v>1803222</v>
      </c>
      <c r="I640" s="9">
        <v>500422.40625</v>
      </c>
      <c r="J640" s="9">
        <v>0</v>
      </c>
      <c r="K640" s="9">
        <v>883691.5</v>
      </c>
      <c r="L640" s="9">
        <v>13551.2646484375</v>
      </c>
      <c r="M640" s="9">
        <v>313321.6875</v>
      </c>
      <c r="N640" s="9">
        <v>0</v>
      </c>
      <c r="O640" s="9">
        <v>213.47686767578125</v>
      </c>
      <c r="P640" s="9">
        <v>91700.171875</v>
      </c>
      <c r="Q640" s="9">
        <v>0</v>
      </c>
      <c r="R640" s="9">
        <v>323.20944213867187</v>
      </c>
      <c r="S640" s="9">
        <v>0</v>
      </c>
      <c r="T640" s="9">
        <v>0</v>
      </c>
      <c r="U640" s="9">
        <v>2894.0131200000001</v>
      </c>
      <c r="V640" s="9">
        <v>0</v>
      </c>
      <c r="W640" s="9">
        <v>0</v>
      </c>
      <c r="X640" s="9">
        <v>2894.0131200000001</v>
      </c>
      <c r="Y640" s="9">
        <v>4804.6083984375</v>
      </c>
      <c r="Z640" s="9">
        <v>-4276.1015625</v>
      </c>
      <c r="AA640" s="9">
        <v>0.11997599899768829</v>
      </c>
      <c r="AB640" s="9">
        <v>0</v>
      </c>
      <c r="AC640" s="9">
        <v>4</v>
      </c>
      <c r="AD640" s="9">
        <v>0</v>
      </c>
      <c r="AE640" s="9"/>
    </row>
    <row r="641" spans="2:31" x14ac:dyDescent="0.25">
      <c r="B641" t="s">
        <v>756</v>
      </c>
      <c r="C641" t="s">
        <v>25</v>
      </c>
      <c r="D641" t="s">
        <v>49</v>
      </c>
      <c r="E641">
        <v>14</v>
      </c>
      <c r="F641" t="s">
        <v>650</v>
      </c>
      <c r="G641" s="9">
        <v>612.11956787109375</v>
      </c>
      <c r="H641" s="9">
        <v>1723782.625</v>
      </c>
      <c r="I641" s="9">
        <v>500422.40625</v>
      </c>
      <c r="J641" s="9">
        <v>0</v>
      </c>
      <c r="K641" s="9">
        <v>883691.5</v>
      </c>
      <c r="L641" s="9">
        <v>11265.904296875</v>
      </c>
      <c r="M641" s="9">
        <v>242893.53125</v>
      </c>
      <c r="N641" s="9">
        <v>0</v>
      </c>
      <c r="O641" s="9">
        <v>213.47686767578125</v>
      </c>
      <c r="P641" s="9">
        <v>84980.6796875</v>
      </c>
      <c r="Q641" s="9">
        <v>0</v>
      </c>
      <c r="R641" s="9">
        <v>316.60421752929688</v>
      </c>
      <c r="S641" s="9">
        <v>0</v>
      </c>
      <c r="T641" s="9">
        <v>0</v>
      </c>
      <c r="U641" s="9">
        <v>2894.0153600000003</v>
      </c>
      <c r="V641" s="9">
        <v>0</v>
      </c>
      <c r="W641" s="9">
        <v>0</v>
      </c>
      <c r="X641" s="9">
        <v>2894.0153600000003</v>
      </c>
      <c r="Y641" s="9">
        <v>4827.4326171875</v>
      </c>
      <c r="Z641" s="9">
        <v>-4296.41455078125</v>
      </c>
      <c r="AA641" s="9">
        <v>0.11997599899768829</v>
      </c>
      <c r="AB641" s="9">
        <v>0</v>
      </c>
      <c r="AC641" s="9">
        <v>4</v>
      </c>
      <c r="AD641" s="9">
        <v>0</v>
      </c>
      <c r="AE641" s="9"/>
    </row>
    <row r="642" spans="2:31" x14ac:dyDescent="0.25">
      <c r="B642" t="s">
        <v>542</v>
      </c>
      <c r="C642" t="s">
        <v>25</v>
      </c>
      <c r="D642" t="s">
        <v>49</v>
      </c>
      <c r="E642">
        <v>14</v>
      </c>
      <c r="F642" t="s">
        <v>53</v>
      </c>
      <c r="G642" s="9">
        <v>704.0811767578125</v>
      </c>
      <c r="H642" s="9">
        <v>1844469.625</v>
      </c>
      <c r="I642" s="9">
        <v>500422.40625</v>
      </c>
      <c r="J642" s="9">
        <v>0</v>
      </c>
      <c r="K642" s="9">
        <v>883691.5</v>
      </c>
      <c r="L642" s="9">
        <v>10847.8251953125</v>
      </c>
      <c r="M642" s="9">
        <v>313236.84375</v>
      </c>
      <c r="N642" s="9">
        <v>0</v>
      </c>
      <c r="O642" s="9">
        <v>213.47686767578125</v>
      </c>
      <c r="P642" s="9">
        <v>135694.75</v>
      </c>
      <c r="Q642" s="9">
        <v>0</v>
      </c>
      <c r="R642" s="9">
        <v>364.03143310546875</v>
      </c>
      <c r="S642" s="9">
        <v>0</v>
      </c>
      <c r="T642" s="9">
        <v>0</v>
      </c>
      <c r="U642" s="9">
        <v>2893.9945600000001</v>
      </c>
      <c r="V642" s="9">
        <v>0</v>
      </c>
      <c r="W642" s="9">
        <v>0</v>
      </c>
      <c r="X642" s="9">
        <v>2893.9945600000001</v>
      </c>
      <c r="Y642" s="9">
        <v>4942.99169921875</v>
      </c>
      <c r="Z642" s="9">
        <v>-4399.26220703125</v>
      </c>
      <c r="AA642" s="9">
        <v>0.11997599899768829</v>
      </c>
      <c r="AB642" s="9">
        <v>0</v>
      </c>
      <c r="AC642" s="9">
        <v>4</v>
      </c>
      <c r="AD642" s="9">
        <v>0</v>
      </c>
      <c r="AE642" s="9"/>
    </row>
    <row r="643" spans="2:31" x14ac:dyDescent="0.25">
      <c r="B643" t="s">
        <v>834</v>
      </c>
      <c r="C643" t="s">
        <v>25</v>
      </c>
      <c r="D643" t="s">
        <v>49</v>
      </c>
      <c r="E643">
        <v>14</v>
      </c>
      <c r="F643" t="s">
        <v>777</v>
      </c>
      <c r="G643" s="9">
        <v>656.4906005859375</v>
      </c>
      <c r="H643" s="9">
        <v>1800646.875</v>
      </c>
      <c r="I643" s="9">
        <v>500422.40625</v>
      </c>
      <c r="J643" s="9">
        <v>0</v>
      </c>
      <c r="K643" s="9">
        <v>883691.5</v>
      </c>
      <c r="L643" s="9">
        <v>10142.5556640625</v>
      </c>
      <c r="M643" s="9">
        <v>270109.375</v>
      </c>
      <c r="N643" s="9">
        <v>0</v>
      </c>
      <c r="O643" s="9">
        <v>213.47686767578125</v>
      </c>
      <c r="P643" s="9">
        <v>135694.75</v>
      </c>
      <c r="Q643" s="9">
        <v>0</v>
      </c>
      <c r="R643" s="9">
        <v>374.50546264648437</v>
      </c>
      <c r="S643" s="9">
        <v>0</v>
      </c>
      <c r="T643" s="9">
        <v>0</v>
      </c>
      <c r="U643" s="9">
        <v>2893.9945600000001</v>
      </c>
      <c r="V643" s="9">
        <v>0</v>
      </c>
      <c r="W643" s="9">
        <v>0</v>
      </c>
      <c r="X643" s="9">
        <v>2893.9945600000001</v>
      </c>
      <c r="Y643" s="9">
        <v>4942.99169921875</v>
      </c>
      <c r="Z643" s="9">
        <v>-4399.26220703125</v>
      </c>
      <c r="AA643" s="9">
        <v>0.11997599899768829</v>
      </c>
      <c r="AB643" s="9">
        <v>0</v>
      </c>
      <c r="AC643" s="9">
        <v>4</v>
      </c>
      <c r="AD643" s="9">
        <v>0</v>
      </c>
      <c r="AE643" s="9"/>
    </row>
    <row r="644" spans="2:31" x14ac:dyDescent="0.25">
      <c r="B644" t="s">
        <v>543</v>
      </c>
      <c r="C644" t="s">
        <v>25</v>
      </c>
      <c r="D644" t="s">
        <v>49</v>
      </c>
      <c r="E644">
        <v>14</v>
      </c>
      <c r="F644" t="s">
        <v>54</v>
      </c>
      <c r="G644" s="9">
        <v>686.7354736328125</v>
      </c>
      <c r="H644" s="9">
        <v>1852394</v>
      </c>
      <c r="I644" s="9">
        <v>500422.40625</v>
      </c>
      <c r="J644" s="9">
        <v>0</v>
      </c>
      <c r="K644" s="9">
        <v>883691.5</v>
      </c>
      <c r="L644" s="9">
        <v>17951.46875</v>
      </c>
      <c r="M644" s="9">
        <v>357067.1875</v>
      </c>
      <c r="N644" s="9">
        <v>0</v>
      </c>
      <c r="O644" s="9">
        <v>213.47686767578125</v>
      </c>
      <c r="P644" s="9">
        <v>93049.140625</v>
      </c>
      <c r="Q644" s="9">
        <v>0</v>
      </c>
      <c r="R644" s="9">
        <v>0</v>
      </c>
      <c r="S644" s="9">
        <v>0</v>
      </c>
      <c r="T644" s="9">
        <v>0</v>
      </c>
      <c r="U644" s="9">
        <v>2893.9673600000001</v>
      </c>
      <c r="V644" s="9">
        <v>0</v>
      </c>
      <c r="W644" s="9">
        <v>0</v>
      </c>
      <c r="X644" s="9">
        <v>2893.9673600000001</v>
      </c>
      <c r="Y644" s="9">
        <v>5130.728515625</v>
      </c>
      <c r="Z644" s="9">
        <v>-5309.53759765625</v>
      </c>
      <c r="AA644" s="9">
        <v>0</v>
      </c>
      <c r="AB644" s="9">
        <v>0</v>
      </c>
      <c r="AC644" s="9">
        <v>0</v>
      </c>
      <c r="AD644" s="9">
        <v>0</v>
      </c>
      <c r="AE644" s="9"/>
    </row>
    <row r="645" spans="2:31" x14ac:dyDescent="0.25">
      <c r="B645" t="s">
        <v>544</v>
      </c>
      <c r="C645" t="s">
        <v>25</v>
      </c>
      <c r="D645" t="s">
        <v>49</v>
      </c>
      <c r="E645">
        <v>14</v>
      </c>
      <c r="F645" t="s">
        <v>66</v>
      </c>
      <c r="G645" s="9">
        <v>623.88836669921875</v>
      </c>
      <c r="H645" s="9">
        <v>1786588.875</v>
      </c>
      <c r="I645" s="9">
        <v>500422.40625</v>
      </c>
      <c r="J645" s="9">
        <v>0</v>
      </c>
      <c r="K645" s="9">
        <v>883691.5</v>
      </c>
      <c r="L645" s="9">
        <v>15519.76953125</v>
      </c>
      <c r="M645" s="9">
        <v>293693.8125</v>
      </c>
      <c r="N645" s="9">
        <v>0</v>
      </c>
      <c r="O645" s="9">
        <v>213.47686767578125</v>
      </c>
      <c r="P645" s="9">
        <v>93049.2109375</v>
      </c>
      <c r="Q645" s="9">
        <v>0</v>
      </c>
      <c r="R645" s="9">
        <v>0</v>
      </c>
      <c r="S645" s="9">
        <v>0</v>
      </c>
      <c r="T645" s="9">
        <v>0</v>
      </c>
      <c r="U645" s="9">
        <v>2893.9673600000001</v>
      </c>
      <c r="V645" s="9">
        <v>0</v>
      </c>
      <c r="W645" s="9">
        <v>0</v>
      </c>
      <c r="X645" s="9">
        <v>2893.9673600000001</v>
      </c>
      <c r="Y645" s="9">
        <v>5130.728515625</v>
      </c>
      <c r="Z645" s="9">
        <v>-5309.53759765625</v>
      </c>
      <c r="AA645" s="9">
        <v>0</v>
      </c>
      <c r="AB645" s="9">
        <v>0</v>
      </c>
      <c r="AC645" s="9">
        <v>0</v>
      </c>
      <c r="AD645" s="9">
        <v>0</v>
      </c>
      <c r="AE645" s="9"/>
    </row>
    <row r="646" spans="2:31" x14ac:dyDescent="0.25">
      <c r="B646" t="s">
        <v>545</v>
      </c>
      <c r="C646" t="s">
        <v>25</v>
      </c>
      <c r="D646" t="s">
        <v>49</v>
      </c>
      <c r="E646">
        <v>14</v>
      </c>
      <c r="F646" t="s">
        <v>55</v>
      </c>
      <c r="G646" s="9">
        <v>589.31524658203125</v>
      </c>
      <c r="H646" s="9">
        <v>1750221.125</v>
      </c>
      <c r="I646" s="9">
        <v>500422.40625</v>
      </c>
      <c r="J646" s="9">
        <v>0</v>
      </c>
      <c r="K646" s="9">
        <v>883691.5</v>
      </c>
      <c r="L646" s="9">
        <v>14082.052734375</v>
      </c>
      <c r="M646" s="9">
        <v>258765.453125</v>
      </c>
      <c r="N646" s="9">
        <v>0</v>
      </c>
      <c r="O646" s="9">
        <v>213.47686767578125</v>
      </c>
      <c r="P646" s="9">
        <v>93048.15625</v>
      </c>
      <c r="Q646" s="9">
        <v>0</v>
      </c>
      <c r="R646" s="9">
        <v>0</v>
      </c>
      <c r="S646" s="9">
        <v>0</v>
      </c>
      <c r="T646" s="9">
        <v>0</v>
      </c>
      <c r="U646" s="9">
        <v>2893.9673600000001</v>
      </c>
      <c r="V646" s="9">
        <v>0</v>
      </c>
      <c r="W646" s="9">
        <v>0</v>
      </c>
      <c r="X646" s="9">
        <v>2893.9673600000001</v>
      </c>
      <c r="Y646" s="9">
        <v>5130.728515625</v>
      </c>
      <c r="Z646" s="9">
        <v>-5309.53759765625</v>
      </c>
      <c r="AA646" s="9">
        <v>0</v>
      </c>
      <c r="AB646" s="9">
        <v>0</v>
      </c>
      <c r="AC646" s="9">
        <v>0</v>
      </c>
      <c r="AD646" s="9">
        <v>0</v>
      </c>
      <c r="AE646" s="9"/>
    </row>
    <row r="647" spans="2:31" x14ac:dyDescent="0.25">
      <c r="B647" t="s">
        <v>546</v>
      </c>
      <c r="C647" t="s">
        <v>25</v>
      </c>
      <c r="D647" t="s">
        <v>49</v>
      </c>
      <c r="E647">
        <v>14</v>
      </c>
      <c r="F647" t="s">
        <v>56</v>
      </c>
      <c r="G647" s="9">
        <v>675.80035400390625</v>
      </c>
      <c r="H647" s="9">
        <v>1827628.875</v>
      </c>
      <c r="I647" s="9">
        <v>500422.40625</v>
      </c>
      <c r="J647" s="9">
        <v>0</v>
      </c>
      <c r="K647" s="9">
        <v>883691.5</v>
      </c>
      <c r="L647" s="9">
        <v>14496.615234375</v>
      </c>
      <c r="M647" s="9">
        <v>335208.5625</v>
      </c>
      <c r="N647" s="9">
        <v>0</v>
      </c>
      <c r="O647" s="9">
        <v>213.47686767578125</v>
      </c>
      <c r="P647" s="9">
        <v>93597.328125</v>
      </c>
      <c r="Q647" s="9">
        <v>0</v>
      </c>
      <c r="R647" s="9">
        <v>0</v>
      </c>
      <c r="S647" s="9">
        <v>0</v>
      </c>
      <c r="T647" s="9">
        <v>0</v>
      </c>
      <c r="U647" s="9">
        <v>2893.9404800000002</v>
      </c>
      <c r="V647" s="9">
        <v>0</v>
      </c>
      <c r="W647" s="9">
        <v>0</v>
      </c>
      <c r="X647" s="9">
        <v>2893.9404800000002</v>
      </c>
      <c r="Y647" s="9">
        <v>5175.87158203125</v>
      </c>
      <c r="Z647" s="9">
        <v>-5355.19091796875</v>
      </c>
      <c r="AA647" s="9">
        <v>0</v>
      </c>
      <c r="AB647" s="9">
        <v>0</v>
      </c>
      <c r="AC647" s="9">
        <v>0</v>
      </c>
      <c r="AD647" s="9">
        <v>0</v>
      </c>
      <c r="AE647" s="9"/>
    </row>
    <row r="648" spans="2:31" x14ac:dyDescent="0.25">
      <c r="B648" t="s">
        <v>547</v>
      </c>
      <c r="C648" t="s">
        <v>25</v>
      </c>
      <c r="D648" t="s">
        <v>49</v>
      </c>
      <c r="E648">
        <v>14</v>
      </c>
      <c r="F648" t="s">
        <v>70</v>
      </c>
      <c r="G648" s="9">
        <v>615.207275390625</v>
      </c>
      <c r="H648" s="9">
        <v>1766305.75</v>
      </c>
      <c r="I648" s="9">
        <v>500422.40625</v>
      </c>
      <c r="J648" s="9">
        <v>0</v>
      </c>
      <c r="K648" s="9">
        <v>883691.5</v>
      </c>
      <c r="L648" s="9">
        <v>12381.9404296875</v>
      </c>
      <c r="M648" s="9">
        <v>276001.0625</v>
      </c>
      <c r="N648" s="9">
        <v>0</v>
      </c>
      <c r="O648" s="9">
        <v>213.47686767578125</v>
      </c>
      <c r="P648" s="9">
        <v>93596.59375</v>
      </c>
      <c r="Q648" s="9">
        <v>0</v>
      </c>
      <c r="R648" s="9">
        <v>0</v>
      </c>
      <c r="S648" s="9">
        <v>0</v>
      </c>
      <c r="T648" s="9">
        <v>0</v>
      </c>
      <c r="U648" s="9">
        <v>2893.9404800000002</v>
      </c>
      <c r="V648" s="9">
        <v>0</v>
      </c>
      <c r="W648" s="9">
        <v>0</v>
      </c>
      <c r="X648" s="9">
        <v>2893.9404800000002</v>
      </c>
      <c r="Y648" s="9">
        <v>5175.87158203125</v>
      </c>
      <c r="Z648" s="9">
        <v>-5355.19091796875</v>
      </c>
      <c r="AA648" s="9">
        <v>0</v>
      </c>
      <c r="AB648" s="9">
        <v>0</v>
      </c>
      <c r="AC648" s="9">
        <v>0</v>
      </c>
      <c r="AD648" s="9">
        <v>0</v>
      </c>
      <c r="AE648" s="9"/>
    </row>
    <row r="649" spans="2:31" x14ac:dyDescent="0.25">
      <c r="B649" t="s">
        <v>548</v>
      </c>
      <c r="C649" t="s">
        <v>25</v>
      </c>
      <c r="D649" t="s">
        <v>49</v>
      </c>
      <c r="E649">
        <v>14</v>
      </c>
      <c r="F649" t="s">
        <v>57</v>
      </c>
      <c r="G649" s="9">
        <v>581.70660400390625</v>
      </c>
      <c r="H649" s="9">
        <v>1732262.25</v>
      </c>
      <c r="I649" s="9">
        <v>500422.40625</v>
      </c>
      <c r="J649" s="9">
        <v>0</v>
      </c>
      <c r="K649" s="9">
        <v>883691.5</v>
      </c>
      <c r="L649" s="9">
        <v>11191.025390625</v>
      </c>
      <c r="M649" s="9">
        <v>243149.421875</v>
      </c>
      <c r="N649" s="9">
        <v>0</v>
      </c>
      <c r="O649" s="9">
        <v>213.47686767578125</v>
      </c>
      <c r="P649" s="9">
        <v>93596.1328125</v>
      </c>
      <c r="Q649" s="9">
        <v>0</v>
      </c>
      <c r="R649" s="9">
        <v>0</v>
      </c>
      <c r="S649" s="9">
        <v>0</v>
      </c>
      <c r="T649" s="9">
        <v>0</v>
      </c>
      <c r="U649" s="9">
        <v>2893.9404800000002</v>
      </c>
      <c r="V649" s="9">
        <v>0</v>
      </c>
      <c r="W649" s="9">
        <v>0</v>
      </c>
      <c r="X649" s="9">
        <v>2893.9404800000002</v>
      </c>
      <c r="Y649" s="9">
        <v>5175.87158203125</v>
      </c>
      <c r="Z649" s="9">
        <v>-5355.19091796875</v>
      </c>
      <c r="AA649" s="9">
        <v>0</v>
      </c>
      <c r="AB649" s="9">
        <v>0</v>
      </c>
      <c r="AC649" s="9">
        <v>0</v>
      </c>
      <c r="AD649" s="9">
        <v>0</v>
      </c>
      <c r="AE649" s="9"/>
    </row>
    <row r="650" spans="2:31" x14ac:dyDescent="0.25">
      <c r="B650" t="s">
        <v>549</v>
      </c>
      <c r="C650" t="s">
        <v>26</v>
      </c>
      <c r="D650" t="s">
        <v>49</v>
      </c>
      <c r="E650">
        <v>14</v>
      </c>
      <c r="F650" t="s">
        <v>52</v>
      </c>
      <c r="G650" s="9">
        <v>226.6253662109375</v>
      </c>
      <c r="H650" s="9">
        <v>414817.5</v>
      </c>
      <c r="I650" s="9">
        <v>133157.65625</v>
      </c>
      <c r="J650" s="9">
        <v>0</v>
      </c>
      <c r="K650" s="9">
        <v>99493.7734375</v>
      </c>
      <c r="L650" s="9">
        <v>46214.32421875</v>
      </c>
      <c r="M650" s="9">
        <v>62354.8203125</v>
      </c>
      <c r="N650" s="9">
        <v>0</v>
      </c>
      <c r="O650" s="9">
        <v>0</v>
      </c>
      <c r="P650" s="9">
        <v>66927.796875</v>
      </c>
      <c r="Q650" s="9">
        <v>0</v>
      </c>
      <c r="R650" s="9">
        <v>6669.27001953125</v>
      </c>
      <c r="S650" s="9">
        <v>0</v>
      </c>
      <c r="T650" s="9">
        <v>0</v>
      </c>
      <c r="U650" s="9">
        <v>2258.66192</v>
      </c>
      <c r="V650" s="9">
        <v>110.39444</v>
      </c>
      <c r="W650" s="9">
        <v>0</v>
      </c>
      <c r="X650" s="9">
        <v>2148.2675200000003</v>
      </c>
      <c r="Y650" s="9">
        <v>2008.1141357421875</v>
      </c>
      <c r="Z650" s="9">
        <v>-1787.221435546875</v>
      </c>
      <c r="AA650" s="9">
        <v>0.22927014529705048</v>
      </c>
      <c r="AB650" s="9">
        <v>0</v>
      </c>
      <c r="AC650" s="9">
        <v>6</v>
      </c>
      <c r="AD650" s="9">
        <v>0</v>
      </c>
      <c r="AE650" s="9"/>
    </row>
    <row r="651" spans="2:31" x14ac:dyDescent="0.25">
      <c r="B651" t="s">
        <v>757</v>
      </c>
      <c r="C651" t="s">
        <v>26</v>
      </c>
      <c r="D651" t="s">
        <v>49</v>
      </c>
      <c r="E651">
        <v>14</v>
      </c>
      <c r="F651" t="s">
        <v>648</v>
      </c>
      <c r="G651" s="9">
        <v>226.62590026855469</v>
      </c>
      <c r="H651" s="9">
        <v>420441.78125</v>
      </c>
      <c r="I651" s="9">
        <v>133157.65625</v>
      </c>
      <c r="J651" s="9">
        <v>0</v>
      </c>
      <c r="K651" s="9">
        <v>99493.7734375</v>
      </c>
      <c r="L651" s="9">
        <v>46213.65234375</v>
      </c>
      <c r="M651" s="9">
        <v>67979.5546875</v>
      </c>
      <c r="N651" s="9">
        <v>0</v>
      </c>
      <c r="O651" s="9">
        <v>0</v>
      </c>
      <c r="P651" s="9">
        <v>66927.953125</v>
      </c>
      <c r="Q651" s="9">
        <v>0</v>
      </c>
      <c r="R651" s="9">
        <v>6669.263671875</v>
      </c>
      <c r="S651" s="9">
        <v>0</v>
      </c>
      <c r="T651" s="9">
        <v>0</v>
      </c>
      <c r="U651" s="9">
        <v>2258.66192</v>
      </c>
      <c r="V651" s="9">
        <v>110.39444</v>
      </c>
      <c r="W651" s="9">
        <v>0</v>
      </c>
      <c r="X651" s="9">
        <v>2148.2672000000002</v>
      </c>
      <c r="Y651" s="9">
        <v>2008.1143798828125</v>
      </c>
      <c r="Z651" s="9">
        <v>-1787.221923828125</v>
      </c>
      <c r="AA651" s="9">
        <v>0.22927014529705048</v>
      </c>
      <c r="AB651" s="9">
        <v>0</v>
      </c>
      <c r="AC651" s="9">
        <v>6</v>
      </c>
      <c r="AD651" s="9">
        <v>0</v>
      </c>
      <c r="AE651" s="9"/>
    </row>
    <row r="652" spans="2:31" x14ac:dyDescent="0.25">
      <c r="B652" t="s">
        <v>550</v>
      </c>
      <c r="C652" t="s">
        <v>26</v>
      </c>
      <c r="D652" t="s">
        <v>49</v>
      </c>
      <c r="E652">
        <v>14</v>
      </c>
      <c r="F652" t="s">
        <v>62</v>
      </c>
      <c r="G652" s="9">
        <v>230.15185546875</v>
      </c>
      <c r="H652" s="9">
        <v>405802.3125</v>
      </c>
      <c r="I652" s="9">
        <v>133157.65625</v>
      </c>
      <c r="J652" s="9">
        <v>0</v>
      </c>
      <c r="K652" s="9">
        <v>99493.7734375</v>
      </c>
      <c r="L652" s="9">
        <v>49648.65625</v>
      </c>
      <c r="M652" s="9">
        <v>66510.6015625</v>
      </c>
      <c r="N652" s="9">
        <v>0</v>
      </c>
      <c r="O652" s="9">
        <v>0</v>
      </c>
      <c r="P652" s="9">
        <v>50125</v>
      </c>
      <c r="Q652" s="9">
        <v>0</v>
      </c>
      <c r="R652" s="9">
        <v>6866.73876953125</v>
      </c>
      <c r="S652" s="9">
        <v>0</v>
      </c>
      <c r="T652" s="9">
        <v>0</v>
      </c>
      <c r="U652" s="9">
        <v>2258.8214400000002</v>
      </c>
      <c r="V652" s="9">
        <v>110.39444</v>
      </c>
      <c r="W652" s="9">
        <v>0</v>
      </c>
      <c r="X652" s="9">
        <v>2148.42688</v>
      </c>
      <c r="Y652" s="9">
        <v>1968.071044921875</v>
      </c>
      <c r="Z652" s="9">
        <v>-1751.58349609375</v>
      </c>
      <c r="AA652" s="9">
        <v>0.15284676849842072</v>
      </c>
      <c r="AB652" s="9">
        <v>0</v>
      </c>
      <c r="AC652" s="9">
        <v>4</v>
      </c>
      <c r="AD652" s="9">
        <v>0</v>
      </c>
      <c r="AE652" s="9"/>
    </row>
    <row r="653" spans="2:31" x14ac:dyDescent="0.25">
      <c r="B653" t="s">
        <v>758</v>
      </c>
      <c r="C653" t="s">
        <v>26</v>
      </c>
      <c r="D653" t="s">
        <v>49</v>
      </c>
      <c r="E653">
        <v>14</v>
      </c>
      <c r="F653" t="s">
        <v>650</v>
      </c>
      <c r="G653" s="9">
        <v>203.34033203125</v>
      </c>
      <c r="H653" s="9">
        <v>380555.15625</v>
      </c>
      <c r="I653" s="9">
        <v>133157.65625</v>
      </c>
      <c r="J653" s="9">
        <v>0</v>
      </c>
      <c r="K653" s="9">
        <v>99493.7734375</v>
      </c>
      <c r="L653" s="9">
        <v>41780.18359375</v>
      </c>
      <c r="M653" s="9">
        <v>51688.328125</v>
      </c>
      <c r="N653" s="9">
        <v>0</v>
      </c>
      <c r="O653" s="9">
        <v>0</v>
      </c>
      <c r="P653" s="9">
        <v>47639.44140625</v>
      </c>
      <c r="Q653" s="9">
        <v>0</v>
      </c>
      <c r="R653" s="9">
        <v>6795.78857421875</v>
      </c>
      <c r="S653" s="9">
        <v>0</v>
      </c>
      <c r="T653" s="9">
        <v>0</v>
      </c>
      <c r="U653" s="9">
        <v>2258.8227200000001</v>
      </c>
      <c r="V653" s="9">
        <v>110.39444</v>
      </c>
      <c r="W653" s="9">
        <v>0</v>
      </c>
      <c r="X653" s="9">
        <v>2148.4278400000003</v>
      </c>
      <c r="Y653" s="9">
        <v>1989.3685302734375</v>
      </c>
      <c r="Z653" s="9">
        <v>-1770.5377197265625</v>
      </c>
      <c r="AA653" s="9">
        <v>0.15284676849842072</v>
      </c>
      <c r="AB653" s="9">
        <v>0</v>
      </c>
      <c r="AC653" s="9">
        <v>4</v>
      </c>
      <c r="AD653" s="9">
        <v>0</v>
      </c>
      <c r="AE653" s="9"/>
    </row>
    <row r="654" spans="2:31" x14ac:dyDescent="0.25">
      <c r="B654" t="s">
        <v>551</v>
      </c>
      <c r="C654" t="s">
        <v>26</v>
      </c>
      <c r="D654" t="s">
        <v>49</v>
      </c>
      <c r="E654">
        <v>14</v>
      </c>
      <c r="F654" t="s">
        <v>53</v>
      </c>
      <c r="G654" s="9">
        <v>245.69618225097656</v>
      </c>
      <c r="H654" s="9">
        <v>414915.5</v>
      </c>
      <c r="I654" s="9">
        <v>133157.65625</v>
      </c>
      <c r="J654" s="9">
        <v>0</v>
      </c>
      <c r="K654" s="9">
        <v>99493.7734375</v>
      </c>
      <c r="L654" s="9">
        <v>41613.38671875</v>
      </c>
      <c r="M654" s="9">
        <v>68307.6796875</v>
      </c>
      <c r="N654" s="9">
        <v>0</v>
      </c>
      <c r="O654" s="9">
        <v>0</v>
      </c>
      <c r="P654" s="9">
        <v>66538.7890625</v>
      </c>
      <c r="Q654" s="9">
        <v>0</v>
      </c>
      <c r="R654" s="9">
        <v>5804.2744140625</v>
      </c>
      <c r="S654" s="9">
        <v>0</v>
      </c>
      <c r="T654" s="9">
        <v>0</v>
      </c>
      <c r="U654" s="9">
        <v>2258.7996800000001</v>
      </c>
      <c r="V654" s="9">
        <v>110.39444</v>
      </c>
      <c r="W654" s="9">
        <v>0</v>
      </c>
      <c r="X654" s="9">
        <v>2148.40544</v>
      </c>
      <c r="Y654" s="9">
        <v>2036.475830078125</v>
      </c>
      <c r="Z654" s="9">
        <v>-1812.4632568359375</v>
      </c>
      <c r="AA654" s="9">
        <v>0.26748186349868774</v>
      </c>
      <c r="AB654" s="9">
        <v>0</v>
      </c>
      <c r="AC654" s="9">
        <v>7</v>
      </c>
      <c r="AD654" s="9">
        <v>0</v>
      </c>
      <c r="AE654" s="9"/>
    </row>
    <row r="655" spans="2:31" x14ac:dyDescent="0.25">
      <c r="B655" t="s">
        <v>835</v>
      </c>
      <c r="C655" t="s">
        <v>26</v>
      </c>
      <c r="D655" t="s">
        <v>49</v>
      </c>
      <c r="E655">
        <v>14</v>
      </c>
      <c r="F655" t="s">
        <v>777</v>
      </c>
      <c r="G655" s="9">
        <v>225.43363952636719</v>
      </c>
      <c r="H655" s="9">
        <v>402837.25</v>
      </c>
      <c r="I655" s="9">
        <v>133157.65625</v>
      </c>
      <c r="J655" s="9">
        <v>0</v>
      </c>
      <c r="K655" s="9">
        <v>99493.7734375</v>
      </c>
      <c r="L655" s="9">
        <v>38913.75390625</v>
      </c>
      <c r="M655" s="9">
        <v>58902.84375</v>
      </c>
      <c r="N655" s="9">
        <v>0</v>
      </c>
      <c r="O655" s="9">
        <v>0</v>
      </c>
      <c r="P655" s="9">
        <v>66538.7890625</v>
      </c>
      <c r="Q655" s="9">
        <v>0</v>
      </c>
      <c r="R655" s="9">
        <v>5830.4990234375</v>
      </c>
      <c r="S655" s="9">
        <v>0</v>
      </c>
      <c r="T655" s="9">
        <v>0</v>
      </c>
      <c r="U655" s="9">
        <v>2258.7996800000001</v>
      </c>
      <c r="V655" s="9">
        <v>110.39444</v>
      </c>
      <c r="W655" s="9">
        <v>0</v>
      </c>
      <c r="X655" s="9">
        <v>2148.40544</v>
      </c>
      <c r="Y655" s="9">
        <v>2036.475830078125</v>
      </c>
      <c r="Z655" s="9">
        <v>-1812.4632568359375</v>
      </c>
      <c r="AA655" s="9">
        <v>0.26748186349868774</v>
      </c>
      <c r="AB655" s="9">
        <v>0</v>
      </c>
      <c r="AC655" s="9">
        <v>7</v>
      </c>
      <c r="AD655" s="9">
        <v>0</v>
      </c>
      <c r="AE655" s="9"/>
    </row>
    <row r="656" spans="2:31" x14ac:dyDescent="0.25">
      <c r="B656" t="s">
        <v>552</v>
      </c>
      <c r="C656" t="s">
        <v>26</v>
      </c>
      <c r="D656" t="s">
        <v>49</v>
      </c>
      <c r="E656">
        <v>14</v>
      </c>
      <c r="F656" t="s">
        <v>54</v>
      </c>
      <c r="G656" s="9">
        <v>223.77767944335937</v>
      </c>
      <c r="H656" s="9">
        <v>399336.9375</v>
      </c>
      <c r="I656" s="9">
        <v>133157.65625</v>
      </c>
      <c r="J656" s="9">
        <v>0</v>
      </c>
      <c r="K656" s="9">
        <v>99493.7734375</v>
      </c>
      <c r="L656" s="9">
        <v>48931.70703125</v>
      </c>
      <c r="M656" s="9">
        <v>64941.609375</v>
      </c>
      <c r="N656" s="9">
        <v>0</v>
      </c>
      <c r="O656" s="9">
        <v>0</v>
      </c>
      <c r="P656" s="9">
        <v>52812.1015625</v>
      </c>
      <c r="Q656" s="9">
        <v>0</v>
      </c>
      <c r="R656" s="9">
        <v>0</v>
      </c>
      <c r="S656" s="9">
        <v>0</v>
      </c>
      <c r="T656" s="9">
        <v>0</v>
      </c>
      <c r="U656" s="9">
        <v>2258.3732800000002</v>
      </c>
      <c r="V656" s="9">
        <v>110.39444</v>
      </c>
      <c r="W656" s="9">
        <v>0</v>
      </c>
      <c r="X656" s="9">
        <v>2147.9790400000002</v>
      </c>
      <c r="Y656" s="9">
        <v>1600.3125</v>
      </c>
      <c r="Z656" s="9">
        <v>-1655.2232666015625</v>
      </c>
      <c r="AA656" s="9">
        <v>0.1910584568977356</v>
      </c>
      <c r="AB656" s="9">
        <v>0</v>
      </c>
      <c r="AC656" s="9">
        <v>5</v>
      </c>
      <c r="AD656" s="9">
        <v>0</v>
      </c>
      <c r="AE656" s="9"/>
    </row>
    <row r="657" spans="2:31" x14ac:dyDescent="0.25">
      <c r="B657" t="s">
        <v>553</v>
      </c>
      <c r="C657" t="s">
        <v>26</v>
      </c>
      <c r="D657" t="s">
        <v>49</v>
      </c>
      <c r="E657">
        <v>14</v>
      </c>
      <c r="F657" t="s">
        <v>66</v>
      </c>
      <c r="G657" s="9">
        <v>208.027099609375</v>
      </c>
      <c r="H657" s="9">
        <v>387144.78125</v>
      </c>
      <c r="I657" s="9">
        <v>133157.65625</v>
      </c>
      <c r="J657" s="9">
        <v>0</v>
      </c>
      <c r="K657" s="9">
        <v>99493.7734375</v>
      </c>
      <c r="L657" s="9">
        <v>44394.8828125</v>
      </c>
      <c r="M657" s="9">
        <v>57286.375</v>
      </c>
      <c r="N657" s="9">
        <v>0</v>
      </c>
      <c r="O657" s="9">
        <v>0</v>
      </c>
      <c r="P657" s="9">
        <v>52812.1015625</v>
      </c>
      <c r="Q657" s="9">
        <v>0</v>
      </c>
      <c r="R657" s="9">
        <v>0</v>
      </c>
      <c r="S657" s="9">
        <v>0</v>
      </c>
      <c r="T657" s="9">
        <v>0</v>
      </c>
      <c r="U657" s="9">
        <v>2258.3732800000002</v>
      </c>
      <c r="V657" s="9">
        <v>110.39444</v>
      </c>
      <c r="W657" s="9">
        <v>0</v>
      </c>
      <c r="X657" s="9">
        <v>2147.9790400000002</v>
      </c>
      <c r="Y657" s="9">
        <v>1600.3125</v>
      </c>
      <c r="Z657" s="9">
        <v>-1655.2232666015625</v>
      </c>
      <c r="AA657" s="9">
        <v>0.1910584568977356</v>
      </c>
      <c r="AB657" s="9">
        <v>0</v>
      </c>
      <c r="AC657" s="9">
        <v>5</v>
      </c>
      <c r="AD657" s="9">
        <v>0</v>
      </c>
      <c r="AE657" s="9"/>
    </row>
    <row r="658" spans="2:31" x14ac:dyDescent="0.25">
      <c r="B658" t="s">
        <v>554</v>
      </c>
      <c r="C658" t="s">
        <v>26</v>
      </c>
      <c r="D658" t="s">
        <v>49</v>
      </c>
      <c r="E658">
        <v>14</v>
      </c>
      <c r="F658" t="s">
        <v>55</v>
      </c>
      <c r="G658" s="9">
        <v>195.11090087890625</v>
      </c>
      <c r="H658" s="9">
        <v>376766.4375</v>
      </c>
      <c r="I658" s="9">
        <v>133157.65625</v>
      </c>
      <c r="J658" s="9">
        <v>0</v>
      </c>
      <c r="K658" s="9">
        <v>99493.7734375</v>
      </c>
      <c r="L658" s="9">
        <v>40368.80078125</v>
      </c>
      <c r="M658" s="9">
        <v>50948.69140625</v>
      </c>
      <c r="N658" s="9">
        <v>0</v>
      </c>
      <c r="O658" s="9">
        <v>0</v>
      </c>
      <c r="P658" s="9">
        <v>52797.69140625</v>
      </c>
      <c r="Q658" s="9">
        <v>0</v>
      </c>
      <c r="R658" s="9">
        <v>0</v>
      </c>
      <c r="S658" s="9">
        <v>0</v>
      </c>
      <c r="T658" s="9">
        <v>0</v>
      </c>
      <c r="U658" s="9">
        <v>2258.3732800000002</v>
      </c>
      <c r="V658" s="9">
        <v>110.39444</v>
      </c>
      <c r="W658" s="9">
        <v>0</v>
      </c>
      <c r="X658" s="9">
        <v>2147.9790400000002</v>
      </c>
      <c r="Y658" s="9">
        <v>1598.984375</v>
      </c>
      <c r="Z658" s="9">
        <v>-1653.8470458984375</v>
      </c>
      <c r="AA658" s="9">
        <v>0.1910584568977356</v>
      </c>
      <c r="AB658" s="9">
        <v>0</v>
      </c>
      <c r="AC658" s="9">
        <v>5</v>
      </c>
      <c r="AD658" s="9">
        <v>0</v>
      </c>
      <c r="AE658" s="9"/>
    </row>
    <row r="659" spans="2:31" x14ac:dyDescent="0.25">
      <c r="B659" t="s">
        <v>555</v>
      </c>
      <c r="C659" t="s">
        <v>26</v>
      </c>
      <c r="D659" t="s">
        <v>49</v>
      </c>
      <c r="E659">
        <v>14</v>
      </c>
      <c r="F659" t="s">
        <v>56</v>
      </c>
      <c r="G659" s="9">
        <v>211.99166870117187</v>
      </c>
      <c r="H659" s="9">
        <v>386677.9375</v>
      </c>
      <c r="I659" s="9">
        <v>133157.65625</v>
      </c>
      <c r="J659" s="9">
        <v>0</v>
      </c>
      <c r="K659" s="9">
        <v>99493.7734375</v>
      </c>
      <c r="L659" s="9">
        <v>42206.1796875</v>
      </c>
      <c r="M659" s="9">
        <v>59179.4921875</v>
      </c>
      <c r="N659" s="9">
        <v>0</v>
      </c>
      <c r="O659" s="9">
        <v>0</v>
      </c>
      <c r="P659" s="9">
        <v>52640.73046875</v>
      </c>
      <c r="Q659" s="9">
        <v>0</v>
      </c>
      <c r="R659" s="9">
        <v>0</v>
      </c>
      <c r="S659" s="9">
        <v>0</v>
      </c>
      <c r="T659" s="9">
        <v>0</v>
      </c>
      <c r="U659" s="9">
        <v>2258.3632000000002</v>
      </c>
      <c r="V659" s="9">
        <v>110.39444</v>
      </c>
      <c r="W659" s="9">
        <v>0</v>
      </c>
      <c r="X659" s="9">
        <v>2147.9689600000002</v>
      </c>
      <c r="Y659" s="9">
        <v>1589.5098876953125</v>
      </c>
      <c r="Z659" s="9">
        <v>-1643.95361328125</v>
      </c>
      <c r="AA659" s="9">
        <v>0.22927014529705048</v>
      </c>
      <c r="AB659" s="9">
        <v>0</v>
      </c>
      <c r="AC659" s="9">
        <v>6</v>
      </c>
      <c r="AD659" s="9">
        <v>0</v>
      </c>
      <c r="AE659" s="9"/>
    </row>
    <row r="660" spans="2:31" x14ac:dyDescent="0.25">
      <c r="B660" t="s">
        <v>556</v>
      </c>
      <c r="C660" t="s">
        <v>26</v>
      </c>
      <c r="D660" t="s">
        <v>49</v>
      </c>
      <c r="E660">
        <v>14</v>
      </c>
      <c r="F660" t="s">
        <v>70</v>
      </c>
      <c r="G660" s="9">
        <v>197.97599792480469</v>
      </c>
      <c r="H660" s="9">
        <v>375673.25</v>
      </c>
      <c r="I660" s="9">
        <v>133157.65625</v>
      </c>
      <c r="J660" s="9">
        <v>0</v>
      </c>
      <c r="K660" s="9">
        <v>99493.7734375</v>
      </c>
      <c r="L660" s="9">
        <v>38190.015625</v>
      </c>
      <c r="M660" s="9">
        <v>52280.04296875</v>
      </c>
      <c r="N660" s="9">
        <v>0</v>
      </c>
      <c r="O660" s="9">
        <v>0</v>
      </c>
      <c r="P660" s="9">
        <v>52551.95703125</v>
      </c>
      <c r="Q660" s="9">
        <v>0</v>
      </c>
      <c r="R660" s="9">
        <v>0</v>
      </c>
      <c r="S660" s="9">
        <v>0</v>
      </c>
      <c r="T660" s="9">
        <v>0</v>
      </c>
      <c r="U660" s="9">
        <v>2258.3632000000002</v>
      </c>
      <c r="V660" s="9">
        <v>110.39444</v>
      </c>
      <c r="W660" s="9">
        <v>0</v>
      </c>
      <c r="X660" s="9">
        <v>2147.9689600000002</v>
      </c>
      <c r="Y660" s="9">
        <v>1583.9095458984375</v>
      </c>
      <c r="Z660" s="9">
        <v>-1638.125</v>
      </c>
      <c r="AA660" s="9">
        <v>0.22927014529705048</v>
      </c>
      <c r="AB660" s="9">
        <v>0</v>
      </c>
      <c r="AC660" s="9">
        <v>6</v>
      </c>
      <c r="AD660" s="9">
        <v>0</v>
      </c>
      <c r="AE660" s="9"/>
    </row>
    <row r="661" spans="2:31" x14ac:dyDescent="0.25">
      <c r="B661" t="s">
        <v>557</v>
      </c>
      <c r="C661" t="s">
        <v>26</v>
      </c>
      <c r="D661" t="s">
        <v>49</v>
      </c>
      <c r="E661">
        <v>14</v>
      </c>
      <c r="F661" t="s">
        <v>57</v>
      </c>
      <c r="G661" s="9">
        <v>186.36427307128906</v>
      </c>
      <c r="H661" s="9">
        <v>366304.8125</v>
      </c>
      <c r="I661" s="9">
        <v>133157.65625</v>
      </c>
      <c r="J661" s="9">
        <v>0</v>
      </c>
      <c r="K661" s="9">
        <v>99493.7734375</v>
      </c>
      <c r="L661" s="9">
        <v>34640.3984375</v>
      </c>
      <c r="M661" s="9">
        <v>46461.203125</v>
      </c>
      <c r="N661" s="9">
        <v>0</v>
      </c>
      <c r="O661" s="9">
        <v>0</v>
      </c>
      <c r="P661" s="9">
        <v>52551.95703125</v>
      </c>
      <c r="Q661" s="9">
        <v>0</v>
      </c>
      <c r="R661" s="9">
        <v>0</v>
      </c>
      <c r="S661" s="9">
        <v>0</v>
      </c>
      <c r="T661" s="9">
        <v>0</v>
      </c>
      <c r="U661" s="9">
        <v>2258.3632000000002</v>
      </c>
      <c r="V661" s="9">
        <v>110.39444</v>
      </c>
      <c r="W661" s="9">
        <v>0</v>
      </c>
      <c r="X661" s="9">
        <v>2147.9689600000002</v>
      </c>
      <c r="Y661" s="9">
        <v>1583.9095458984375</v>
      </c>
      <c r="Z661" s="9">
        <v>-1638.125</v>
      </c>
      <c r="AA661" s="9">
        <v>0.22927014529705048</v>
      </c>
      <c r="AB661" s="9">
        <v>0</v>
      </c>
      <c r="AC661" s="9">
        <v>6</v>
      </c>
      <c r="AD661" s="9">
        <v>0</v>
      </c>
      <c r="AE661" s="9"/>
    </row>
    <row r="662" spans="2:31" x14ac:dyDescent="0.25">
      <c r="B662" t="s">
        <v>558</v>
      </c>
      <c r="C662" t="s">
        <v>27</v>
      </c>
      <c r="D662" t="s">
        <v>49</v>
      </c>
      <c r="E662">
        <v>14</v>
      </c>
      <c r="F662" t="s">
        <v>52</v>
      </c>
      <c r="G662" s="9">
        <v>979.30047607421875</v>
      </c>
      <c r="H662" s="9">
        <v>4620688</v>
      </c>
      <c r="I662" s="9">
        <v>566447.625</v>
      </c>
      <c r="J662" s="9">
        <v>0</v>
      </c>
      <c r="K662" s="9">
        <v>1692748</v>
      </c>
      <c r="L662" s="9">
        <v>869621.375</v>
      </c>
      <c r="M662" s="9">
        <v>924567.1875</v>
      </c>
      <c r="N662" s="9">
        <v>0</v>
      </c>
      <c r="O662" s="9">
        <v>1121.62158203125</v>
      </c>
      <c r="P662" s="9">
        <v>426445.1875</v>
      </c>
      <c r="Q662" s="9">
        <v>0</v>
      </c>
      <c r="R662" s="9">
        <v>139737.015625</v>
      </c>
      <c r="S662" s="9">
        <v>0</v>
      </c>
      <c r="T662" s="9">
        <v>0</v>
      </c>
      <c r="U662" s="9">
        <v>37021.452800000006</v>
      </c>
      <c r="V662" s="9">
        <v>0</v>
      </c>
      <c r="W662" s="9">
        <v>0</v>
      </c>
      <c r="X662" s="9">
        <v>37021.452800000006</v>
      </c>
      <c r="Y662" s="9">
        <v>10314.2255859375</v>
      </c>
      <c r="Z662" s="9">
        <v>-9179.6630859375</v>
      </c>
      <c r="AA662" s="9">
        <v>3.4242667257785797E-2</v>
      </c>
      <c r="AB662" s="9">
        <v>0</v>
      </c>
      <c r="AC662" s="9">
        <v>3</v>
      </c>
      <c r="AD662" s="9">
        <v>0</v>
      </c>
      <c r="AE662" s="9"/>
    </row>
    <row r="663" spans="2:31" x14ac:dyDescent="0.25">
      <c r="B663" t="s">
        <v>759</v>
      </c>
      <c r="C663" t="s">
        <v>27</v>
      </c>
      <c r="D663" t="s">
        <v>49</v>
      </c>
      <c r="E663">
        <v>14</v>
      </c>
      <c r="F663" t="s">
        <v>648</v>
      </c>
      <c r="G663" s="9">
        <v>979.30267333984375</v>
      </c>
      <c r="H663" s="9">
        <v>4638733.5</v>
      </c>
      <c r="I663" s="9">
        <v>566447.625</v>
      </c>
      <c r="J663" s="9">
        <v>0</v>
      </c>
      <c r="K663" s="9">
        <v>1692748</v>
      </c>
      <c r="L663" s="9">
        <v>869616.875</v>
      </c>
      <c r="M663" s="9">
        <v>942615.375</v>
      </c>
      <c r="N663" s="9">
        <v>0</v>
      </c>
      <c r="O663" s="9">
        <v>1121.62158203125</v>
      </c>
      <c r="P663" s="9">
        <v>426445.25</v>
      </c>
      <c r="Q663" s="9">
        <v>0</v>
      </c>
      <c r="R663" s="9">
        <v>139736.96875</v>
      </c>
      <c r="S663" s="9">
        <v>0</v>
      </c>
      <c r="T663" s="9">
        <v>0</v>
      </c>
      <c r="U663" s="9">
        <v>37021.452800000006</v>
      </c>
      <c r="V663" s="9">
        <v>0</v>
      </c>
      <c r="W663" s="9">
        <v>0</v>
      </c>
      <c r="X663" s="9">
        <v>37021.452800000006</v>
      </c>
      <c r="Y663" s="9">
        <v>10314.2265625</v>
      </c>
      <c r="Z663" s="9">
        <v>-9179.6640625</v>
      </c>
      <c r="AA663" s="9">
        <v>3.4242667257785797E-2</v>
      </c>
      <c r="AB663" s="9">
        <v>0</v>
      </c>
      <c r="AC663" s="9">
        <v>3</v>
      </c>
      <c r="AD663" s="9">
        <v>0</v>
      </c>
      <c r="AE663" s="9"/>
    </row>
    <row r="664" spans="2:31" x14ac:dyDescent="0.25">
      <c r="B664" t="s">
        <v>559</v>
      </c>
      <c r="C664" t="s">
        <v>27</v>
      </c>
      <c r="D664" t="s">
        <v>49</v>
      </c>
      <c r="E664">
        <v>14</v>
      </c>
      <c r="F664" t="s">
        <v>62</v>
      </c>
      <c r="G664" s="9">
        <v>953.62139892578125</v>
      </c>
      <c r="H664" s="9">
        <v>4586155.5</v>
      </c>
      <c r="I664" s="9">
        <v>566447.625</v>
      </c>
      <c r="J664" s="9">
        <v>0</v>
      </c>
      <c r="K664" s="9">
        <v>1692748</v>
      </c>
      <c r="L664" s="9">
        <v>909819.9375</v>
      </c>
      <c r="M664" s="9">
        <v>878847.625</v>
      </c>
      <c r="N664" s="9">
        <v>0</v>
      </c>
      <c r="O664" s="9">
        <v>1121.62158203125</v>
      </c>
      <c r="P664" s="9">
        <v>399005.875</v>
      </c>
      <c r="Q664" s="9">
        <v>0</v>
      </c>
      <c r="R664" s="9">
        <v>138164</v>
      </c>
      <c r="S664" s="9">
        <v>0</v>
      </c>
      <c r="T664" s="9">
        <v>0</v>
      </c>
      <c r="U664" s="9">
        <v>37021.834240000004</v>
      </c>
      <c r="V664" s="9">
        <v>0</v>
      </c>
      <c r="W664" s="9">
        <v>0</v>
      </c>
      <c r="X664" s="9">
        <v>37021.834240000004</v>
      </c>
      <c r="Y664" s="9">
        <v>10287.1376953125</v>
      </c>
      <c r="Z664" s="9">
        <v>-9155.5537109375</v>
      </c>
      <c r="AA664" s="9">
        <v>3.4242667257785797E-2</v>
      </c>
      <c r="AB664" s="9">
        <v>0</v>
      </c>
      <c r="AC664" s="9">
        <v>3</v>
      </c>
      <c r="AD664" s="9">
        <v>0</v>
      </c>
      <c r="AE664" s="9"/>
    </row>
    <row r="665" spans="2:31" x14ac:dyDescent="0.25">
      <c r="B665" t="s">
        <v>760</v>
      </c>
      <c r="C665" t="s">
        <v>27</v>
      </c>
      <c r="D665" t="s">
        <v>49</v>
      </c>
      <c r="E665">
        <v>14</v>
      </c>
      <c r="F665" t="s">
        <v>650</v>
      </c>
      <c r="G665" s="9">
        <v>896.604248046875</v>
      </c>
      <c r="H665" s="9">
        <v>4342825</v>
      </c>
      <c r="I665" s="9">
        <v>566447.625</v>
      </c>
      <c r="J665" s="9">
        <v>0</v>
      </c>
      <c r="K665" s="9">
        <v>1692748</v>
      </c>
      <c r="L665" s="9">
        <v>762758.375</v>
      </c>
      <c r="M665" s="9">
        <v>806294.8125</v>
      </c>
      <c r="N665" s="9">
        <v>0</v>
      </c>
      <c r="O665" s="9">
        <v>1121.62158203125</v>
      </c>
      <c r="P665" s="9">
        <v>374035.25</v>
      </c>
      <c r="Q665" s="9">
        <v>0</v>
      </c>
      <c r="R665" s="9">
        <v>139418.546875</v>
      </c>
      <c r="S665" s="9">
        <v>0</v>
      </c>
      <c r="T665" s="9">
        <v>0</v>
      </c>
      <c r="U665" s="9">
        <v>37021.864960000006</v>
      </c>
      <c r="V665" s="9">
        <v>0</v>
      </c>
      <c r="W665" s="9">
        <v>0</v>
      </c>
      <c r="X665" s="9">
        <v>37021.864960000006</v>
      </c>
      <c r="Y665" s="9">
        <v>10293.2490234375</v>
      </c>
      <c r="Z665" s="9">
        <v>-9160.9921875</v>
      </c>
      <c r="AA665" s="9">
        <v>3.4242667257785797E-2</v>
      </c>
      <c r="AB665" s="9">
        <v>0</v>
      </c>
      <c r="AC665" s="9">
        <v>3</v>
      </c>
      <c r="AD665" s="9">
        <v>0</v>
      </c>
      <c r="AE665" s="9"/>
    </row>
    <row r="666" spans="2:31" x14ac:dyDescent="0.25">
      <c r="B666" t="s">
        <v>560</v>
      </c>
      <c r="C666" t="s">
        <v>27</v>
      </c>
      <c r="D666" t="s">
        <v>49</v>
      </c>
      <c r="E666">
        <v>14</v>
      </c>
      <c r="F666" t="s">
        <v>53</v>
      </c>
      <c r="G666" s="9">
        <v>1028.586669921875</v>
      </c>
      <c r="H666" s="9">
        <v>4685996.5</v>
      </c>
      <c r="I666" s="9">
        <v>566447.625</v>
      </c>
      <c r="J666" s="9">
        <v>0</v>
      </c>
      <c r="K666" s="9">
        <v>1692748</v>
      </c>
      <c r="L666" s="9">
        <v>812325.75</v>
      </c>
      <c r="M666" s="9">
        <v>960743.5</v>
      </c>
      <c r="N666" s="9">
        <v>0</v>
      </c>
      <c r="O666" s="9">
        <v>1121.62158203125</v>
      </c>
      <c r="P666" s="9">
        <v>520066.03125</v>
      </c>
      <c r="Q666" s="9">
        <v>0</v>
      </c>
      <c r="R666" s="9">
        <v>132542.421875</v>
      </c>
      <c r="S666" s="9">
        <v>0</v>
      </c>
      <c r="T666" s="9">
        <v>0</v>
      </c>
      <c r="U666" s="9">
        <v>37021.670400000003</v>
      </c>
      <c r="V666" s="9">
        <v>0</v>
      </c>
      <c r="W666" s="9">
        <v>0</v>
      </c>
      <c r="X666" s="9">
        <v>37021.670400000003</v>
      </c>
      <c r="Y666" s="9">
        <v>10296.625</v>
      </c>
      <c r="Z666" s="9">
        <v>-9163.998046875</v>
      </c>
      <c r="AA666" s="9">
        <v>4.5656885951757431E-2</v>
      </c>
      <c r="AB666" s="9">
        <v>0</v>
      </c>
      <c r="AC666" s="9">
        <v>4</v>
      </c>
      <c r="AD666" s="9">
        <v>0</v>
      </c>
      <c r="AE666" s="9"/>
    </row>
    <row r="667" spans="2:31" x14ac:dyDescent="0.25">
      <c r="B667" t="s">
        <v>836</v>
      </c>
      <c r="C667" t="s">
        <v>27</v>
      </c>
      <c r="D667" t="s">
        <v>49</v>
      </c>
      <c r="E667">
        <v>14</v>
      </c>
      <c r="F667" t="s">
        <v>777</v>
      </c>
      <c r="G667" s="9">
        <v>946.8466796875</v>
      </c>
      <c r="H667" s="9">
        <v>4486181.5</v>
      </c>
      <c r="I667" s="9">
        <v>566447.625</v>
      </c>
      <c r="J667" s="9">
        <v>0</v>
      </c>
      <c r="K667" s="9">
        <v>1692748</v>
      </c>
      <c r="L667" s="9">
        <v>726183.1875</v>
      </c>
      <c r="M667" s="9">
        <v>846532.9375</v>
      </c>
      <c r="N667" s="9">
        <v>0</v>
      </c>
      <c r="O667" s="9">
        <v>1121.62158203125</v>
      </c>
      <c r="P667" s="9">
        <v>520066.03125</v>
      </c>
      <c r="Q667" s="9">
        <v>0</v>
      </c>
      <c r="R667" s="9">
        <v>133081.5</v>
      </c>
      <c r="S667" s="9">
        <v>0</v>
      </c>
      <c r="T667" s="9">
        <v>0</v>
      </c>
      <c r="U667" s="9">
        <v>37021.670400000003</v>
      </c>
      <c r="V667" s="9">
        <v>0</v>
      </c>
      <c r="W667" s="9">
        <v>0</v>
      </c>
      <c r="X667" s="9">
        <v>37021.670400000003</v>
      </c>
      <c r="Y667" s="9">
        <v>10296.625</v>
      </c>
      <c r="Z667" s="9">
        <v>-9163.998046875</v>
      </c>
      <c r="AA667" s="9">
        <v>4.5656885951757431E-2</v>
      </c>
      <c r="AB667" s="9">
        <v>0</v>
      </c>
      <c r="AC667" s="9">
        <v>4</v>
      </c>
      <c r="AD667" s="9">
        <v>0</v>
      </c>
      <c r="AE667" s="9"/>
    </row>
    <row r="668" spans="2:31" x14ac:dyDescent="0.25">
      <c r="B668" t="s">
        <v>561</v>
      </c>
      <c r="C668" t="s">
        <v>27</v>
      </c>
      <c r="D668" t="s">
        <v>49</v>
      </c>
      <c r="E668">
        <v>14</v>
      </c>
      <c r="F668" t="s">
        <v>54</v>
      </c>
      <c r="G668" s="9">
        <v>969.88494873046875</v>
      </c>
      <c r="H668" s="9">
        <v>4450075</v>
      </c>
      <c r="I668" s="9">
        <v>566447.625</v>
      </c>
      <c r="J668" s="9">
        <v>0</v>
      </c>
      <c r="K668" s="9">
        <v>1692748</v>
      </c>
      <c r="L668" s="9">
        <v>861551</v>
      </c>
      <c r="M668" s="9">
        <v>855370.5625</v>
      </c>
      <c r="N668" s="9">
        <v>0</v>
      </c>
      <c r="O668" s="9">
        <v>1121.62158203125</v>
      </c>
      <c r="P668" s="9">
        <v>472836.09375</v>
      </c>
      <c r="Q668" s="9">
        <v>0</v>
      </c>
      <c r="R668" s="9">
        <v>0</v>
      </c>
      <c r="S668" s="9">
        <v>0</v>
      </c>
      <c r="T668" s="9">
        <v>0</v>
      </c>
      <c r="U668" s="9">
        <v>37021.667840000002</v>
      </c>
      <c r="V668" s="9">
        <v>0</v>
      </c>
      <c r="W668" s="9">
        <v>0</v>
      </c>
      <c r="X668" s="9">
        <v>37021.667840000002</v>
      </c>
      <c r="Y668" s="9">
        <v>8326.5029296875</v>
      </c>
      <c r="Z668" s="9">
        <v>-8564.9306640625</v>
      </c>
      <c r="AA668" s="9">
        <v>0.60495376586914063</v>
      </c>
      <c r="AB668" s="9">
        <v>0</v>
      </c>
      <c r="AC668" s="9">
        <v>53</v>
      </c>
      <c r="AD668" s="9">
        <v>0</v>
      </c>
      <c r="AE668" s="9"/>
    </row>
    <row r="669" spans="2:31" x14ac:dyDescent="0.25">
      <c r="B669" t="s">
        <v>562</v>
      </c>
      <c r="C669" t="s">
        <v>27</v>
      </c>
      <c r="D669" t="s">
        <v>49</v>
      </c>
      <c r="E669">
        <v>14</v>
      </c>
      <c r="F669" t="s">
        <v>66</v>
      </c>
      <c r="G669" s="9">
        <v>881.82305908203125</v>
      </c>
      <c r="H669" s="9">
        <v>4234600.5</v>
      </c>
      <c r="I669" s="9">
        <v>566447.625</v>
      </c>
      <c r="J669" s="9">
        <v>0</v>
      </c>
      <c r="K669" s="9">
        <v>1692748</v>
      </c>
      <c r="L669" s="9">
        <v>769925.125</v>
      </c>
      <c r="M669" s="9">
        <v>731521.5</v>
      </c>
      <c r="N669" s="9">
        <v>0</v>
      </c>
      <c r="O669" s="9">
        <v>1121.62158203125</v>
      </c>
      <c r="P669" s="9">
        <v>472836.09375</v>
      </c>
      <c r="Q669" s="9">
        <v>0</v>
      </c>
      <c r="R669" s="9">
        <v>0</v>
      </c>
      <c r="S669" s="9">
        <v>0</v>
      </c>
      <c r="T669" s="9">
        <v>0</v>
      </c>
      <c r="U669" s="9">
        <v>37021.667840000002</v>
      </c>
      <c r="V669" s="9">
        <v>0</v>
      </c>
      <c r="W669" s="9">
        <v>0</v>
      </c>
      <c r="X669" s="9">
        <v>37021.667840000002</v>
      </c>
      <c r="Y669" s="9">
        <v>8326.5</v>
      </c>
      <c r="Z669" s="9">
        <v>-8564.9287109375</v>
      </c>
      <c r="AA669" s="9">
        <v>0.60495376586914063</v>
      </c>
      <c r="AB669" s="9">
        <v>0</v>
      </c>
      <c r="AC669" s="9">
        <v>53</v>
      </c>
      <c r="AD669" s="9">
        <v>0</v>
      </c>
      <c r="AE669" s="9"/>
    </row>
    <row r="670" spans="2:31" x14ac:dyDescent="0.25">
      <c r="B670" t="s">
        <v>563</v>
      </c>
      <c r="C670" t="s">
        <v>27</v>
      </c>
      <c r="D670" t="s">
        <v>49</v>
      </c>
      <c r="E670">
        <v>14</v>
      </c>
      <c r="F670" t="s">
        <v>55</v>
      </c>
      <c r="G670" s="9">
        <v>815.5020751953125</v>
      </c>
      <c r="H670" s="9">
        <v>4066605</v>
      </c>
      <c r="I670" s="9">
        <v>566447.625</v>
      </c>
      <c r="J670" s="9">
        <v>0</v>
      </c>
      <c r="K670" s="9">
        <v>1692748</v>
      </c>
      <c r="L670" s="9">
        <v>694884.125</v>
      </c>
      <c r="M670" s="9">
        <v>638567.8125</v>
      </c>
      <c r="N670" s="9">
        <v>0</v>
      </c>
      <c r="O670" s="9">
        <v>1121.62158203125</v>
      </c>
      <c r="P670" s="9">
        <v>472836.09375</v>
      </c>
      <c r="Q670" s="9">
        <v>0</v>
      </c>
      <c r="R670" s="9">
        <v>0</v>
      </c>
      <c r="S670" s="9">
        <v>0</v>
      </c>
      <c r="T670" s="9">
        <v>0</v>
      </c>
      <c r="U670" s="9">
        <v>37021.667840000002</v>
      </c>
      <c r="V670" s="9">
        <v>0</v>
      </c>
      <c r="W670" s="9">
        <v>0</v>
      </c>
      <c r="X670" s="9">
        <v>37021.667840000002</v>
      </c>
      <c r="Y670" s="9">
        <v>8326.50390625</v>
      </c>
      <c r="Z670" s="9">
        <v>-8564.9326171875</v>
      </c>
      <c r="AA670" s="9">
        <v>0.60495376586914063</v>
      </c>
      <c r="AB670" s="9">
        <v>0</v>
      </c>
      <c r="AC670" s="9">
        <v>53</v>
      </c>
      <c r="AD670" s="9">
        <v>0</v>
      </c>
      <c r="AE670" s="9"/>
    </row>
    <row r="671" spans="2:31" x14ac:dyDescent="0.25">
      <c r="B671" t="s">
        <v>564</v>
      </c>
      <c r="C671" t="s">
        <v>27</v>
      </c>
      <c r="D671" t="s">
        <v>49</v>
      </c>
      <c r="E671">
        <v>14</v>
      </c>
      <c r="F671" t="s">
        <v>56</v>
      </c>
      <c r="G671" s="9">
        <v>953.07861328125</v>
      </c>
      <c r="H671" s="9">
        <v>4302436.5</v>
      </c>
      <c r="I671" s="9">
        <v>566447.625</v>
      </c>
      <c r="J671" s="9">
        <v>0</v>
      </c>
      <c r="K671" s="9">
        <v>1692748</v>
      </c>
      <c r="L671" s="9">
        <v>770307.125</v>
      </c>
      <c r="M671" s="9">
        <v>800802.75</v>
      </c>
      <c r="N671" s="9">
        <v>0</v>
      </c>
      <c r="O671" s="9">
        <v>1121.62158203125</v>
      </c>
      <c r="P671" s="9">
        <v>471008.71875</v>
      </c>
      <c r="Q671" s="9">
        <v>0</v>
      </c>
      <c r="R671" s="9">
        <v>0</v>
      </c>
      <c r="S671" s="9">
        <v>0</v>
      </c>
      <c r="T671" s="9">
        <v>0</v>
      </c>
      <c r="U671" s="9">
        <v>37021.591040000007</v>
      </c>
      <c r="V671" s="9">
        <v>0</v>
      </c>
      <c r="W671" s="9">
        <v>0</v>
      </c>
      <c r="X671" s="9">
        <v>37021.591040000007</v>
      </c>
      <c r="Y671" s="9">
        <v>8253.021484375</v>
      </c>
      <c r="Z671" s="9">
        <v>-8488.33203125</v>
      </c>
      <c r="AA671" s="9">
        <v>1.0272799730300903</v>
      </c>
      <c r="AB671" s="9">
        <v>0</v>
      </c>
      <c r="AC671" s="9">
        <v>85</v>
      </c>
      <c r="AD671" s="9">
        <v>5</v>
      </c>
      <c r="AE671" s="9"/>
    </row>
    <row r="672" spans="2:31" x14ac:dyDescent="0.25">
      <c r="B672" t="s">
        <v>565</v>
      </c>
      <c r="C672" t="s">
        <v>27</v>
      </c>
      <c r="D672" t="s">
        <v>49</v>
      </c>
      <c r="E672">
        <v>14</v>
      </c>
      <c r="F672" t="s">
        <v>70</v>
      </c>
      <c r="G672" s="9">
        <v>865.8883056640625</v>
      </c>
      <c r="H672" s="9">
        <v>4100431</v>
      </c>
      <c r="I672" s="9">
        <v>566447.625</v>
      </c>
      <c r="J672" s="9">
        <v>0</v>
      </c>
      <c r="K672" s="9">
        <v>1692748</v>
      </c>
      <c r="L672" s="9">
        <v>686159.1875</v>
      </c>
      <c r="M672" s="9">
        <v>682940.4375</v>
      </c>
      <c r="N672" s="9">
        <v>0</v>
      </c>
      <c r="O672" s="9">
        <v>1121.62158203125</v>
      </c>
      <c r="P672" s="9">
        <v>471013.1875</v>
      </c>
      <c r="Q672" s="9">
        <v>0</v>
      </c>
      <c r="R672" s="9">
        <v>0</v>
      </c>
      <c r="S672" s="9">
        <v>0</v>
      </c>
      <c r="T672" s="9">
        <v>0</v>
      </c>
      <c r="U672" s="9">
        <v>37021.591040000007</v>
      </c>
      <c r="V672" s="9">
        <v>0</v>
      </c>
      <c r="W672" s="9">
        <v>0</v>
      </c>
      <c r="X672" s="9">
        <v>37021.591040000007</v>
      </c>
      <c r="Y672" s="9">
        <v>8244.3515625</v>
      </c>
      <c r="Z672" s="9">
        <v>-8479.337890625</v>
      </c>
      <c r="AA672" s="9">
        <v>1.0272799730300903</v>
      </c>
      <c r="AB672" s="9">
        <v>0</v>
      </c>
      <c r="AC672" s="9">
        <v>85</v>
      </c>
      <c r="AD672" s="9">
        <v>5</v>
      </c>
      <c r="AE672" s="9"/>
    </row>
    <row r="673" spans="2:31" x14ac:dyDescent="0.25">
      <c r="B673" t="s">
        <v>566</v>
      </c>
      <c r="C673" t="s">
        <v>27</v>
      </c>
      <c r="D673" t="s">
        <v>49</v>
      </c>
      <c r="E673">
        <v>14</v>
      </c>
      <c r="F673" t="s">
        <v>57</v>
      </c>
      <c r="G673" s="9">
        <v>800.2811279296875</v>
      </c>
      <c r="H673" s="9">
        <v>3943810</v>
      </c>
      <c r="I673" s="9">
        <v>566447.625</v>
      </c>
      <c r="J673" s="9">
        <v>0</v>
      </c>
      <c r="K673" s="9">
        <v>1692748</v>
      </c>
      <c r="L673" s="9">
        <v>616578.9375</v>
      </c>
      <c r="M673" s="9">
        <v>595898.375</v>
      </c>
      <c r="N673" s="9">
        <v>0</v>
      </c>
      <c r="O673" s="9">
        <v>1121.62158203125</v>
      </c>
      <c r="P673" s="9">
        <v>471014.625</v>
      </c>
      <c r="Q673" s="9">
        <v>0</v>
      </c>
      <c r="R673" s="9">
        <v>0</v>
      </c>
      <c r="S673" s="9">
        <v>0</v>
      </c>
      <c r="T673" s="9">
        <v>0</v>
      </c>
      <c r="U673" s="9">
        <v>37021.591040000007</v>
      </c>
      <c r="V673" s="9">
        <v>0</v>
      </c>
      <c r="W673" s="9">
        <v>0</v>
      </c>
      <c r="X673" s="9">
        <v>37021.591040000007</v>
      </c>
      <c r="Y673" s="9">
        <v>8241.94140625</v>
      </c>
      <c r="Z673" s="9">
        <v>-8476.837890625</v>
      </c>
      <c r="AA673" s="9">
        <v>1.0272799730300903</v>
      </c>
      <c r="AB673" s="9">
        <v>0</v>
      </c>
      <c r="AC673" s="9">
        <v>85</v>
      </c>
      <c r="AD673" s="9">
        <v>5</v>
      </c>
      <c r="AE673" s="9"/>
    </row>
    <row r="674" spans="2:31" x14ac:dyDescent="0.25">
      <c r="B674" t="s">
        <v>567</v>
      </c>
      <c r="C674" t="s">
        <v>23</v>
      </c>
      <c r="D674" t="s">
        <v>50</v>
      </c>
      <c r="E674">
        <v>14</v>
      </c>
      <c r="F674" t="s">
        <v>52</v>
      </c>
      <c r="G674" s="9">
        <v>51.871295928955078</v>
      </c>
      <c r="H674" s="9">
        <v>131965.5</v>
      </c>
      <c r="I674" s="9">
        <v>31593.98046875</v>
      </c>
      <c r="J674" s="9">
        <v>0</v>
      </c>
      <c r="K674" s="9">
        <v>50648.0078125</v>
      </c>
      <c r="L674" s="9">
        <v>35.241603851318359</v>
      </c>
      <c r="M674" s="9">
        <v>35540.85546875</v>
      </c>
      <c r="N674" s="9">
        <v>0</v>
      </c>
      <c r="O674" s="9">
        <v>0</v>
      </c>
      <c r="P674" s="9">
        <v>14147.498046875</v>
      </c>
      <c r="Q674" s="9">
        <v>0</v>
      </c>
      <c r="R674" s="9">
        <v>0</v>
      </c>
      <c r="S674" s="9">
        <v>0</v>
      </c>
      <c r="T674" s="9">
        <v>0</v>
      </c>
      <c r="U674" s="9">
        <v>146.53954000000002</v>
      </c>
      <c r="V674" s="9">
        <v>0</v>
      </c>
      <c r="W674" s="9">
        <v>0</v>
      </c>
      <c r="X674" s="9">
        <v>146.53954000000002</v>
      </c>
      <c r="Y674" s="9">
        <v>424.09866333007812</v>
      </c>
      <c r="Z674" s="9">
        <v>-377.44781494140625</v>
      </c>
      <c r="AA674" s="9">
        <v>0</v>
      </c>
      <c r="AB674" s="9">
        <v>0</v>
      </c>
      <c r="AC674" s="9">
        <v>0</v>
      </c>
      <c r="AD674" s="9">
        <v>0</v>
      </c>
      <c r="AE674" s="9"/>
    </row>
    <row r="675" spans="2:31" x14ac:dyDescent="0.25">
      <c r="B675" t="s">
        <v>761</v>
      </c>
      <c r="C675" t="s">
        <v>23</v>
      </c>
      <c r="D675" t="s">
        <v>50</v>
      </c>
      <c r="E675">
        <v>14</v>
      </c>
      <c r="F675" t="s">
        <v>648</v>
      </c>
      <c r="G675" s="9">
        <v>51.871288299560547</v>
      </c>
      <c r="H675" s="9">
        <v>136179.984375</v>
      </c>
      <c r="I675" s="9">
        <v>31593.98046875</v>
      </c>
      <c r="J675" s="9">
        <v>0</v>
      </c>
      <c r="K675" s="9">
        <v>50648.0078125</v>
      </c>
      <c r="L675" s="9">
        <v>35.116306304931641</v>
      </c>
      <c r="M675" s="9">
        <v>39755.3828125</v>
      </c>
      <c r="N675" s="9">
        <v>0</v>
      </c>
      <c r="O675" s="9">
        <v>0</v>
      </c>
      <c r="P675" s="9">
        <v>14147.5576171875</v>
      </c>
      <c r="Q675" s="9">
        <v>0</v>
      </c>
      <c r="R675" s="9">
        <v>0</v>
      </c>
      <c r="S675" s="9">
        <v>0</v>
      </c>
      <c r="T675" s="9">
        <v>0</v>
      </c>
      <c r="U675" s="9">
        <v>146.53874000000002</v>
      </c>
      <c r="V675" s="9">
        <v>0</v>
      </c>
      <c r="W675" s="9">
        <v>0</v>
      </c>
      <c r="X675" s="9">
        <v>146.53874000000002</v>
      </c>
      <c r="Y675" s="9">
        <v>424.09872436523437</v>
      </c>
      <c r="Z675" s="9">
        <v>-377.4478759765625</v>
      </c>
      <c r="AA675" s="9">
        <v>0</v>
      </c>
      <c r="AB675" s="9">
        <v>0</v>
      </c>
      <c r="AC675" s="9">
        <v>0</v>
      </c>
      <c r="AD675" s="9">
        <v>0</v>
      </c>
      <c r="AE675" s="9"/>
    </row>
    <row r="676" spans="2:31" x14ac:dyDescent="0.25">
      <c r="B676" t="s">
        <v>568</v>
      </c>
      <c r="C676" t="s">
        <v>23</v>
      </c>
      <c r="D676" t="s">
        <v>50</v>
      </c>
      <c r="E676">
        <v>14</v>
      </c>
      <c r="F676" t="s">
        <v>62</v>
      </c>
      <c r="G676" s="9">
        <v>52.642765045166016</v>
      </c>
      <c r="H676" s="9">
        <v>128215</v>
      </c>
      <c r="I676" s="9">
        <v>31593.98046875</v>
      </c>
      <c r="J676" s="9">
        <v>0</v>
      </c>
      <c r="K676" s="9">
        <v>50648.0078125</v>
      </c>
      <c r="L676" s="9">
        <v>58.140434265136719</v>
      </c>
      <c r="M676" s="9">
        <v>38089.7578125</v>
      </c>
      <c r="N676" s="9">
        <v>0</v>
      </c>
      <c r="O676" s="9">
        <v>0</v>
      </c>
      <c r="P676" s="9">
        <v>7825.205078125</v>
      </c>
      <c r="Q676" s="9">
        <v>0</v>
      </c>
      <c r="R676" s="9">
        <v>0</v>
      </c>
      <c r="S676" s="9">
        <v>0</v>
      </c>
      <c r="T676" s="9">
        <v>0</v>
      </c>
      <c r="U676" s="9">
        <v>146.61934000000002</v>
      </c>
      <c r="V676" s="9">
        <v>0</v>
      </c>
      <c r="W676" s="9">
        <v>0</v>
      </c>
      <c r="X676" s="9">
        <v>146.61934000000002</v>
      </c>
      <c r="Y676" s="9">
        <v>431.6796875</v>
      </c>
      <c r="Z676" s="9">
        <v>-384.19491577148437</v>
      </c>
      <c r="AA676" s="9">
        <v>0</v>
      </c>
      <c r="AB676" s="9">
        <v>0</v>
      </c>
      <c r="AC676" s="9">
        <v>0</v>
      </c>
      <c r="AD676" s="9">
        <v>0</v>
      </c>
      <c r="AE676" s="9"/>
    </row>
    <row r="677" spans="2:31" x14ac:dyDescent="0.25">
      <c r="B677" t="s">
        <v>762</v>
      </c>
      <c r="C677" t="s">
        <v>23</v>
      </c>
      <c r="D677" t="s">
        <v>50</v>
      </c>
      <c r="E677">
        <v>14</v>
      </c>
      <c r="F677" t="s">
        <v>650</v>
      </c>
      <c r="G677" s="9">
        <v>45.704689025878906</v>
      </c>
      <c r="H677" s="9">
        <v>118484.9765625</v>
      </c>
      <c r="I677" s="9">
        <v>31593.98046875</v>
      </c>
      <c r="J677" s="9">
        <v>0</v>
      </c>
      <c r="K677" s="9">
        <v>50648.0078125</v>
      </c>
      <c r="L677" s="9">
        <v>49.517681121826172</v>
      </c>
      <c r="M677" s="9">
        <v>29006.482421875</v>
      </c>
      <c r="N677" s="9">
        <v>0</v>
      </c>
      <c r="O677" s="9">
        <v>0</v>
      </c>
      <c r="P677" s="9">
        <v>7187.0595703125</v>
      </c>
      <c r="Q677" s="9">
        <v>0</v>
      </c>
      <c r="R677" s="9">
        <v>0</v>
      </c>
      <c r="S677" s="9">
        <v>0</v>
      </c>
      <c r="T677" s="9">
        <v>0</v>
      </c>
      <c r="U677" s="9">
        <v>146.62045000000001</v>
      </c>
      <c r="V677" s="9">
        <v>0</v>
      </c>
      <c r="W677" s="9">
        <v>0</v>
      </c>
      <c r="X677" s="9">
        <v>146.62045000000001</v>
      </c>
      <c r="Y677" s="9">
        <v>429.13290405273438</v>
      </c>
      <c r="Z677" s="9">
        <v>-381.92828369140625</v>
      </c>
      <c r="AA677" s="9">
        <v>0</v>
      </c>
      <c r="AB677" s="9">
        <v>0</v>
      </c>
      <c r="AC677" s="9">
        <v>0</v>
      </c>
      <c r="AD677" s="9">
        <v>0</v>
      </c>
      <c r="AE677" s="9"/>
    </row>
    <row r="678" spans="2:31" x14ac:dyDescent="0.25">
      <c r="B678" t="s">
        <v>569</v>
      </c>
      <c r="C678" t="s">
        <v>23</v>
      </c>
      <c r="D678" t="s">
        <v>50</v>
      </c>
      <c r="E678">
        <v>14</v>
      </c>
      <c r="F678" t="s">
        <v>53</v>
      </c>
      <c r="G678" s="9">
        <v>53.804538726806641</v>
      </c>
      <c r="H678" s="9">
        <v>131413.875</v>
      </c>
      <c r="I678" s="9">
        <v>31593.98046875</v>
      </c>
      <c r="J678" s="9">
        <v>0</v>
      </c>
      <c r="K678" s="9">
        <v>50648.0078125</v>
      </c>
      <c r="L678" s="9">
        <v>41.479682922363281</v>
      </c>
      <c r="M678" s="9">
        <v>37543.96875</v>
      </c>
      <c r="N678" s="9">
        <v>0</v>
      </c>
      <c r="O678" s="9">
        <v>0</v>
      </c>
      <c r="P678" s="9">
        <v>11586.544921875</v>
      </c>
      <c r="Q678" s="9">
        <v>0</v>
      </c>
      <c r="R678" s="9">
        <v>0</v>
      </c>
      <c r="S678" s="9">
        <v>0</v>
      </c>
      <c r="T678" s="9">
        <v>0</v>
      </c>
      <c r="U678" s="9">
        <v>146.60575</v>
      </c>
      <c r="V678" s="9">
        <v>0</v>
      </c>
      <c r="W678" s="9">
        <v>0</v>
      </c>
      <c r="X678" s="9">
        <v>146.60575</v>
      </c>
      <c r="Y678" s="9">
        <v>437.0352783203125</v>
      </c>
      <c r="Z678" s="9">
        <v>-388.96139526367188</v>
      </c>
      <c r="AA678" s="9">
        <v>0</v>
      </c>
      <c r="AB678" s="9">
        <v>0</v>
      </c>
      <c r="AC678" s="9">
        <v>0</v>
      </c>
      <c r="AD678" s="9">
        <v>0</v>
      </c>
      <c r="AE678" s="9"/>
    </row>
    <row r="679" spans="2:31" x14ac:dyDescent="0.25">
      <c r="B679" t="s">
        <v>837</v>
      </c>
      <c r="C679" t="s">
        <v>23</v>
      </c>
      <c r="D679" t="s">
        <v>50</v>
      </c>
      <c r="E679">
        <v>14</v>
      </c>
      <c r="F679" t="s">
        <v>777</v>
      </c>
      <c r="G679" s="9">
        <v>49.719882965087891</v>
      </c>
      <c r="H679" s="9">
        <v>126242</v>
      </c>
      <c r="I679" s="9">
        <v>31593.98046875</v>
      </c>
      <c r="J679" s="9">
        <v>0</v>
      </c>
      <c r="K679" s="9">
        <v>50648.0078125</v>
      </c>
      <c r="L679" s="9">
        <v>38.799674987792969</v>
      </c>
      <c r="M679" s="9">
        <v>32374.783203125</v>
      </c>
      <c r="N679" s="9">
        <v>0</v>
      </c>
      <c r="O679" s="9">
        <v>0</v>
      </c>
      <c r="P679" s="9">
        <v>11586.544921875</v>
      </c>
      <c r="Q679" s="9">
        <v>0</v>
      </c>
      <c r="R679" s="9">
        <v>0</v>
      </c>
      <c r="S679" s="9">
        <v>0</v>
      </c>
      <c r="T679" s="9">
        <v>0</v>
      </c>
      <c r="U679" s="9">
        <v>146.60575</v>
      </c>
      <c r="V679" s="9">
        <v>0</v>
      </c>
      <c r="W679" s="9">
        <v>0</v>
      </c>
      <c r="X679" s="9">
        <v>146.60575</v>
      </c>
      <c r="Y679" s="9">
        <v>437.0352783203125</v>
      </c>
      <c r="Z679" s="9">
        <v>-388.96139526367188</v>
      </c>
      <c r="AA679" s="9">
        <v>0</v>
      </c>
      <c r="AB679" s="9">
        <v>0</v>
      </c>
      <c r="AC679" s="9">
        <v>0</v>
      </c>
      <c r="AD679" s="9">
        <v>0</v>
      </c>
      <c r="AE679" s="9"/>
    </row>
    <row r="680" spans="2:31" x14ac:dyDescent="0.25">
      <c r="B680" t="s">
        <v>570</v>
      </c>
      <c r="C680" t="s">
        <v>23</v>
      </c>
      <c r="D680" t="s">
        <v>50</v>
      </c>
      <c r="E680">
        <v>14</v>
      </c>
      <c r="F680" t="s">
        <v>54</v>
      </c>
      <c r="G680" s="9">
        <v>48.757652282714844</v>
      </c>
      <c r="H680" s="9">
        <v>125929.4453125</v>
      </c>
      <c r="I680" s="9">
        <v>31593.98046875</v>
      </c>
      <c r="J680" s="9">
        <v>0</v>
      </c>
      <c r="K680" s="9">
        <v>50648.0078125</v>
      </c>
      <c r="L680" s="9">
        <v>135.4583740234375</v>
      </c>
      <c r="M680" s="9">
        <v>37452.6796875</v>
      </c>
      <c r="N680" s="9">
        <v>0</v>
      </c>
      <c r="O680" s="9">
        <v>0</v>
      </c>
      <c r="P680" s="9">
        <v>6099.39892578125</v>
      </c>
      <c r="Q680" s="9">
        <v>0</v>
      </c>
      <c r="R680" s="9">
        <v>0</v>
      </c>
      <c r="S680" s="9">
        <v>0</v>
      </c>
      <c r="T680" s="9">
        <v>0</v>
      </c>
      <c r="U680" s="9">
        <v>146.51885000000001</v>
      </c>
      <c r="V680" s="9">
        <v>0</v>
      </c>
      <c r="W680" s="9">
        <v>0</v>
      </c>
      <c r="X680" s="9">
        <v>146.51885000000001</v>
      </c>
      <c r="Y680" s="9">
        <v>375.56100463867187</v>
      </c>
      <c r="Z680" s="9">
        <v>-391.43673706054687</v>
      </c>
      <c r="AA680" s="9">
        <v>0</v>
      </c>
      <c r="AB680" s="9">
        <v>0</v>
      </c>
      <c r="AC680" s="9">
        <v>0</v>
      </c>
      <c r="AD680" s="9">
        <v>0</v>
      </c>
      <c r="AE680" s="9"/>
    </row>
    <row r="681" spans="2:31" x14ac:dyDescent="0.25">
      <c r="B681" t="s">
        <v>571</v>
      </c>
      <c r="C681" t="s">
        <v>23</v>
      </c>
      <c r="D681" t="s">
        <v>50</v>
      </c>
      <c r="E681">
        <v>14</v>
      </c>
      <c r="F681" t="s">
        <v>66</v>
      </c>
      <c r="G681" s="9">
        <v>45.555686950683594</v>
      </c>
      <c r="H681" s="9">
        <v>121444.0390625</v>
      </c>
      <c r="I681" s="9">
        <v>31593.98046875</v>
      </c>
      <c r="J681" s="9">
        <v>0</v>
      </c>
      <c r="K681" s="9">
        <v>50648.0078125</v>
      </c>
      <c r="L681" s="9">
        <v>122.29586791992187</v>
      </c>
      <c r="M681" s="9">
        <v>32980.421875</v>
      </c>
      <c r="N681" s="9">
        <v>0</v>
      </c>
      <c r="O681" s="9">
        <v>0</v>
      </c>
      <c r="P681" s="9">
        <v>6099.39892578125</v>
      </c>
      <c r="Q681" s="9">
        <v>0</v>
      </c>
      <c r="R681" s="9">
        <v>0</v>
      </c>
      <c r="S681" s="9">
        <v>0</v>
      </c>
      <c r="T681" s="9">
        <v>0</v>
      </c>
      <c r="U681" s="9">
        <v>146.51885000000001</v>
      </c>
      <c r="V681" s="9">
        <v>0</v>
      </c>
      <c r="W681" s="9">
        <v>0</v>
      </c>
      <c r="X681" s="9">
        <v>146.51885000000001</v>
      </c>
      <c r="Y681" s="9">
        <v>375.56100463867187</v>
      </c>
      <c r="Z681" s="9">
        <v>-391.43673706054687</v>
      </c>
      <c r="AA681" s="9">
        <v>0</v>
      </c>
      <c r="AB681" s="9">
        <v>0</v>
      </c>
      <c r="AC681" s="9">
        <v>0</v>
      </c>
      <c r="AD681" s="9">
        <v>0</v>
      </c>
      <c r="AE681" s="9"/>
    </row>
    <row r="682" spans="2:31" x14ac:dyDescent="0.25">
      <c r="B682" t="s">
        <v>572</v>
      </c>
      <c r="C682" t="s">
        <v>23</v>
      </c>
      <c r="D682" t="s">
        <v>50</v>
      </c>
      <c r="E682">
        <v>14</v>
      </c>
      <c r="F682" t="s">
        <v>55</v>
      </c>
      <c r="G682" s="9">
        <v>42.873184204101563</v>
      </c>
      <c r="H682" s="9">
        <v>117675.984375</v>
      </c>
      <c r="I682" s="9">
        <v>31593.98046875</v>
      </c>
      <c r="J682" s="9">
        <v>0</v>
      </c>
      <c r="K682" s="9">
        <v>50648.0078125</v>
      </c>
      <c r="L682" s="9">
        <v>110.72222900390625</v>
      </c>
      <c r="M682" s="9">
        <v>29223.96484375</v>
      </c>
      <c r="N682" s="9">
        <v>0</v>
      </c>
      <c r="O682" s="9">
        <v>0</v>
      </c>
      <c r="P682" s="9">
        <v>6099.39892578125</v>
      </c>
      <c r="Q682" s="9">
        <v>0</v>
      </c>
      <c r="R682" s="9">
        <v>0</v>
      </c>
      <c r="S682" s="9">
        <v>0</v>
      </c>
      <c r="T682" s="9">
        <v>0</v>
      </c>
      <c r="U682" s="9">
        <v>146.51885000000001</v>
      </c>
      <c r="V682" s="9">
        <v>0</v>
      </c>
      <c r="W682" s="9">
        <v>0</v>
      </c>
      <c r="X682" s="9">
        <v>146.51885000000001</v>
      </c>
      <c r="Y682" s="9">
        <v>375.56100463867187</v>
      </c>
      <c r="Z682" s="9">
        <v>-391.43673706054687</v>
      </c>
      <c r="AA682" s="9">
        <v>0</v>
      </c>
      <c r="AB682" s="9">
        <v>0</v>
      </c>
      <c r="AC682" s="9">
        <v>0</v>
      </c>
      <c r="AD682" s="9">
        <v>0</v>
      </c>
      <c r="AE682" s="9"/>
    </row>
    <row r="683" spans="2:31" x14ac:dyDescent="0.25">
      <c r="B683" t="s">
        <v>573</v>
      </c>
      <c r="C683" t="s">
        <v>23</v>
      </c>
      <c r="D683" t="s">
        <v>50</v>
      </c>
      <c r="E683">
        <v>14</v>
      </c>
      <c r="F683" t="s">
        <v>56</v>
      </c>
      <c r="G683" s="9">
        <v>47.085563659667969</v>
      </c>
      <c r="H683" s="9">
        <v>123111.0078125</v>
      </c>
      <c r="I683" s="9">
        <v>31593.98046875</v>
      </c>
      <c r="J683" s="9">
        <v>0</v>
      </c>
      <c r="K683" s="9">
        <v>50648.0078125</v>
      </c>
      <c r="L683" s="9">
        <v>102.17066955566406</v>
      </c>
      <c r="M683" s="9">
        <v>34708.20703125</v>
      </c>
      <c r="N683" s="9">
        <v>0</v>
      </c>
      <c r="O683" s="9">
        <v>0</v>
      </c>
      <c r="P683" s="9">
        <v>6058.7607421875</v>
      </c>
      <c r="Q683" s="9">
        <v>0</v>
      </c>
      <c r="R683" s="9">
        <v>0</v>
      </c>
      <c r="S683" s="9">
        <v>0</v>
      </c>
      <c r="T683" s="9">
        <v>0</v>
      </c>
      <c r="U683" s="9">
        <v>146.49311</v>
      </c>
      <c r="V683" s="9">
        <v>0</v>
      </c>
      <c r="W683" s="9">
        <v>0</v>
      </c>
      <c r="X683" s="9">
        <v>146.49311</v>
      </c>
      <c r="Y683" s="9">
        <v>370.901123046875</v>
      </c>
      <c r="Z683" s="9">
        <v>-386.63278198242187</v>
      </c>
      <c r="AA683" s="9">
        <v>0</v>
      </c>
      <c r="AB683" s="9">
        <v>0</v>
      </c>
      <c r="AC683" s="9">
        <v>0</v>
      </c>
      <c r="AD683" s="9">
        <v>0</v>
      </c>
      <c r="AE683" s="9"/>
    </row>
    <row r="684" spans="2:31" x14ac:dyDescent="0.25">
      <c r="B684" t="s">
        <v>574</v>
      </c>
      <c r="C684" t="s">
        <v>23</v>
      </c>
      <c r="D684" t="s">
        <v>50</v>
      </c>
      <c r="E684">
        <v>14</v>
      </c>
      <c r="F684" t="s">
        <v>70</v>
      </c>
      <c r="G684" s="9">
        <v>44.096542358398438</v>
      </c>
      <c r="H684" s="9">
        <v>118965.28125</v>
      </c>
      <c r="I684" s="9">
        <v>31593.98046875</v>
      </c>
      <c r="J684" s="9">
        <v>0</v>
      </c>
      <c r="K684" s="9">
        <v>50648.0078125</v>
      </c>
      <c r="L684" s="9">
        <v>91.755050659179688</v>
      </c>
      <c r="M684" s="9">
        <v>30572.8828125</v>
      </c>
      <c r="N684" s="9">
        <v>0</v>
      </c>
      <c r="O684" s="9">
        <v>0</v>
      </c>
      <c r="P684" s="9">
        <v>6058.7607421875</v>
      </c>
      <c r="Q684" s="9">
        <v>0</v>
      </c>
      <c r="R684" s="9">
        <v>0</v>
      </c>
      <c r="S684" s="9">
        <v>0</v>
      </c>
      <c r="T684" s="9">
        <v>0</v>
      </c>
      <c r="U684" s="9">
        <v>146.49311</v>
      </c>
      <c r="V684" s="9">
        <v>0</v>
      </c>
      <c r="W684" s="9">
        <v>0</v>
      </c>
      <c r="X684" s="9">
        <v>146.49311</v>
      </c>
      <c r="Y684" s="9">
        <v>370.901123046875</v>
      </c>
      <c r="Z684" s="9">
        <v>-386.63278198242187</v>
      </c>
      <c r="AA684" s="9">
        <v>0</v>
      </c>
      <c r="AB684" s="9">
        <v>0</v>
      </c>
      <c r="AC684" s="9">
        <v>0</v>
      </c>
      <c r="AD684" s="9">
        <v>0</v>
      </c>
      <c r="AE684" s="9"/>
    </row>
    <row r="685" spans="2:31" x14ac:dyDescent="0.25">
      <c r="B685" t="s">
        <v>575</v>
      </c>
      <c r="C685" t="s">
        <v>23</v>
      </c>
      <c r="D685" t="s">
        <v>50</v>
      </c>
      <c r="E685">
        <v>14</v>
      </c>
      <c r="F685" t="s">
        <v>57</v>
      </c>
      <c r="G685" s="9">
        <v>41.590599060058594</v>
      </c>
      <c r="H685" s="9">
        <v>115476.34375</v>
      </c>
      <c r="I685" s="9">
        <v>31593.98046875</v>
      </c>
      <c r="J685" s="9">
        <v>0</v>
      </c>
      <c r="K685" s="9">
        <v>50648.0078125</v>
      </c>
      <c r="L685" s="9">
        <v>82.666885375976562</v>
      </c>
      <c r="M685" s="9">
        <v>27093.05078125</v>
      </c>
      <c r="N685" s="9">
        <v>0</v>
      </c>
      <c r="O685" s="9">
        <v>0</v>
      </c>
      <c r="P685" s="9">
        <v>6058.7607421875</v>
      </c>
      <c r="Q685" s="9">
        <v>0</v>
      </c>
      <c r="R685" s="9">
        <v>0</v>
      </c>
      <c r="S685" s="9">
        <v>0</v>
      </c>
      <c r="T685" s="9">
        <v>0</v>
      </c>
      <c r="U685" s="9">
        <v>146.49311</v>
      </c>
      <c r="V685" s="9">
        <v>0</v>
      </c>
      <c r="W685" s="9">
        <v>0</v>
      </c>
      <c r="X685" s="9">
        <v>146.49311</v>
      </c>
      <c r="Y685" s="9">
        <v>370.901123046875</v>
      </c>
      <c r="Z685" s="9">
        <v>-386.63278198242187</v>
      </c>
      <c r="AA685" s="9">
        <v>0</v>
      </c>
      <c r="AB685" s="9">
        <v>0</v>
      </c>
      <c r="AC685" s="9">
        <v>0</v>
      </c>
      <c r="AD685" s="9">
        <v>0</v>
      </c>
      <c r="AE685" s="9"/>
    </row>
    <row r="686" spans="2:31" x14ac:dyDescent="0.25">
      <c r="B686" t="s">
        <v>576</v>
      </c>
      <c r="C686" t="s">
        <v>25</v>
      </c>
      <c r="D686" t="s">
        <v>50</v>
      </c>
      <c r="E686">
        <v>14</v>
      </c>
      <c r="F686" t="s">
        <v>52</v>
      </c>
      <c r="G686" s="9">
        <v>776.0614013671875</v>
      </c>
      <c r="H686" s="9">
        <v>2142951.5</v>
      </c>
      <c r="I686" s="9">
        <v>500422.40625</v>
      </c>
      <c r="J686" s="9">
        <v>0</v>
      </c>
      <c r="K686" s="9">
        <v>883691.5</v>
      </c>
      <c r="L686" s="9">
        <v>311.028564453125</v>
      </c>
      <c r="M686" s="9">
        <v>544196.0625</v>
      </c>
      <c r="N686" s="9">
        <v>0</v>
      </c>
      <c r="O686" s="9">
        <v>213.47686767578125</v>
      </c>
      <c r="P686" s="9">
        <v>214117.921875</v>
      </c>
      <c r="Q686" s="9">
        <v>0</v>
      </c>
      <c r="R686" s="9">
        <v>0</v>
      </c>
      <c r="S686" s="9">
        <v>0</v>
      </c>
      <c r="T686" s="9">
        <v>0</v>
      </c>
      <c r="U686" s="9">
        <v>2389.2907200000004</v>
      </c>
      <c r="V686" s="9">
        <v>0</v>
      </c>
      <c r="W686" s="9">
        <v>0</v>
      </c>
      <c r="X686" s="9">
        <v>2389.2907200000004</v>
      </c>
      <c r="Y686" s="9">
        <v>6394.451171875</v>
      </c>
      <c r="Z686" s="9">
        <v>-5691.060546875</v>
      </c>
      <c r="AA686" s="9">
        <v>0</v>
      </c>
      <c r="AB686" s="9">
        <v>0</v>
      </c>
      <c r="AC686" s="9">
        <v>0</v>
      </c>
      <c r="AD686" s="9">
        <v>0</v>
      </c>
      <c r="AE686" s="9"/>
    </row>
    <row r="687" spans="2:31" x14ac:dyDescent="0.25">
      <c r="B687" t="s">
        <v>763</v>
      </c>
      <c r="C687" t="s">
        <v>25</v>
      </c>
      <c r="D687" t="s">
        <v>50</v>
      </c>
      <c r="E687">
        <v>14</v>
      </c>
      <c r="F687" t="s">
        <v>648</v>
      </c>
      <c r="G687" s="9">
        <v>776.0614013671875</v>
      </c>
      <c r="H687" s="9">
        <v>2215408.5</v>
      </c>
      <c r="I687" s="9">
        <v>500422.40625</v>
      </c>
      <c r="J687" s="9">
        <v>0</v>
      </c>
      <c r="K687" s="9">
        <v>883691.5</v>
      </c>
      <c r="L687" s="9">
        <v>310.140380859375</v>
      </c>
      <c r="M687" s="9">
        <v>616605.5</v>
      </c>
      <c r="N687" s="9">
        <v>0</v>
      </c>
      <c r="O687" s="9">
        <v>213.47686767578125</v>
      </c>
      <c r="P687" s="9">
        <v>214166.1875</v>
      </c>
      <c r="Q687" s="9">
        <v>0</v>
      </c>
      <c r="R687" s="9">
        <v>0</v>
      </c>
      <c r="S687" s="9">
        <v>0</v>
      </c>
      <c r="T687" s="9">
        <v>0</v>
      </c>
      <c r="U687" s="9">
        <v>2389.2892800000004</v>
      </c>
      <c r="V687" s="9">
        <v>0</v>
      </c>
      <c r="W687" s="9">
        <v>0</v>
      </c>
      <c r="X687" s="9">
        <v>2389.2892800000004</v>
      </c>
      <c r="Y687" s="9">
        <v>6394.451171875</v>
      </c>
      <c r="Z687" s="9">
        <v>-5691.060546875</v>
      </c>
      <c r="AA687" s="9">
        <v>0</v>
      </c>
      <c r="AB687" s="9">
        <v>0</v>
      </c>
      <c r="AC687" s="9">
        <v>0</v>
      </c>
      <c r="AD687" s="9">
        <v>0</v>
      </c>
      <c r="AE687" s="9"/>
    </row>
    <row r="688" spans="2:31" x14ac:dyDescent="0.25">
      <c r="B688" t="s">
        <v>577</v>
      </c>
      <c r="C688" t="s">
        <v>25</v>
      </c>
      <c r="D688" t="s">
        <v>50</v>
      </c>
      <c r="E688">
        <v>14</v>
      </c>
      <c r="F688" t="s">
        <v>62</v>
      </c>
      <c r="G688" s="9">
        <v>789.4754638671875</v>
      </c>
      <c r="H688" s="9">
        <v>2089604.75</v>
      </c>
      <c r="I688" s="9">
        <v>500422.40625</v>
      </c>
      <c r="J688" s="9">
        <v>0</v>
      </c>
      <c r="K688" s="9">
        <v>883691.5</v>
      </c>
      <c r="L688" s="9">
        <v>559.97601318359375</v>
      </c>
      <c r="M688" s="9">
        <v>583585.0625</v>
      </c>
      <c r="N688" s="9">
        <v>0</v>
      </c>
      <c r="O688" s="9">
        <v>213.47686767578125</v>
      </c>
      <c r="P688" s="9">
        <v>121133.8984375</v>
      </c>
      <c r="Q688" s="9">
        <v>0</v>
      </c>
      <c r="R688" s="9">
        <v>0</v>
      </c>
      <c r="S688" s="9">
        <v>0</v>
      </c>
      <c r="T688" s="9">
        <v>0</v>
      </c>
      <c r="U688" s="9">
        <v>2389.36096</v>
      </c>
      <c r="V688" s="9">
        <v>0</v>
      </c>
      <c r="W688" s="9">
        <v>0</v>
      </c>
      <c r="X688" s="9">
        <v>2389.36096</v>
      </c>
      <c r="Y688" s="9">
        <v>6584.59912109375</v>
      </c>
      <c r="Z688" s="9">
        <v>-5860.29296875</v>
      </c>
      <c r="AA688" s="9">
        <v>0</v>
      </c>
      <c r="AB688" s="9">
        <v>0</v>
      </c>
      <c r="AC688" s="9">
        <v>0</v>
      </c>
      <c r="AD688" s="9">
        <v>0</v>
      </c>
      <c r="AE688" s="9"/>
    </row>
    <row r="689" spans="2:31" x14ac:dyDescent="0.25">
      <c r="B689" t="s">
        <v>764</v>
      </c>
      <c r="C689" t="s">
        <v>25</v>
      </c>
      <c r="D689" t="s">
        <v>50</v>
      </c>
      <c r="E689">
        <v>14</v>
      </c>
      <c r="F689" t="s">
        <v>650</v>
      </c>
      <c r="G689" s="9">
        <v>682.692138671875</v>
      </c>
      <c r="H689" s="9">
        <v>1939964.5</v>
      </c>
      <c r="I689" s="9">
        <v>500422.40625</v>
      </c>
      <c r="J689" s="9">
        <v>0</v>
      </c>
      <c r="K689" s="9">
        <v>883691.5</v>
      </c>
      <c r="L689" s="9">
        <v>481.75323486328125</v>
      </c>
      <c r="M689" s="9">
        <v>443633.9375</v>
      </c>
      <c r="N689" s="9">
        <v>0</v>
      </c>
      <c r="O689" s="9">
        <v>213.47686767578125</v>
      </c>
      <c r="P689" s="9">
        <v>111522.953125</v>
      </c>
      <c r="Q689" s="9">
        <v>0</v>
      </c>
      <c r="R689" s="9">
        <v>0</v>
      </c>
      <c r="S689" s="9">
        <v>0</v>
      </c>
      <c r="T689" s="9">
        <v>0</v>
      </c>
      <c r="U689" s="9">
        <v>2389.3612800000001</v>
      </c>
      <c r="V689" s="9">
        <v>0</v>
      </c>
      <c r="W689" s="9">
        <v>0</v>
      </c>
      <c r="X689" s="9">
        <v>2389.3612800000001</v>
      </c>
      <c r="Y689" s="9">
        <v>6562.0029296875</v>
      </c>
      <c r="Z689" s="9">
        <v>-5840.181640625</v>
      </c>
      <c r="AA689" s="9">
        <v>0</v>
      </c>
      <c r="AB689" s="9">
        <v>0</v>
      </c>
      <c r="AC689" s="9">
        <v>0</v>
      </c>
      <c r="AD689" s="9">
        <v>0</v>
      </c>
      <c r="AE689" s="9"/>
    </row>
    <row r="690" spans="2:31" x14ac:dyDescent="0.25">
      <c r="B690" t="s">
        <v>578</v>
      </c>
      <c r="C690" t="s">
        <v>25</v>
      </c>
      <c r="D690" t="s">
        <v>50</v>
      </c>
      <c r="E690">
        <v>14</v>
      </c>
      <c r="F690" t="s">
        <v>53</v>
      </c>
      <c r="G690" s="9">
        <v>805.70477294921875</v>
      </c>
      <c r="H690" s="9">
        <v>2141750.5</v>
      </c>
      <c r="I690" s="9">
        <v>500422.40625</v>
      </c>
      <c r="J690" s="9">
        <v>0</v>
      </c>
      <c r="K690" s="9">
        <v>883691.5</v>
      </c>
      <c r="L690" s="9">
        <v>394.0521240234375</v>
      </c>
      <c r="M690" s="9">
        <v>575004.5</v>
      </c>
      <c r="N690" s="9">
        <v>0</v>
      </c>
      <c r="O690" s="9">
        <v>213.47686767578125</v>
      </c>
      <c r="P690" s="9">
        <v>182025.5</v>
      </c>
      <c r="Q690" s="9">
        <v>0</v>
      </c>
      <c r="R690" s="9">
        <v>0</v>
      </c>
      <c r="S690" s="9">
        <v>0</v>
      </c>
      <c r="T690" s="9">
        <v>0</v>
      </c>
      <c r="U690" s="9">
        <v>2389.3547200000003</v>
      </c>
      <c r="V690" s="9">
        <v>0</v>
      </c>
      <c r="W690" s="9">
        <v>0</v>
      </c>
      <c r="X690" s="9">
        <v>2389.3547200000003</v>
      </c>
      <c r="Y690" s="9">
        <v>6885.18310546875</v>
      </c>
      <c r="Z690" s="9">
        <v>-6127.8125</v>
      </c>
      <c r="AA690" s="9">
        <v>0</v>
      </c>
      <c r="AB690" s="9">
        <v>0</v>
      </c>
      <c r="AC690" s="9">
        <v>0</v>
      </c>
      <c r="AD690" s="9">
        <v>0</v>
      </c>
      <c r="AE690" s="9"/>
    </row>
    <row r="691" spans="2:31" x14ac:dyDescent="0.25">
      <c r="B691" t="s">
        <v>838</v>
      </c>
      <c r="C691" t="s">
        <v>25</v>
      </c>
      <c r="D691" t="s">
        <v>50</v>
      </c>
      <c r="E691">
        <v>14</v>
      </c>
      <c r="F691" t="s">
        <v>777</v>
      </c>
      <c r="G691" s="9">
        <v>745.01129150390625</v>
      </c>
      <c r="H691" s="9">
        <v>2062556.25</v>
      </c>
      <c r="I691" s="9">
        <v>500422.40625</v>
      </c>
      <c r="J691" s="9">
        <v>0</v>
      </c>
      <c r="K691" s="9">
        <v>883691.5</v>
      </c>
      <c r="L691" s="9">
        <v>368.59234619140625</v>
      </c>
      <c r="M691" s="9">
        <v>495836.125</v>
      </c>
      <c r="N691" s="9">
        <v>0</v>
      </c>
      <c r="O691" s="9">
        <v>213.47686767578125</v>
      </c>
      <c r="P691" s="9">
        <v>182025.5</v>
      </c>
      <c r="Q691" s="9">
        <v>0</v>
      </c>
      <c r="R691" s="9">
        <v>0</v>
      </c>
      <c r="S691" s="9">
        <v>0</v>
      </c>
      <c r="T691" s="9">
        <v>0</v>
      </c>
      <c r="U691" s="9">
        <v>2389.3547200000003</v>
      </c>
      <c r="V691" s="9">
        <v>0</v>
      </c>
      <c r="W691" s="9">
        <v>0</v>
      </c>
      <c r="X691" s="9">
        <v>2389.3547200000003</v>
      </c>
      <c r="Y691" s="9">
        <v>6885.18310546875</v>
      </c>
      <c r="Z691" s="9">
        <v>-6127.8125</v>
      </c>
      <c r="AA691" s="9">
        <v>0</v>
      </c>
      <c r="AB691" s="9">
        <v>0</v>
      </c>
      <c r="AC691" s="9">
        <v>0</v>
      </c>
      <c r="AD691" s="9">
        <v>0</v>
      </c>
      <c r="AE691" s="9"/>
    </row>
    <row r="692" spans="2:31" x14ac:dyDescent="0.25">
      <c r="B692" t="s">
        <v>579</v>
      </c>
      <c r="C692" t="s">
        <v>25</v>
      </c>
      <c r="D692" t="s">
        <v>50</v>
      </c>
      <c r="E692">
        <v>14</v>
      </c>
      <c r="F692" t="s">
        <v>54</v>
      </c>
      <c r="G692" s="9">
        <v>760.082275390625</v>
      </c>
      <c r="H692" s="9">
        <v>2104329.25</v>
      </c>
      <c r="I692" s="9">
        <v>500422.40625</v>
      </c>
      <c r="J692" s="9">
        <v>0</v>
      </c>
      <c r="K692" s="9">
        <v>883691.5</v>
      </c>
      <c r="L692" s="9">
        <v>1261.509765625</v>
      </c>
      <c r="M692" s="9">
        <v>615189.25</v>
      </c>
      <c r="N692" s="9">
        <v>0</v>
      </c>
      <c r="O692" s="9">
        <v>213.47686767578125</v>
      </c>
      <c r="P692" s="9">
        <v>103551.375</v>
      </c>
      <c r="Q692" s="9">
        <v>0</v>
      </c>
      <c r="R692" s="9">
        <v>0</v>
      </c>
      <c r="S692" s="9">
        <v>0</v>
      </c>
      <c r="T692" s="9">
        <v>0</v>
      </c>
      <c r="U692" s="9">
        <v>2389.2782400000001</v>
      </c>
      <c r="V692" s="9">
        <v>0</v>
      </c>
      <c r="W692" s="9">
        <v>0</v>
      </c>
      <c r="X692" s="9">
        <v>2389.2782400000001</v>
      </c>
      <c r="Y692" s="9">
        <v>6025.158203125</v>
      </c>
      <c r="Z692" s="9">
        <v>-6276.91748046875</v>
      </c>
      <c r="AA692" s="9">
        <v>0</v>
      </c>
      <c r="AB692" s="9">
        <v>0</v>
      </c>
      <c r="AC692" s="9">
        <v>0</v>
      </c>
      <c r="AD692" s="9">
        <v>0</v>
      </c>
      <c r="AE692" s="9"/>
    </row>
    <row r="693" spans="2:31" x14ac:dyDescent="0.25">
      <c r="B693" t="s">
        <v>580</v>
      </c>
      <c r="C693" t="s">
        <v>25</v>
      </c>
      <c r="D693" t="s">
        <v>50</v>
      </c>
      <c r="E693">
        <v>14</v>
      </c>
      <c r="F693" t="s">
        <v>66</v>
      </c>
      <c r="G693" s="9">
        <v>684.983154296875</v>
      </c>
      <c r="H693" s="9">
        <v>1994615.75</v>
      </c>
      <c r="I693" s="9">
        <v>500422.40625</v>
      </c>
      <c r="J693" s="9">
        <v>0</v>
      </c>
      <c r="K693" s="9">
        <v>883691.5</v>
      </c>
      <c r="L693" s="9">
        <v>1076.8360595703125</v>
      </c>
      <c r="M693" s="9">
        <v>505660.6875</v>
      </c>
      <c r="N693" s="9">
        <v>0</v>
      </c>
      <c r="O693" s="9">
        <v>213.47686767578125</v>
      </c>
      <c r="P693" s="9">
        <v>103551.3671875</v>
      </c>
      <c r="Q693" s="9">
        <v>0</v>
      </c>
      <c r="R693" s="9">
        <v>0</v>
      </c>
      <c r="S693" s="9">
        <v>0</v>
      </c>
      <c r="T693" s="9">
        <v>0</v>
      </c>
      <c r="U693" s="9">
        <v>2389.2782400000001</v>
      </c>
      <c r="V693" s="9">
        <v>0</v>
      </c>
      <c r="W693" s="9">
        <v>0</v>
      </c>
      <c r="X693" s="9">
        <v>2389.2782400000001</v>
      </c>
      <c r="Y693" s="9">
        <v>6025.158203125</v>
      </c>
      <c r="Z693" s="9">
        <v>-6276.91748046875</v>
      </c>
      <c r="AA693" s="9">
        <v>0</v>
      </c>
      <c r="AB693" s="9">
        <v>0</v>
      </c>
      <c r="AC693" s="9">
        <v>0</v>
      </c>
      <c r="AD693" s="9">
        <v>0</v>
      </c>
      <c r="AE693" s="9"/>
    </row>
    <row r="694" spans="2:31" x14ac:dyDescent="0.25">
      <c r="B694" t="s">
        <v>581</v>
      </c>
      <c r="C694" t="s">
        <v>25</v>
      </c>
      <c r="D694" t="s">
        <v>50</v>
      </c>
      <c r="E694">
        <v>14</v>
      </c>
      <c r="F694" t="s">
        <v>55</v>
      </c>
      <c r="G694" s="9">
        <v>643.74462890625</v>
      </c>
      <c r="H694" s="9">
        <v>1934245.25</v>
      </c>
      <c r="I694" s="9">
        <v>500422.40625</v>
      </c>
      <c r="J694" s="9">
        <v>0</v>
      </c>
      <c r="K694" s="9">
        <v>883691.5</v>
      </c>
      <c r="L694" s="9">
        <v>968.08837890625</v>
      </c>
      <c r="M694" s="9">
        <v>445399.21875</v>
      </c>
      <c r="N694" s="9">
        <v>0</v>
      </c>
      <c r="O694" s="9">
        <v>213.47686767578125</v>
      </c>
      <c r="P694" s="9">
        <v>103551.359375</v>
      </c>
      <c r="Q694" s="9">
        <v>0</v>
      </c>
      <c r="R694" s="9">
        <v>0</v>
      </c>
      <c r="S694" s="9">
        <v>0</v>
      </c>
      <c r="T694" s="9">
        <v>0</v>
      </c>
      <c r="U694" s="9">
        <v>2389.2782400000001</v>
      </c>
      <c r="V694" s="9">
        <v>0</v>
      </c>
      <c r="W694" s="9">
        <v>0</v>
      </c>
      <c r="X694" s="9">
        <v>2389.2782400000001</v>
      </c>
      <c r="Y694" s="9">
        <v>6025.158203125</v>
      </c>
      <c r="Z694" s="9">
        <v>-6276.91748046875</v>
      </c>
      <c r="AA694" s="9">
        <v>0</v>
      </c>
      <c r="AB694" s="9">
        <v>0</v>
      </c>
      <c r="AC694" s="9">
        <v>0</v>
      </c>
      <c r="AD694" s="9">
        <v>0</v>
      </c>
      <c r="AE694" s="9"/>
    </row>
    <row r="695" spans="2:31" x14ac:dyDescent="0.25">
      <c r="B695" t="s">
        <v>582</v>
      </c>
      <c r="C695" t="s">
        <v>25</v>
      </c>
      <c r="D695" t="s">
        <v>50</v>
      </c>
      <c r="E695">
        <v>14</v>
      </c>
      <c r="F695" t="s">
        <v>56</v>
      </c>
      <c r="G695" s="9">
        <v>712.95196533203125</v>
      </c>
      <c r="H695" s="9">
        <v>2047599</v>
      </c>
      <c r="I695" s="9">
        <v>500422.40625</v>
      </c>
      <c r="J695" s="9">
        <v>0</v>
      </c>
      <c r="K695" s="9">
        <v>883691.5</v>
      </c>
      <c r="L695" s="9">
        <v>1001.5587158203125</v>
      </c>
      <c r="M695" s="9">
        <v>557905.125</v>
      </c>
      <c r="N695" s="9">
        <v>0</v>
      </c>
      <c r="O695" s="9">
        <v>213.47686767578125</v>
      </c>
      <c r="P695" s="9">
        <v>104364.90625</v>
      </c>
      <c r="Q695" s="9">
        <v>0</v>
      </c>
      <c r="R695" s="9">
        <v>0</v>
      </c>
      <c r="S695" s="9">
        <v>0</v>
      </c>
      <c r="T695" s="9">
        <v>0</v>
      </c>
      <c r="U695" s="9">
        <v>2389.2409600000001</v>
      </c>
      <c r="V695" s="9">
        <v>0</v>
      </c>
      <c r="W695" s="9">
        <v>0</v>
      </c>
      <c r="X695" s="9">
        <v>2389.2409600000001</v>
      </c>
      <c r="Y695" s="9">
        <v>6095.525390625</v>
      </c>
      <c r="Z695" s="9">
        <v>-6350.4404296875</v>
      </c>
      <c r="AA695" s="9">
        <v>0</v>
      </c>
      <c r="AB695" s="9">
        <v>0</v>
      </c>
      <c r="AC695" s="9">
        <v>0</v>
      </c>
      <c r="AD695" s="9">
        <v>0</v>
      </c>
      <c r="AE695" s="9"/>
    </row>
    <row r="696" spans="2:31" x14ac:dyDescent="0.25">
      <c r="B696" t="s">
        <v>583</v>
      </c>
      <c r="C696" t="s">
        <v>25</v>
      </c>
      <c r="D696" t="s">
        <v>50</v>
      </c>
      <c r="E696">
        <v>14</v>
      </c>
      <c r="F696" t="s">
        <v>70</v>
      </c>
      <c r="G696" s="9">
        <v>646.708740234375</v>
      </c>
      <c r="H696" s="9">
        <v>1948247.75</v>
      </c>
      <c r="I696" s="9">
        <v>500422.40625</v>
      </c>
      <c r="J696" s="9">
        <v>0</v>
      </c>
      <c r="K696" s="9">
        <v>883691.5</v>
      </c>
      <c r="L696" s="9">
        <v>849.2598876953125</v>
      </c>
      <c r="M696" s="9">
        <v>458706.8125</v>
      </c>
      <c r="N696" s="9">
        <v>0</v>
      </c>
      <c r="O696" s="9">
        <v>213.47686767578125</v>
      </c>
      <c r="P696" s="9">
        <v>104364.90625</v>
      </c>
      <c r="Q696" s="9">
        <v>0</v>
      </c>
      <c r="R696" s="9">
        <v>0</v>
      </c>
      <c r="S696" s="9">
        <v>0</v>
      </c>
      <c r="T696" s="9">
        <v>0</v>
      </c>
      <c r="U696" s="9">
        <v>2389.2409600000001</v>
      </c>
      <c r="V696" s="9">
        <v>0</v>
      </c>
      <c r="W696" s="9">
        <v>0</v>
      </c>
      <c r="X696" s="9">
        <v>2389.2409600000001</v>
      </c>
      <c r="Y696" s="9">
        <v>6095.525390625</v>
      </c>
      <c r="Z696" s="9">
        <v>-6350.4404296875</v>
      </c>
      <c r="AA696" s="9">
        <v>0</v>
      </c>
      <c r="AB696" s="9">
        <v>0</v>
      </c>
      <c r="AC696" s="9">
        <v>0</v>
      </c>
      <c r="AD696" s="9">
        <v>0</v>
      </c>
      <c r="AE696" s="9"/>
    </row>
    <row r="697" spans="2:31" x14ac:dyDescent="0.25">
      <c r="B697" t="s">
        <v>584</v>
      </c>
      <c r="C697" t="s">
        <v>25</v>
      </c>
      <c r="D697" t="s">
        <v>50</v>
      </c>
      <c r="E697">
        <v>14</v>
      </c>
      <c r="F697" t="s">
        <v>57</v>
      </c>
      <c r="G697" s="9">
        <v>610.276123046875</v>
      </c>
      <c r="H697" s="9">
        <v>1893685.25</v>
      </c>
      <c r="I697" s="9">
        <v>500422.40625</v>
      </c>
      <c r="J697" s="9">
        <v>0</v>
      </c>
      <c r="K697" s="9">
        <v>883691.5</v>
      </c>
      <c r="L697" s="9">
        <v>761.2486572265625</v>
      </c>
      <c r="M697" s="9">
        <v>404232.34375</v>
      </c>
      <c r="N697" s="9">
        <v>0</v>
      </c>
      <c r="O697" s="9">
        <v>213.47686767578125</v>
      </c>
      <c r="P697" s="9">
        <v>104364.90625</v>
      </c>
      <c r="Q697" s="9">
        <v>0</v>
      </c>
      <c r="R697" s="9">
        <v>0</v>
      </c>
      <c r="S697" s="9">
        <v>0</v>
      </c>
      <c r="T697" s="9">
        <v>0</v>
      </c>
      <c r="U697" s="9">
        <v>2389.2409600000001</v>
      </c>
      <c r="V697" s="9">
        <v>0</v>
      </c>
      <c r="W697" s="9">
        <v>0</v>
      </c>
      <c r="X697" s="9">
        <v>2389.2409600000001</v>
      </c>
      <c r="Y697" s="9">
        <v>6095.525390625</v>
      </c>
      <c r="Z697" s="9">
        <v>-6350.4404296875</v>
      </c>
      <c r="AA697" s="9">
        <v>0</v>
      </c>
      <c r="AB697" s="9">
        <v>0</v>
      </c>
      <c r="AC697" s="9">
        <v>0</v>
      </c>
      <c r="AD697" s="9">
        <v>0</v>
      </c>
      <c r="AE697" s="9"/>
    </row>
    <row r="698" spans="2:31" x14ac:dyDescent="0.25">
      <c r="B698" t="s">
        <v>585</v>
      </c>
      <c r="C698" t="s">
        <v>26</v>
      </c>
      <c r="D698" t="s">
        <v>50</v>
      </c>
      <c r="E698">
        <v>14</v>
      </c>
      <c r="F698" t="s">
        <v>52</v>
      </c>
      <c r="G698" s="9">
        <v>267.6275634765625</v>
      </c>
      <c r="H698" s="9">
        <v>458318.96875</v>
      </c>
      <c r="I698" s="9">
        <v>133157.65625</v>
      </c>
      <c r="J698" s="9">
        <v>0</v>
      </c>
      <c r="K698" s="9">
        <v>99493.7734375</v>
      </c>
      <c r="L698" s="9">
        <v>10138.65234375</v>
      </c>
      <c r="M698" s="9">
        <v>140609.828125</v>
      </c>
      <c r="N698" s="9">
        <v>0</v>
      </c>
      <c r="O698" s="9">
        <v>0</v>
      </c>
      <c r="P698" s="9">
        <v>74915.1015625</v>
      </c>
      <c r="Q698" s="9">
        <v>0</v>
      </c>
      <c r="R698" s="9">
        <v>4.1563982963562012</v>
      </c>
      <c r="S698" s="9">
        <v>0</v>
      </c>
      <c r="T698" s="9">
        <v>0</v>
      </c>
      <c r="U698" s="9">
        <v>1887.4028800000001</v>
      </c>
      <c r="V698" s="9">
        <v>110.39444</v>
      </c>
      <c r="W698" s="9">
        <v>0</v>
      </c>
      <c r="X698" s="9">
        <v>1777.0086400000002</v>
      </c>
      <c r="Y698" s="9">
        <v>2298.923095703125</v>
      </c>
      <c r="Z698" s="9">
        <v>-2046.0416259765625</v>
      </c>
      <c r="AA698" s="9">
        <v>0.84065723419189453</v>
      </c>
      <c r="AB698" s="9">
        <v>0</v>
      </c>
      <c r="AC698" s="9">
        <v>22</v>
      </c>
      <c r="AD698" s="9">
        <v>0</v>
      </c>
      <c r="AE698" s="9"/>
    </row>
    <row r="699" spans="2:31" x14ac:dyDescent="0.25">
      <c r="B699" t="s">
        <v>765</v>
      </c>
      <c r="C699" t="s">
        <v>26</v>
      </c>
      <c r="D699" t="s">
        <v>50</v>
      </c>
      <c r="E699">
        <v>14</v>
      </c>
      <c r="F699" t="s">
        <v>648</v>
      </c>
      <c r="G699" s="9">
        <v>267.62759399414062</v>
      </c>
      <c r="H699" s="9">
        <v>466718.53125</v>
      </c>
      <c r="I699" s="9">
        <v>133157.65625</v>
      </c>
      <c r="J699" s="9">
        <v>0</v>
      </c>
      <c r="K699" s="9">
        <v>99493.7734375</v>
      </c>
      <c r="L699" s="9">
        <v>10137.81640625</v>
      </c>
      <c r="M699" s="9">
        <v>149010.03125</v>
      </c>
      <c r="N699" s="9">
        <v>0</v>
      </c>
      <c r="O699" s="9">
        <v>0</v>
      </c>
      <c r="P699" s="9">
        <v>74915.125</v>
      </c>
      <c r="Q699" s="9">
        <v>0</v>
      </c>
      <c r="R699" s="9">
        <v>4.1563997268676758</v>
      </c>
      <c r="S699" s="9">
        <v>0</v>
      </c>
      <c r="T699" s="9">
        <v>0</v>
      </c>
      <c r="U699" s="9">
        <v>1887.4024000000002</v>
      </c>
      <c r="V699" s="9">
        <v>110.39444</v>
      </c>
      <c r="W699" s="9">
        <v>0</v>
      </c>
      <c r="X699" s="9">
        <v>1777.008</v>
      </c>
      <c r="Y699" s="9">
        <v>2298.923095703125</v>
      </c>
      <c r="Z699" s="9">
        <v>-2046.0416259765625</v>
      </c>
      <c r="AA699" s="9">
        <v>0.84065723419189453</v>
      </c>
      <c r="AB699" s="9">
        <v>0</v>
      </c>
      <c r="AC699" s="9">
        <v>22</v>
      </c>
      <c r="AD699" s="9">
        <v>0</v>
      </c>
      <c r="AE699" s="9"/>
    </row>
    <row r="700" spans="2:31" x14ac:dyDescent="0.25">
      <c r="B700" t="s">
        <v>586</v>
      </c>
      <c r="C700" t="s">
        <v>26</v>
      </c>
      <c r="D700" t="s">
        <v>50</v>
      </c>
      <c r="E700">
        <v>14</v>
      </c>
      <c r="F700" t="s">
        <v>62</v>
      </c>
      <c r="G700" s="9">
        <v>271.37591552734375</v>
      </c>
      <c r="H700" s="9">
        <v>449113.28125</v>
      </c>
      <c r="I700" s="9">
        <v>133157.65625</v>
      </c>
      <c r="J700" s="9">
        <v>0</v>
      </c>
      <c r="K700" s="9">
        <v>99493.7734375</v>
      </c>
      <c r="L700" s="9">
        <v>11129.654296875</v>
      </c>
      <c r="M700" s="9">
        <v>149723.734375</v>
      </c>
      <c r="N700" s="9">
        <v>0</v>
      </c>
      <c r="O700" s="9">
        <v>0</v>
      </c>
      <c r="P700" s="9">
        <v>55608.171875</v>
      </c>
      <c r="Q700" s="9">
        <v>0</v>
      </c>
      <c r="R700" s="9">
        <v>0.78327298164367676</v>
      </c>
      <c r="S700" s="9">
        <v>0</v>
      </c>
      <c r="T700" s="9">
        <v>0</v>
      </c>
      <c r="U700" s="9">
        <v>1887.5659200000002</v>
      </c>
      <c r="V700" s="9">
        <v>110.39444</v>
      </c>
      <c r="W700" s="9">
        <v>0</v>
      </c>
      <c r="X700" s="9">
        <v>1777.1716800000002</v>
      </c>
      <c r="Y700" s="9">
        <v>2245.701416015625</v>
      </c>
      <c r="Z700" s="9">
        <v>-1998.67431640625</v>
      </c>
      <c r="AA700" s="9">
        <v>0.68781048059463501</v>
      </c>
      <c r="AB700" s="9">
        <v>0</v>
      </c>
      <c r="AC700" s="9">
        <v>18</v>
      </c>
      <c r="AD700" s="9">
        <v>0</v>
      </c>
      <c r="AE700" s="9"/>
    </row>
    <row r="701" spans="2:31" x14ac:dyDescent="0.25">
      <c r="B701" t="s">
        <v>766</v>
      </c>
      <c r="C701" t="s">
        <v>26</v>
      </c>
      <c r="D701" t="s">
        <v>50</v>
      </c>
      <c r="E701">
        <v>14</v>
      </c>
      <c r="F701" t="s">
        <v>650</v>
      </c>
      <c r="G701" s="9">
        <v>236.706298828125</v>
      </c>
      <c r="H701" s="9">
        <v>411302.46875</v>
      </c>
      <c r="I701" s="9">
        <v>133157.65625</v>
      </c>
      <c r="J701" s="9">
        <v>0</v>
      </c>
      <c r="K701" s="9">
        <v>99493.7734375</v>
      </c>
      <c r="L701" s="9">
        <v>9243.8916015625</v>
      </c>
      <c r="M701" s="9">
        <v>116664.25</v>
      </c>
      <c r="N701" s="9">
        <v>0</v>
      </c>
      <c r="O701" s="9">
        <v>0</v>
      </c>
      <c r="P701" s="9">
        <v>52742.6328125</v>
      </c>
      <c r="Q701" s="9">
        <v>0</v>
      </c>
      <c r="R701" s="9">
        <v>0.82180821895599365</v>
      </c>
      <c r="S701" s="9">
        <v>0</v>
      </c>
      <c r="T701" s="9">
        <v>0</v>
      </c>
      <c r="U701" s="9">
        <v>1887.5676800000001</v>
      </c>
      <c r="V701" s="9">
        <v>110.39444</v>
      </c>
      <c r="W701" s="9">
        <v>0</v>
      </c>
      <c r="X701" s="9">
        <v>1777.1734400000003</v>
      </c>
      <c r="Y701" s="9">
        <v>2267.725341796875</v>
      </c>
      <c r="Z701" s="9">
        <v>-2018.275390625</v>
      </c>
      <c r="AA701" s="9">
        <v>0.68781048059463501</v>
      </c>
      <c r="AB701" s="9">
        <v>0</v>
      </c>
      <c r="AC701" s="9">
        <v>18</v>
      </c>
      <c r="AD701" s="9">
        <v>0</v>
      </c>
      <c r="AE701" s="9"/>
    </row>
    <row r="702" spans="2:31" x14ac:dyDescent="0.25">
      <c r="B702" t="s">
        <v>587</v>
      </c>
      <c r="C702" t="s">
        <v>26</v>
      </c>
      <c r="D702" t="s">
        <v>50</v>
      </c>
      <c r="E702">
        <v>14</v>
      </c>
      <c r="F702" t="s">
        <v>53</v>
      </c>
      <c r="G702" s="9">
        <v>293.65386962890625</v>
      </c>
      <c r="H702" s="9">
        <v>473697.59375</v>
      </c>
      <c r="I702" s="9">
        <v>133157.65625</v>
      </c>
      <c r="J702" s="9">
        <v>0</v>
      </c>
      <c r="K702" s="9">
        <v>99493.7734375</v>
      </c>
      <c r="L702" s="9">
        <v>8905.7255859375</v>
      </c>
      <c r="M702" s="9">
        <v>155287.21875</v>
      </c>
      <c r="N702" s="9">
        <v>0</v>
      </c>
      <c r="O702" s="9">
        <v>0</v>
      </c>
      <c r="P702" s="9">
        <v>76853.0234375</v>
      </c>
      <c r="Q702" s="9">
        <v>0</v>
      </c>
      <c r="R702" s="9">
        <v>0.78334754705429077</v>
      </c>
      <c r="S702" s="9">
        <v>0</v>
      </c>
      <c r="T702" s="9">
        <v>0</v>
      </c>
      <c r="U702" s="9">
        <v>1887.5436800000002</v>
      </c>
      <c r="V702" s="9">
        <v>110.39444</v>
      </c>
      <c r="W702" s="9">
        <v>0</v>
      </c>
      <c r="X702" s="9">
        <v>1777.1494400000001</v>
      </c>
      <c r="Y702" s="9">
        <v>2353.96240234375</v>
      </c>
      <c r="Z702" s="9">
        <v>-2095.02685546875</v>
      </c>
      <c r="AA702" s="9">
        <v>0.9170805811882019</v>
      </c>
      <c r="AB702" s="9">
        <v>0</v>
      </c>
      <c r="AC702" s="9">
        <v>24</v>
      </c>
      <c r="AD702" s="9">
        <v>0</v>
      </c>
      <c r="AE702" s="9"/>
    </row>
    <row r="703" spans="2:31" x14ac:dyDescent="0.25">
      <c r="B703" t="s">
        <v>839</v>
      </c>
      <c r="C703" t="s">
        <v>26</v>
      </c>
      <c r="D703" t="s">
        <v>50</v>
      </c>
      <c r="E703">
        <v>14</v>
      </c>
      <c r="F703" t="s">
        <v>777</v>
      </c>
      <c r="G703" s="9">
        <v>267.36358642578125</v>
      </c>
      <c r="H703" s="9">
        <v>451741.71875</v>
      </c>
      <c r="I703" s="9">
        <v>133157.65625</v>
      </c>
      <c r="J703" s="9">
        <v>0</v>
      </c>
      <c r="K703" s="9">
        <v>99493.7734375</v>
      </c>
      <c r="L703" s="9">
        <v>8330.3154296875</v>
      </c>
      <c r="M703" s="9">
        <v>133906.734375</v>
      </c>
      <c r="N703" s="9">
        <v>0</v>
      </c>
      <c r="O703" s="9">
        <v>0</v>
      </c>
      <c r="P703" s="9">
        <v>76853.0234375</v>
      </c>
      <c r="Q703" s="9">
        <v>0</v>
      </c>
      <c r="R703" s="9">
        <v>0.80757695436477661</v>
      </c>
      <c r="S703" s="9">
        <v>0</v>
      </c>
      <c r="T703" s="9">
        <v>0</v>
      </c>
      <c r="U703" s="9">
        <v>1887.5436800000002</v>
      </c>
      <c r="V703" s="9">
        <v>110.39444</v>
      </c>
      <c r="W703" s="9">
        <v>0</v>
      </c>
      <c r="X703" s="9">
        <v>1777.1494400000001</v>
      </c>
      <c r="Y703" s="9">
        <v>2353.96240234375</v>
      </c>
      <c r="Z703" s="9">
        <v>-2095.02685546875</v>
      </c>
      <c r="AA703" s="9">
        <v>0.9170805811882019</v>
      </c>
      <c r="AB703" s="9">
        <v>0</v>
      </c>
      <c r="AC703" s="9">
        <v>24</v>
      </c>
      <c r="AD703" s="9">
        <v>0</v>
      </c>
      <c r="AE703" s="9"/>
    </row>
    <row r="704" spans="2:31" x14ac:dyDescent="0.25">
      <c r="B704" t="s">
        <v>588</v>
      </c>
      <c r="C704" t="s">
        <v>26</v>
      </c>
      <c r="D704" t="s">
        <v>50</v>
      </c>
      <c r="E704">
        <v>14</v>
      </c>
      <c r="F704" t="s">
        <v>54</v>
      </c>
      <c r="G704" s="9">
        <v>277.11898803710937</v>
      </c>
      <c r="H704" s="9">
        <v>442620.75</v>
      </c>
      <c r="I704" s="9">
        <v>133157.65625</v>
      </c>
      <c r="J704" s="9">
        <v>0</v>
      </c>
      <c r="K704" s="9">
        <v>99493.7734375</v>
      </c>
      <c r="L704" s="9">
        <v>9989.2265625</v>
      </c>
      <c r="M704" s="9">
        <v>144554.96875</v>
      </c>
      <c r="N704" s="9">
        <v>0</v>
      </c>
      <c r="O704" s="9">
        <v>0</v>
      </c>
      <c r="P704" s="9">
        <v>55425.59765625</v>
      </c>
      <c r="Q704" s="9">
        <v>0</v>
      </c>
      <c r="R704" s="9">
        <v>0</v>
      </c>
      <c r="S704" s="9">
        <v>0</v>
      </c>
      <c r="T704" s="9">
        <v>0</v>
      </c>
      <c r="U704" s="9">
        <v>1887.0022400000003</v>
      </c>
      <c r="V704" s="9">
        <v>110.39444</v>
      </c>
      <c r="W704" s="9">
        <v>0</v>
      </c>
      <c r="X704" s="9">
        <v>1776.6076800000001</v>
      </c>
      <c r="Y704" s="9">
        <v>1844.2039794921875</v>
      </c>
      <c r="Z704" s="9">
        <v>-1924.9390869140625</v>
      </c>
      <c r="AA704" s="9">
        <v>0.42032861709594727</v>
      </c>
      <c r="AB704" s="9">
        <v>0</v>
      </c>
      <c r="AC704" s="9">
        <v>11</v>
      </c>
      <c r="AD704" s="9">
        <v>0</v>
      </c>
      <c r="AE704" s="9"/>
    </row>
    <row r="705" spans="2:31" x14ac:dyDescent="0.25">
      <c r="B705" t="s">
        <v>589</v>
      </c>
      <c r="C705" t="s">
        <v>26</v>
      </c>
      <c r="D705" t="s">
        <v>50</v>
      </c>
      <c r="E705">
        <v>14</v>
      </c>
      <c r="F705" t="s">
        <v>66</v>
      </c>
      <c r="G705" s="9">
        <v>254.87020874023437</v>
      </c>
      <c r="H705" s="9">
        <v>424414.96875</v>
      </c>
      <c r="I705" s="9">
        <v>133157.65625</v>
      </c>
      <c r="J705" s="9">
        <v>0</v>
      </c>
      <c r="K705" s="9">
        <v>99493.7734375</v>
      </c>
      <c r="L705" s="9">
        <v>9027.224609375</v>
      </c>
      <c r="M705" s="9">
        <v>127311.2109375</v>
      </c>
      <c r="N705" s="9">
        <v>0</v>
      </c>
      <c r="O705" s="9">
        <v>0</v>
      </c>
      <c r="P705" s="9">
        <v>55425.58203125</v>
      </c>
      <c r="Q705" s="9">
        <v>0</v>
      </c>
      <c r="R705" s="9">
        <v>0</v>
      </c>
      <c r="S705" s="9">
        <v>0</v>
      </c>
      <c r="T705" s="9">
        <v>0</v>
      </c>
      <c r="U705" s="9">
        <v>1887.0022400000003</v>
      </c>
      <c r="V705" s="9">
        <v>110.39444</v>
      </c>
      <c r="W705" s="9">
        <v>0</v>
      </c>
      <c r="X705" s="9">
        <v>1776.6076800000001</v>
      </c>
      <c r="Y705" s="9">
        <v>1844.2039794921875</v>
      </c>
      <c r="Z705" s="9">
        <v>-1924.9390869140625</v>
      </c>
      <c r="AA705" s="9">
        <v>0.42032861709594727</v>
      </c>
      <c r="AB705" s="9">
        <v>0</v>
      </c>
      <c r="AC705" s="9">
        <v>11</v>
      </c>
      <c r="AD705" s="9">
        <v>0</v>
      </c>
      <c r="AE705" s="9"/>
    </row>
    <row r="706" spans="2:31" x14ac:dyDescent="0.25">
      <c r="B706" t="s">
        <v>590</v>
      </c>
      <c r="C706" t="s">
        <v>26</v>
      </c>
      <c r="D706" t="s">
        <v>50</v>
      </c>
      <c r="E706">
        <v>14</v>
      </c>
      <c r="F706" t="s">
        <v>55</v>
      </c>
      <c r="G706" s="9">
        <v>236.23545837402344</v>
      </c>
      <c r="H706" s="9">
        <v>409086.0625</v>
      </c>
      <c r="I706" s="9">
        <v>133157.65625</v>
      </c>
      <c r="J706" s="9">
        <v>0</v>
      </c>
      <c r="K706" s="9">
        <v>99493.7734375</v>
      </c>
      <c r="L706" s="9">
        <v>8181.50048828125</v>
      </c>
      <c r="M706" s="9">
        <v>112828.125</v>
      </c>
      <c r="N706" s="9">
        <v>0</v>
      </c>
      <c r="O706" s="9">
        <v>0</v>
      </c>
      <c r="P706" s="9">
        <v>55425.55859375</v>
      </c>
      <c r="Q706" s="9">
        <v>0</v>
      </c>
      <c r="R706" s="9">
        <v>0</v>
      </c>
      <c r="S706" s="9">
        <v>0</v>
      </c>
      <c r="T706" s="9">
        <v>0</v>
      </c>
      <c r="U706" s="9">
        <v>1887.0022400000003</v>
      </c>
      <c r="V706" s="9">
        <v>110.39444</v>
      </c>
      <c r="W706" s="9">
        <v>0</v>
      </c>
      <c r="X706" s="9">
        <v>1776.6076800000001</v>
      </c>
      <c r="Y706" s="9">
        <v>1844.2039794921875</v>
      </c>
      <c r="Z706" s="9">
        <v>-1924.9390869140625</v>
      </c>
      <c r="AA706" s="9">
        <v>0.42032861709594727</v>
      </c>
      <c r="AB706" s="9">
        <v>0</v>
      </c>
      <c r="AC706" s="9">
        <v>11</v>
      </c>
      <c r="AD706" s="9">
        <v>0</v>
      </c>
      <c r="AE706" s="9"/>
    </row>
    <row r="707" spans="2:31" x14ac:dyDescent="0.25">
      <c r="B707" t="s">
        <v>591</v>
      </c>
      <c r="C707" t="s">
        <v>26</v>
      </c>
      <c r="D707" t="s">
        <v>50</v>
      </c>
      <c r="E707">
        <v>14</v>
      </c>
      <c r="F707" t="s">
        <v>56</v>
      </c>
      <c r="G707" s="9">
        <v>253.13591003417969</v>
      </c>
      <c r="H707" s="9">
        <v>428500.75</v>
      </c>
      <c r="I707" s="9">
        <v>133157.65625</v>
      </c>
      <c r="J707" s="9">
        <v>0</v>
      </c>
      <c r="K707" s="9">
        <v>99493.7734375</v>
      </c>
      <c r="L707" s="9">
        <v>8381.4560546875</v>
      </c>
      <c r="M707" s="9">
        <v>132442.34375</v>
      </c>
      <c r="N707" s="9">
        <v>0</v>
      </c>
      <c r="O707" s="9">
        <v>0</v>
      </c>
      <c r="P707" s="9">
        <v>55025.9609375</v>
      </c>
      <c r="Q707" s="9">
        <v>0</v>
      </c>
      <c r="R707" s="9">
        <v>0</v>
      </c>
      <c r="S707" s="9">
        <v>0</v>
      </c>
      <c r="T707" s="9">
        <v>0</v>
      </c>
      <c r="U707" s="9">
        <v>1886.9835200000002</v>
      </c>
      <c r="V707" s="9">
        <v>110.39444</v>
      </c>
      <c r="W707" s="9">
        <v>0</v>
      </c>
      <c r="X707" s="9">
        <v>1776.58896</v>
      </c>
      <c r="Y707" s="9">
        <v>1819.738525390625</v>
      </c>
      <c r="Z707" s="9">
        <v>-1899.5408935546875</v>
      </c>
      <c r="AA707" s="9">
        <v>0.42032861709594727</v>
      </c>
      <c r="AB707" s="9">
        <v>0</v>
      </c>
      <c r="AC707" s="9">
        <v>11</v>
      </c>
      <c r="AD707" s="9">
        <v>0</v>
      </c>
      <c r="AE707" s="9"/>
    </row>
    <row r="708" spans="2:31" x14ac:dyDescent="0.25">
      <c r="B708" t="s">
        <v>592</v>
      </c>
      <c r="C708" t="s">
        <v>26</v>
      </c>
      <c r="D708" t="s">
        <v>50</v>
      </c>
      <c r="E708">
        <v>14</v>
      </c>
      <c r="F708" t="s">
        <v>70</v>
      </c>
      <c r="G708" s="9">
        <v>233.924072265625</v>
      </c>
      <c r="H708" s="9">
        <v>411868.5</v>
      </c>
      <c r="I708" s="9">
        <v>133157.65625</v>
      </c>
      <c r="J708" s="9">
        <v>0</v>
      </c>
      <c r="K708" s="9">
        <v>99493.7734375</v>
      </c>
      <c r="L708" s="9">
        <v>7532.224609375</v>
      </c>
      <c r="M708" s="9">
        <v>116659.34375</v>
      </c>
      <c r="N708" s="9">
        <v>0</v>
      </c>
      <c r="O708" s="9">
        <v>0</v>
      </c>
      <c r="P708" s="9">
        <v>55025.94921875</v>
      </c>
      <c r="Q708" s="9">
        <v>0</v>
      </c>
      <c r="R708" s="9">
        <v>0</v>
      </c>
      <c r="S708" s="9">
        <v>0</v>
      </c>
      <c r="T708" s="9">
        <v>0</v>
      </c>
      <c r="U708" s="9">
        <v>1886.9835200000002</v>
      </c>
      <c r="V708" s="9">
        <v>110.39444</v>
      </c>
      <c r="W708" s="9">
        <v>0</v>
      </c>
      <c r="X708" s="9">
        <v>1776.58896</v>
      </c>
      <c r="Y708" s="9">
        <v>1819.738525390625</v>
      </c>
      <c r="Z708" s="9">
        <v>-1899.5408935546875</v>
      </c>
      <c r="AA708" s="9">
        <v>0.42032861709594727</v>
      </c>
      <c r="AB708" s="9">
        <v>0</v>
      </c>
      <c r="AC708" s="9">
        <v>11</v>
      </c>
      <c r="AD708" s="9">
        <v>0</v>
      </c>
      <c r="AE708" s="9"/>
    </row>
    <row r="709" spans="2:31" x14ac:dyDescent="0.25">
      <c r="B709" t="s">
        <v>593</v>
      </c>
      <c r="C709" t="s">
        <v>26</v>
      </c>
      <c r="D709" t="s">
        <v>50</v>
      </c>
      <c r="E709">
        <v>14</v>
      </c>
      <c r="F709" t="s">
        <v>57</v>
      </c>
      <c r="G709" s="9">
        <v>217.80328369140625</v>
      </c>
      <c r="H709" s="9">
        <v>397890.625</v>
      </c>
      <c r="I709" s="9">
        <v>133157.65625</v>
      </c>
      <c r="J709" s="9">
        <v>0</v>
      </c>
      <c r="K709" s="9">
        <v>99493.7734375</v>
      </c>
      <c r="L709" s="9">
        <v>6789.7158203125</v>
      </c>
      <c r="M709" s="9">
        <v>103424.078125</v>
      </c>
      <c r="N709" s="9">
        <v>0</v>
      </c>
      <c r="O709" s="9">
        <v>0</v>
      </c>
      <c r="P709" s="9">
        <v>55025.8828125</v>
      </c>
      <c r="Q709" s="9">
        <v>0</v>
      </c>
      <c r="R709" s="9">
        <v>0</v>
      </c>
      <c r="S709" s="9">
        <v>0</v>
      </c>
      <c r="T709" s="9">
        <v>0</v>
      </c>
      <c r="U709" s="9">
        <v>1886.9835200000002</v>
      </c>
      <c r="V709" s="9">
        <v>110.39444</v>
      </c>
      <c r="W709" s="9">
        <v>0</v>
      </c>
      <c r="X709" s="9">
        <v>1776.58896</v>
      </c>
      <c r="Y709" s="9">
        <v>1819.738525390625</v>
      </c>
      <c r="Z709" s="9">
        <v>-1899.5408935546875</v>
      </c>
      <c r="AA709" s="9">
        <v>0.42032861709594727</v>
      </c>
      <c r="AB709" s="9">
        <v>0</v>
      </c>
      <c r="AC709" s="9">
        <v>11</v>
      </c>
      <c r="AD709" s="9">
        <v>0</v>
      </c>
      <c r="AE709" s="9"/>
    </row>
    <row r="710" spans="2:31" x14ac:dyDescent="0.25">
      <c r="B710" t="s">
        <v>594</v>
      </c>
      <c r="C710" t="s">
        <v>27</v>
      </c>
      <c r="D710" t="s">
        <v>50</v>
      </c>
      <c r="E710">
        <v>14</v>
      </c>
      <c r="F710" t="s">
        <v>52</v>
      </c>
      <c r="G710" s="9">
        <v>1144.687744140625</v>
      </c>
      <c r="H710" s="9">
        <v>4893713.5</v>
      </c>
      <c r="I710" s="9">
        <v>566447.625</v>
      </c>
      <c r="J710" s="9">
        <v>0</v>
      </c>
      <c r="K710" s="9">
        <v>1692748</v>
      </c>
      <c r="L710" s="9">
        <v>285368.6875</v>
      </c>
      <c r="M710" s="9">
        <v>1841322.125</v>
      </c>
      <c r="N710" s="9">
        <v>0</v>
      </c>
      <c r="O710" s="9">
        <v>1121.62158203125</v>
      </c>
      <c r="P710" s="9">
        <v>506166.53125</v>
      </c>
      <c r="Q710" s="9">
        <v>0</v>
      </c>
      <c r="R710" s="9">
        <v>537.83917236328125</v>
      </c>
      <c r="S710" s="9">
        <v>0</v>
      </c>
      <c r="T710" s="9">
        <v>0</v>
      </c>
      <c r="U710" s="9">
        <v>28149.506560000002</v>
      </c>
      <c r="V710" s="9">
        <v>0</v>
      </c>
      <c r="W710" s="9">
        <v>0</v>
      </c>
      <c r="X710" s="9">
        <v>28149.506560000002</v>
      </c>
      <c r="Y710" s="9">
        <v>12132.583984375</v>
      </c>
      <c r="Z710" s="9">
        <v>-10798</v>
      </c>
      <c r="AA710" s="9">
        <v>0</v>
      </c>
      <c r="AB710" s="9">
        <v>0</v>
      </c>
      <c r="AC710" s="9">
        <v>0</v>
      </c>
      <c r="AD710" s="9">
        <v>0</v>
      </c>
      <c r="AE710" s="9"/>
    </row>
    <row r="711" spans="2:31" x14ac:dyDescent="0.25">
      <c r="B711" t="s">
        <v>767</v>
      </c>
      <c r="C711" t="s">
        <v>27</v>
      </c>
      <c r="D711" t="s">
        <v>50</v>
      </c>
      <c r="E711">
        <v>14</v>
      </c>
      <c r="F711" t="s">
        <v>648</v>
      </c>
      <c r="G711" s="9">
        <v>1144.687744140625</v>
      </c>
      <c r="H711" s="9">
        <v>4923594.5</v>
      </c>
      <c r="I711" s="9">
        <v>566447.625</v>
      </c>
      <c r="J711" s="9">
        <v>0</v>
      </c>
      <c r="K711" s="9">
        <v>1692748</v>
      </c>
      <c r="L711" s="9">
        <v>285368.34375</v>
      </c>
      <c r="M711" s="9">
        <v>1871203.5</v>
      </c>
      <c r="N711" s="9">
        <v>0</v>
      </c>
      <c r="O711" s="9">
        <v>1121.62158203125</v>
      </c>
      <c r="P711" s="9">
        <v>506166.53125</v>
      </c>
      <c r="Q711" s="9">
        <v>0</v>
      </c>
      <c r="R711" s="9">
        <v>537.838623046875</v>
      </c>
      <c r="S711" s="9">
        <v>0</v>
      </c>
      <c r="T711" s="9">
        <v>0</v>
      </c>
      <c r="U711" s="9">
        <v>28149.501440000004</v>
      </c>
      <c r="V711" s="9">
        <v>0</v>
      </c>
      <c r="W711" s="9">
        <v>0</v>
      </c>
      <c r="X711" s="9">
        <v>28149.501440000004</v>
      </c>
      <c r="Y711" s="9">
        <v>12132.583984375</v>
      </c>
      <c r="Z711" s="9">
        <v>-10798</v>
      </c>
      <c r="AA711" s="9">
        <v>0</v>
      </c>
      <c r="AB711" s="9">
        <v>0</v>
      </c>
      <c r="AC711" s="9">
        <v>0</v>
      </c>
      <c r="AD711" s="9">
        <v>0</v>
      </c>
      <c r="AE711" s="9"/>
    </row>
    <row r="712" spans="2:31" x14ac:dyDescent="0.25">
      <c r="B712" t="s">
        <v>595</v>
      </c>
      <c r="C712" t="s">
        <v>27</v>
      </c>
      <c r="D712" t="s">
        <v>50</v>
      </c>
      <c r="E712">
        <v>14</v>
      </c>
      <c r="F712" t="s">
        <v>62</v>
      </c>
      <c r="G712" s="9">
        <v>1078.9635009765625</v>
      </c>
      <c r="H712" s="9">
        <v>4709174.5</v>
      </c>
      <c r="I712" s="9">
        <v>566447.625</v>
      </c>
      <c r="J712" s="9">
        <v>0</v>
      </c>
      <c r="K712" s="9">
        <v>1692748</v>
      </c>
      <c r="L712" s="9">
        <v>296719.8125</v>
      </c>
      <c r="M712" s="9">
        <v>1724955.875</v>
      </c>
      <c r="N712" s="9">
        <v>0</v>
      </c>
      <c r="O712" s="9">
        <v>1121.62158203125</v>
      </c>
      <c r="P712" s="9">
        <v>425789.5</v>
      </c>
      <c r="Q712" s="9">
        <v>0</v>
      </c>
      <c r="R712" s="9">
        <v>1391.61376953125</v>
      </c>
      <c r="S712" s="9">
        <v>0</v>
      </c>
      <c r="T712" s="9">
        <v>0</v>
      </c>
      <c r="U712" s="9">
        <v>28149.969920000003</v>
      </c>
      <c r="V712" s="9">
        <v>0</v>
      </c>
      <c r="W712" s="9">
        <v>0</v>
      </c>
      <c r="X712" s="9">
        <v>28149.969920000003</v>
      </c>
      <c r="Y712" s="9">
        <v>11621.5791015625</v>
      </c>
      <c r="Z712" s="9">
        <v>-10343.205078125</v>
      </c>
      <c r="AA712" s="9">
        <v>0</v>
      </c>
      <c r="AB712" s="9">
        <v>0</v>
      </c>
      <c r="AC712" s="9">
        <v>0</v>
      </c>
      <c r="AD712" s="9">
        <v>0</v>
      </c>
      <c r="AE712" s="9"/>
    </row>
    <row r="713" spans="2:31" x14ac:dyDescent="0.25">
      <c r="B713" t="s">
        <v>768</v>
      </c>
      <c r="C713" t="s">
        <v>27</v>
      </c>
      <c r="D713" t="s">
        <v>50</v>
      </c>
      <c r="E713">
        <v>14</v>
      </c>
      <c r="F713" t="s">
        <v>650</v>
      </c>
      <c r="G713" s="9">
        <v>1020.5701904296875</v>
      </c>
      <c r="H713" s="9">
        <v>4498070.5</v>
      </c>
      <c r="I713" s="9">
        <v>566447.625</v>
      </c>
      <c r="J713" s="9">
        <v>0</v>
      </c>
      <c r="K713" s="9">
        <v>1692748</v>
      </c>
      <c r="L713" s="9">
        <v>246739.03125</v>
      </c>
      <c r="M713" s="9">
        <v>1581512.625</v>
      </c>
      <c r="N713" s="9">
        <v>0</v>
      </c>
      <c r="O713" s="9">
        <v>1121.62158203125</v>
      </c>
      <c r="P713" s="9">
        <v>408531.71875</v>
      </c>
      <c r="Q713" s="9">
        <v>0</v>
      </c>
      <c r="R713" s="9">
        <v>969.1639404296875</v>
      </c>
      <c r="S713" s="9">
        <v>0</v>
      </c>
      <c r="T713" s="9">
        <v>0</v>
      </c>
      <c r="U713" s="9">
        <v>28149.998080000001</v>
      </c>
      <c r="V713" s="9">
        <v>0</v>
      </c>
      <c r="W713" s="9">
        <v>0</v>
      </c>
      <c r="X713" s="9">
        <v>28149.998080000001</v>
      </c>
      <c r="Y713" s="9">
        <v>11738.501953125</v>
      </c>
      <c r="Z713" s="9">
        <v>-10447.2646484375</v>
      </c>
      <c r="AA713" s="9">
        <v>0</v>
      </c>
      <c r="AB713" s="9">
        <v>0</v>
      </c>
      <c r="AC713" s="9">
        <v>0</v>
      </c>
      <c r="AD713" s="9">
        <v>0</v>
      </c>
      <c r="AE713" s="9"/>
    </row>
    <row r="714" spans="2:31" x14ac:dyDescent="0.25">
      <c r="B714" t="s">
        <v>596</v>
      </c>
      <c r="C714" t="s">
        <v>27</v>
      </c>
      <c r="D714" t="s">
        <v>50</v>
      </c>
      <c r="E714">
        <v>14</v>
      </c>
      <c r="F714" t="s">
        <v>53</v>
      </c>
      <c r="G714" s="9">
        <v>1214.1312255859375</v>
      </c>
      <c r="H714" s="9">
        <v>5090775</v>
      </c>
      <c r="I714" s="9">
        <v>566447.625</v>
      </c>
      <c r="J714" s="9">
        <v>0</v>
      </c>
      <c r="K714" s="9">
        <v>1692748</v>
      </c>
      <c r="L714" s="9">
        <v>255877.96875</v>
      </c>
      <c r="M714" s="9">
        <v>1937355.5</v>
      </c>
      <c r="N714" s="9">
        <v>0</v>
      </c>
      <c r="O714" s="9">
        <v>1121.62158203125</v>
      </c>
      <c r="P714" s="9">
        <v>636800.5625</v>
      </c>
      <c r="Q714" s="9">
        <v>0</v>
      </c>
      <c r="R714" s="9">
        <v>422.23541259765625</v>
      </c>
      <c r="S714" s="9">
        <v>0</v>
      </c>
      <c r="T714" s="9">
        <v>0</v>
      </c>
      <c r="U714" s="9">
        <v>28149.790720000001</v>
      </c>
      <c r="V714" s="9">
        <v>0</v>
      </c>
      <c r="W714" s="9">
        <v>0</v>
      </c>
      <c r="X714" s="9">
        <v>28149.790720000001</v>
      </c>
      <c r="Y714" s="9">
        <v>12331.9599609375</v>
      </c>
      <c r="Z714" s="9">
        <v>-10975.4453125</v>
      </c>
      <c r="AA714" s="9">
        <v>0</v>
      </c>
      <c r="AB714" s="9">
        <v>0</v>
      </c>
      <c r="AC714" s="9">
        <v>0</v>
      </c>
      <c r="AD714" s="9">
        <v>0</v>
      </c>
      <c r="AE714" s="9"/>
    </row>
    <row r="715" spans="2:31" x14ac:dyDescent="0.25">
      <c r="B715" t="s">
        <v>840</v>
      </c>
      <c r="C715" t="s">
        <v>27</v>
      </c>
      <c r="D715" t="s">
        <v>50</v>
      </c>
      <c r="E715">
        <v>14</v>
      </c>
      <c r="F715" t="s">
        <v>777</v>
      </c>
      <c r="G715" s="9">
        <v>1110.8533935546875</v>
      </c>
      <c r="H715" s="9">
        <v>4831540.5</v>
      </c>
      <c r="I715" s="9">
        <v>566447.625</v>
      </c>
      <c r="J715" s="9">
        <v>0</v>
      </c>
      <c r="K715" s="9">
        <v>1692748</v>
      </c>
      <c r="L715" s="9">
        <v>230330.71875</v>
      </c>
      <c r="M715" s="9">
        <v>1703662.625</v>
      </c>
      <c r="N715" s="9">
        <v>0</v>
      </c>
      <c r="O715" s="9">
        <v>1121.62158203125</v>
      </c>
      <c r="P715" s="9">
        <v>636800.5625</v>
      </c>
      <c r="Q715" s="9">
        <v>0</v>
      </c>
      <c r="R715" s="9">
        <v>428.09793090820312</v>
      </c>
      <c r="S715" s="9">
        <v>0</v>
      </c>
      <c r="T715" s="9">
        <v>0</v>
      </c>
      <c r="U715" s="9">
        <v>28149.790720000001</v>
      </c>
      <c r="V715" s="9">
        <v>0</v>
      </c>
      <c r="W715" s="9">
        <v>0</v>
      </c>
      <c r="X715" s="9">
        <v>28149.790720000001</v>
      </c>
      <c r="Y715" s="9">
        <v>12331.9599609375</v>
      </c>
      <c r="Z715" s="9">
        <v>-10975.4453125</v>
      </c>
      <c r="AA715" s="9">
        <v>0</v>
      </c>
      <c r="AB715" s="9">
        <v>0</v>
      </c>
      <c r="AC715" s="9">
        <v>0</v>
      </c>
      <c r="AD715" s="9">
        <v>0</v>
      </c>
      <c r="AE715" s="9"/>
    </row>
    <row r="716" spans="2:31" x14ac:dyDescent="0.25">
      <c r="B716" t="s">
        <v>597</v>
      </c>
      <c r="C716" t="s">
        <v>27</v>
      </c>
      <c r="D716" t="s">
        <v>50</v>
      </c>
      <c r="E716">
        <v>14</v>
      </c>
      <c r="F716" t="s">
        <v>54</v>
      </c>
      <c r="G716" s="9">
        <v>1150.741455078125</v>
      </c>
      <c r="H716" s="9">
        <v>4788531</v>
      </c>
      <c r="I716" s="9">
        <v>566447.625</v>
      </c>
      <c r="J716" s="9">
        <v>0</v>
      </c>
      <c r="K716" s="9">
        <v>1692748</v>
      </c>
      <c r="L716" s="9">
        <v>255011.75</v>
      </c>
      <c r="M716" s="9">
        <v>1751281.375</v>
      </c>
      <c r="N716" s="9">
        <v>0</v>
      </c>
      <c r="O716" s="9">
        <v>1121.62158203125</v>
      </c>
      <c r="P716" s="9">
        <v>521920.1875</v>
      </c>
      <c r="Q716" s="9">
        <v>0</v>
      </c>
      <c r="R716" s="9">
        <v>0</v>
      </c>
      <c r="S716" s="9">
        <v>0</v>
      </c>
      <c r="T716" s="9">
        <v>0</v>
      </c>
      <c r="U716" s="9">
        <v>28150.008320000001</v>
      </c>
      <c r="V716" s="9">
        <v>0</v>
      </c>
      <c r="W716" s="9">
        <v>0</v>
      </c>
      <c r="X716" s="9">
        <v>28150.008320000001</v>
      </c>
      <c r="Y716" s="9">
        <v>9895.9072265625</v>
      </c>
      <c r="Z716" s="9">
        <v>-10259.6416015625</v>
      </c>
      <c r="AA716" s="9">
        <v>0.19404177367687225</v>
      </c>
      <c r="AB716" s="9">
        <v>0</v>
      </c>
      <c r="AC716" s="9">
        <v>17</v>
      </c>
      <c r="AD716" s="9">
        <v>0</v>
      </c>
      <c r="AE716" s="9"/>
    </row>
    <row r="717" spans="2:31" x14ac:dyDescent="0.25">
      <c r="B717" t="s">
        <v>598</v>
      </c>
      <c r="C717" t="s">
        <v>27</v>
      </c>
      <c r="D717" t="s">
        <v>50</v>
      </c>
      <c r="E717">
        <v>14</v>
      </c>
      <c r="F717" t="s">
        <v>66</v>
      </c>
      <c r="G717" s="9">
        <v>1036.945556640625</v>
      </c>
      <c r="H717" s="9">
        <v>4507421.5</v>
      </c>
      <c r="I717" s="9">
        <v>566447.625</v>
      </c>
      <c r="J717" s="9">
        <v>0</v>
      </c>
      <c r="K717" s="9">
        <v>1692748</v>
      </c>
      <c r="L717" s="9">
        <v>227244.015625</v>
      </c>
      <c r="M717" s="9">
        <v>1497939.25</v>
      </c>
      <c r="N717" s="9">
        <v>0</v>
      </c>
      <c r="O717" s="9">
        <v>1121.62158203125</v>
      </c>
      <c r="P717" s="9">
        <v>521920.1875</v>
      </c>
      <c r="Q717" s="9">
        <v>0</v>
      </c>
      <c r="R717" s="9">
        <v>0</v>
      </c>
      <c r="S717" s="9">
        <v>0</v>
      </c>
      <c r="T717" s="9">
        <v>0</v>
      </c>
      <c r="U717" s="9">
        <v>28150.008320000001</v>
      </c>
      <c r="V717" s="9">
        <v>0</v>
      </c>
      <c r="W717" s="9">
        <v>0</v>
      </c>
      <c r="X717" s="9">
        <v>28150.008320000001</v>
      </c>
      <c r="Y717" s="9">
        <v>9895.9072265625</v>
      </c>
      <c r="Z717" s="9">
        <v>-10259.6416015625</v>
      </c>
      <c r="AA717" s="9">
        <v>0.19404177367687225</v>
      </c>
      <c r="AB717" s="9">
        <v>0</v>
      </c>
      <c r="AC717" s="9">
        <v>17</v>
      </c>
      <c r="AD717" s="9">
        <v>0</v>
      </c>
      <c r="AE717" s="9"/>
    </row>
    <row r="718" spans="2:31" x14ac:dyDescent="0.25">
      <c r="B718" t="s">
        <v>599</v>
      </c>
      <c r="C718" t="s">
        <v>27</v>
      </c>
      <c r="D718" t="s">
        <v>50</v>
      </c>
      <c r="E718">
        <v>14</v>
      </c>
      <c r="F718" t="s">
        <v>55</v>
      </c>
      <c r="G718" s="9">
        <v>950.62994384765625</v>
      </c>
      <c r="H718" s="9">
        <v>4294308</v>
      </c>
      <c r="I718" s="9">
        <v>566447.625</v>
      </c>
      <c r="J718" s="9">
        <v>0</v>
      </c>
      <c r="K718" s="9">
        <v>1692748</v>
      </c>
      <c r="L718" s="9">
        <v>204705.53125</v>
      </c>
      <c r="M718" s="9">
        <v>1307364.375</v>
      </c>
      <c r="N718" s="9">
        <v>0</v>
      </c>
      <c r="O718" s="9">
        <v>1121.62158203125</v>
      </c>
      <c r="P718" s="9">
        <v>521920.1875</v>
      </c>
      <c r="Q718" s="9">
        <v>0</v>
      </c>
      <c r="R718" s="9">
        <v>0</v>
      </c>
      <c r="S718" s="9">
        <v>0</v>
      </c>
      <c r="T718" s="9">
        <v>0</v>
      </c>
      <c r="U718" s="9">
        <v>28150.008320000001</v>
      </c>
      <c r="V718" s="9">
        <v>0</v>
      </c>
      <c r="W718" s="9">
        <v>0</v>
      </c>
      <c r="X718" s="9">
        <v>28150.008320000001</v>
      </c>
      <c r="Y718" s="9">
        <v>9895.9072265625</v>
      </c>
      <c r="Z718" s="9">
        <v>-10259.6416015625</v>
      </c>
      <c r="AA718" s="9">
        <v>0.19404177367687225</v>
      </c>
      <c r="AB718" s="9">
        <v>0</v>
      </c>
      <c r="AC718" s="9">
        <v>17</v>
      </c>
      <c r="AD718" s="9">
        <v>0</v>
      </c>
      <c r="AE718" s="9"/>
    </row>
    <row r="719" spans="2:31" x14ac:dyDescent="0.25">
      <c r="B719" t="s">
        <v>600</v>
      </c>
      <c r="C719" t="s">
        <v>27</v>
      </c>
      <c r="D719" t="s">
        <v>50</v>
      </c>
      <c r="E719">
        <v>14</v>
      </c>
      <c r="F719" t="s">
        <v>56</v>
      </c>
      <c r="G719" s="9">
        <v>1101.6142578125</v>
      </c>
      <c r="H719" s="9">
        <v>4651532</v>
      </c>
      <c r="I719" s="9">
        <v>566447.625</v>
      </c>
      <c r="J719" s="9">
        <v>0</v>
      </c>
      <c r="K719" s="9">
        <v>1692748</v>
      </c>
      <c r="L719" s="9">
        <v>227777</v>
      </c>
      <c r="M719" s="9">
        <v>1644025.75</v>
      </c>
      <c r="N719" s="9">
        <v>0</v>
      </c>
      <c r="O719" s="9">
        <v>1121.62158203125</v>
      </c>
      <c r="P719" s="9">
        <v>519410.40625</v>
      </c>
      <c r="Q719" s="9">
        <v>0</v>
      </c>
      <c r="R719" s="9">
        <v>0</v>
      </c>
      <c r="S719" s="9">
        <v>0</v>
      </c>
      <c r="T719" s="9">
        <v>0</v>
      </c>
      <c r="U719" s="9">
        <v>28149.877760000003</v>
      </c>
      <c r="V719" s="9">
        <v>0</v>
      </c>
      <c r="W719" s="9">
        <v>0</v>
      </c>
      <c r="X719" s="9">
        <v>28149.877760000003</v>
      </c>
      <c r="Y719" s="9">
        <v>10043.4970703125</v>
      </c>
      <c r="Z719" s="9">
        <v>-10412.4775390625</v>
      </c>
      <c r="AA719" s="9">
        <v>0.84465241432189941</v>
      </c>
      <c r="AB719" s="9">
        <v>0</v>
      </c>
      <c r="AC719" s="9">
        <v>71</v>
      </c>
      <c r="AD719" s="9">
        <v>3</v>
      </c>
      <c r="AE719" s="9"/>
    </row>
    <row r="720" spans="2:31" x14ac:dyDescent="0.25">
      <c r="B720" t="s">
        <v>601</v>
      </c>
      <c r="C720" t="s">
        <v>27</v>
      </c>
      <c r="D720" t="s">
        <v>50</v>
      </c>
      <c r="E720">
        <v>14</v>
      </c>
      <c r="F720" t="s">
        <v>70</v>
      </c>
      <c r="G720" s="9">
        <v>994.07745361328125</v>
      </c>
      <c r="H720" s="9">
        <v>4387135.5</v>
      </c>
      <c r="I720" s="9">
        <v>566447.625</v>
      </c>
      <c r="J720" s="9">
        <v>0</v>
      </c>
      <c r="K720" s="9">
        <v>1692748</v>
      </c>
      <c r="L720" s="9">
        <v>202366.09375</v>
      </c>
      <c r="M720" s="9">
        <v>1405040.625</v>
      </c>
      <c r="N720" s="9">
        <v>0</v>
      </c>
      <c r="O720" s="9">
        <v>1121.62158203125</v>
      </c>
      <c r="P720" s="9">
        <v>519410.40625</v>
      </c>
      <c r="Q720" s="9">
        <v>0</v>
      </c>
      <c r="R720" s="9">
        <v>0</v>
      </c>
      <c r="S720" s="9">
        <v>0</v>
      </c>
      <c r="T720" s="9">
        <v>0</v>
      </c>
      <c r="U720" s="9">
        <v>28149.877760000003</v>
      </c>
      <c r="V720" s="9">
        <v>0</v>
      </c>
      <c r="W720" s="9">
        <v>0</v>
      </c>
      <c r="X720" s="9">
        <v>28149.877760000003</v>
      </c>
      <c r="Y720" s="9">
        <v>10043.4970703125</v>
      </c>
      <c r="Z720" s="9">
        <v>-10412.4775390625</v>
      </c>
      <c r="AA720" s="9">
        <v>0.84465241432189941</v>
      </c>
      <c r="AB720" s="9">
        <v>0</v>
      </c>
      <c r="AC720" s="9">
        <v>71</v>
      </c>
      <c r="AD720" s="9">
        <v>3</v>
      </c>
      <c r="AE720" s="9"/>
    </row>
    <row r="721" spans="2:31" x14ac:dyDescent="0.25">
      <c r="B721" t="s">
        <v>602</v>
      </c>
      <c r="C721" t="s">
        <v>27</v>
      </c>
      <c r="D721" t="s">
        <v>50</v>
      </c>
      <c r="E721">
        <v>14</v>
      </c>
      <c r="F721" t="s">
        <v>57</v>
      </c>
      <c r="G721" s="9">
        <v>912.92315673828125</v>
      </c>
      <c r="H721" s="9">
        <v>4186869.5</v>
      </c>
      <c r="I721" s="9">
        <v>566447.625</v>
      </c>
      <c r="J721" s="9">
        <v>0</v>
      </c>
      <c r="K721" s="9">
        <v>1692748</v>
      </c>
      <c r="L721" s="9">
        <v>181316.421875</v>
      </c>
      <c r="M721" s="9">
        <v>1225824.625</v>
      </c>
      <c r="N721" s="9">
        <v>0</v>
      </c>
      <c r="O721" s="9">
        <v>1121.62158203125</v>
      </c>
      <c r="P721" s="9">
        <v>519410.40625</v>
      </c>
      <c r="Q721" s="9">
        <v>0</v>
      </c>
      <c r="R721" s="9">
        <v>0</v>
      </c>
      <c r="S721" s="9">
        <v>0</v>
      </c>
      <c r="T721" s="9">
        <v>0</v>
      </c>
      <c r="U721" s="9">
        <v>28149.877760000003</v>
      </c>
      <c r="V721" s="9">
        <v>0</v>
      </c>
      <c r="W721" s="9">
        <v>0</v>
      </c>
      <c r="X721" s="9">
        <v>28149.877760000003</v>
      </c>
      <c r="Y721" s="9">
        <v>10043.4970703125</v>
      </c>
      <c r="Z721" s="9">
        <v>-10412.4775390625</v>
      </c>
      <c r="AA721" s="9">
        <v>0.84465241432189941</v>
      </c>
      <c r="AB721" s="9">
        <v>0</v>
      </c>
      <c r="AC721" s="9">
        <v>71</v>
      </c>
      <c r="AD721" s="9">
        <v>3</v>
      </c>
      <c r="AE721" s="9"/>
    </row>
    <row r="722" spans="2:31" x14ac:dyDescent="0.25">
      <c r="B722" t="s">
        <v>603</v>
      </c>
      <c r="C722" t="s">
        <v>23</v>
      </c>
      <c r="D722" t="s">
        <v>51</v>
      </c>
      <c r="E722">
        <v>14</v>
      </c>
      <c r="F722" t="s">
        <v>52</v>
      </c>
      <c r="G722" s="9">
        <v>33.943351745605469</v>
      </c>
      <c r="H722" s="9">
        <v>105971.578125</v>
      </c>
      <c r="I722" s="9">
        <v>31593.98046875</v>
      </c>
      <c r="J722" s="9">
        <v>0</v>
      </c>
      <c r="K722" s="9">
        <v>50648.0078125</v>
      </c>
      <c r="L722" s="9">
        <v>7606.88330078125</v>
      </c>
      <c r="M722" s="9">
        <v>5885.3447265625</v>
      </c>
      <c r="N722" s="9">
        <v>0</v>
      </c>
      <c r="O722" s="9">
        <v>0</v>
      </c>
      <c r="P722" s="9">
        <v>9312.6298828125</v>
      </c>
      <c r="Q722" s="9">
        <v>0</v>
      </c>
      <c r="R722" s="9">
        <v>924.828369140625</v>
      </c>
      <c r="S722" s="9">
        <v>0</v>
      </c>
      <c r="T722" s="9">
        <v>0</v>
      </c>
      <c r="U722" s="9">
        <v>197.46438000000001</v>
      </c>
      <c r="V722" s="9">
        <v>0</v>
      </c>
      <c r="W722" s="9">
        <v>0</v>
      </c>
      <c r="X722" s="9">
        <v>197.46438000000001</v>
      </c>
      <c r="Y722" s="9">
        <v>247.61231994628906</v>
      </c>
      <c r="Z722" s="9">
        <v>-220.37496948242187</v>
      </c>
      <c r="AA722" s="9">
        <v>0</v>
      </c>
      <c r="AB722" s="9">
        <v>0</v>
      </c>
      <c r="AC722" s="9">
        <v>0</v>
      </c>
      <c r="AD722" s="9">
        <v>0</v>
      </c>
      <c r="AE722" s="9"/>
    </row>
    <row r="723" spans="2:31" x14ac:dyDescent="0.25">
      <c r="B723" t="s">
        <v>769</v>
      </c>
      <c r="C723" t="s">
        <v>23</v>
      </c>
      <c r="D723" t="s">
        <v>51</v>
      </c>
      <c r="E723">
        <v>14</v>
      </c>
      <c r="F723" t="s">
        <v>648</v>
      </c>
      <c r="G723" s="9">
        <v>33.945785522460938</v>
      </c>
      <c r="H723" s="9">
        <v>108741.046875</v>
      </c>
      <c r="I723" s="9">
        <v>31593.98046875</v>
      </c>
      <c r="J723" s="9">
        <v>0</v>
      </c>
      <c r="K723" s="9">
        <v>50648.0078125</v>
      </c>
      <c r="L723" s="9">
        <v>7604.517578125</v>
      </c>
      <c r="M723" s="9">
        <v>8660.04296875</v>
      </c>
      <c r="N723" s="9">
        <v>0</v>
      </c>
      <c r="O723" s="9">
        <v>0</v>
      </c>
      <c r="P723" s="9">
        <v>9309.98046875</v>
      </c>
      <c r="Q723" s="9">
        <v>0</v>
      </c>
      <c r="R723" s="9">
        <v>924.61376953125</v>
      </c>
      <c r="S723" s="9">
        <v>0</v>
      </c>
      <c r="T723" s="9">
        <v>0</v>
      </c>
      <c r="U723" s="9">
        <v>197.46302000000003</v>
      </c>
      <c r="V723" s="9">
        <v>0</v>
      </c>
      <c r="W723" s="9">
        <v>0</v>
      </c>
      <c r="X723" s="9">
        <v>197.46302000000003</v>
      </c>
      <c r="Y723" s="9">
        <v>247.62454223632812</v>
      </c>
      <c r="Z723" s="9">
        <v>-220.38584899902344</v>
      </c>
      <c r="AA723" s="9">
        <v>0</v>
      </c>
      <c r="AB723" s="9">
        <v>0</v>
      </c>
      <c r="AC723" s="9">
        <v>0</v>
      </c>
      <c r="AD723" s="9">
        <v>0</v>
      </c>
      <c r="AE723" s="9"/>
    </row>
    <row r="724" spans="2:31" x14ac:dyDescent="0.25">
      <c r="B724" t="s">
        <v>604</v>
      </c>
      <c r="C724" t="s">
        <v>23</v>
      </c>
      <c r="D724" t="s">
        <v>51</v>
      </c>
      <c r="E724">
        <v>14</v>
      </c>
      <c r="F724" t="s">
        <v>62</v>
      </c>
      <c r="G724" s="9">
        <v>33.542789459228516</v>
      </c>
      <c r="H724" s="9">
        <v>103331.1640625</v>
      </c>
      <c r="I724" s="9">
        <v>31593.98046875</v>
      </c>
      <c r="J724" s="9">
        <v>0</v>
      </c>
      <c r="K724" s="9">
        <v>50648.0078125</v>
      </c>
      <c r="L724" s="9">
        <v>8546.5712890625</v>
      </c>
      <c r="M724" s="9">
        <v>6273.7880859375</v>
      </c>
      <c r="N724" s="9">
        <v>0</v>
      </c>
      <c r="O724" s="9">
        <v>0</v>
      </c>
      <c r="P724" s="9">
        <v>5340.52734375</v>
      </c>
      <c r="Q724" s="9">
        <v>0</v>
      </c>
      <c r="R724" s="9">
        <v>928.39910888671875</v>
      </c>
      <c r="S724" s="9">
        <v>0</v>
      </c>
      <c r="T724" s="9">
        <v>0</v>
      </c>
      <c r="U724" s="9">
        <v>197.51016000000001</v>
      </c>
      <c r="V724" s="9">
        <v>0</v>
      </c>
      <c r="W724" s="9">
        <v>0</v>
      </c>
      <c r="X724" s="9">
        <v>197.51016000000001</v>
      </c>
      <c r="Y724" s="9">
        <v>249.88128662109375</v>
      </c>
      <c r="Z724" s="9">
        <v>-222.39433288574219</v>
      </c>
      <c r="AA724" s="9">
        <v>0</v>
      </c>
      <c r="AB724" s="9">
        <v>0</v>
      </c>
      <c r="AC724" s="9">
        <v>0</v>
      </c>
      <c r="AD724" s="9">
        <v>0</v>
      </c>
      <c r="AE724" s="9"/>
    </row>
    <row r="725" spans="2:31" x14ac:dyDescent="0.25">
      <c r="B725" t="s">
        <v>770</v>
      </c>
      <c r="C725" t="s">
        <v>23</v>
      </c>
      <c r="D725" t="s">
        <v>51</v>
      </c>
      <c r="E725">
        <v>14</v>
      </c>
      <c r="F725" t="s">
        <v>650</v>
      </c>
      <c r="G725" s="9">
        <v>30.992523193359375</v>
      </c>
      <c r="H725" s="9">
        <v>100239.5703125</v>
      </c>
      <c r="I725" s="9">
        <v>31593.98046875</v>
      </c>
      <c r="J725" s="9">
        <v>0</v>
      </c>
      <c r="K725" s="9">
        <v>50648.0078125</v>
      </c>
      <c r="L725" s="9">
        <v>7236.9453125</v>
      </c>
      <c r="M725" s="9">
        <v>4885.875</v>
      </c>
      <c r="N725" s="9">
        <v>0</v>
      </c>
      <c r="O725" s="9">
        <v>0</v>
      </c>
      <c r="P725" s="9">
        <v>4939.14501953125</v>
      </c>
      <c r="Q725" s="9">
        <v>0</v>
      </c>
      <c r="R725" s="9">
        <v>935.705322265625</v>
      </c>
      <c r="S725" s="9">
        <v>0</v>
      </c>
      <c r="T725" s="9">
        <v>0</v>
      </c>
      <c r="U725" s="9">
        <v>197.51140000000001</v>
      </c>
      <c r="V725" s="9">
        <v>0</v>
      </c>
      <c r="W725" s="9">
        <v>0</v>
      </c>
      <c r="X725" s="9">
        <v>197.51140000000001</v>
      </c>
      <c r="Y725" s="9">
        <v>250.60690307617187</v>
      </c>
      <c r="Z725" s="9">
        <v>-223.04011535644531</v>
      </c>
      <c r="AA725" s="9">
        <v>0</v>
      </c>
      <c r="AB725" s="9">
        <v>0</v>
      </c>
      <c r="AC725" s="9">
        <v>0</v>
      </c>
      <c r="AD725" s="9">
        <v>0</v>
      </c>
      <c r="AE725" s="9"/>
    </row>
    <row r="726" spans="2:31" x14ac:dyDescent="0.25">
      <c r="B726" t="s">
        <v>605</v>
      </c>
      <c r="C726" t="s">
        <v>23</v>
      </c>
      <c r="D726" t="s">
        <v>51</v>
      </c>
      <c r="E726">
        <v>14</v>
      </c>
      <c r="F726" t="s">
        <v>53</v>
      </c>
      <c r="G726" s="9">
        <v>34.716094970703125</v>
      </c>
      <c r="H726" s="9">
        <v>104588.625</v>
      </c>
      <c r="I726" s="9">
        <v>31593.98046875</v>
      </c>
      <c r="J726" s="9">
        <v>0</v>
      </c>
      <c r="K726" s="9">
        <v>50648.0078125</v>
      </c>
      <c r="L726" s="9">
        <v>7317.041015625</v>
      </c>
      <c r="M726" s="9">
        <v>6564.34423828125</v>
      </c>
      <c r="N726" s="9">
        <v>0</v>
      </c>
      <c r="O726" s="9">
        <v>0</v>
      </c>
      <c r="P726" s="9">
        <v>7566.93896484375</v>
      </c>
      <c r="Q726" s="9">
        <v>0</v>
      </c>
      <c r="R726" s="9">
        <v>898.4017333984375</v>
      </c>
      <c r="S726" s="9">
        <v>0</v>
      </c>
      <c r="T726" s="9">
        <v>0</v>
      </c>
      <c r="U726" s="9">
        <v>197.50068000000002</v>
      </c>
      <c r="V726" s="9">
        <v>0</v>
      </c>
      <c r="W726" s="9">
        <v>0</v>
      </c>
      <c r="X726" s="9">
        <v>197.50068000000002</v>
      </c>
      <c r="Y726" s="9">
        <v>250.93025207519531</v>
      </c>
      <c r="Z726" s="9">
        <v>-223.32789611816406</v>
      </c>
      <c r="AA726" s="9">
        <v>0</v>
      </c>
      <c r="AB726" s="9">
        <v>0</v>
      </c>
      <c r="AC726" s="9">
        <v>0</v>
      </c>
      <c r="AD726" s="9">
        <v>0</v>
      </c>
      <c r="AE726" s="9"/>
    </row>
    <row r="727" spans="2:31" x14ac:dyDescent="0.25">
      <c r="B727" t="s">
        <v>841</v>
      </c>
      <c r="C727" t="s">
        <v>23</v>
      </c>
      <c r="D727" t="s">
        <v>51</v>
      </c>
      <c r="E727">
        <v>14</v>
      </c>
      <c r="F727" t="s">
        <v>777</v>
      </c>
      <c r="G727" s="9">
        <v>33.071044921875</v>
      </c>
      <c r="H727" s="9">
        <v>103221.4765625</v>
      </c>
      <c r="I727" s="9">
        <v>31593.98046875</v>
      </c>
      <c r="J727" s="9">
        <v>0</v>
      </c>
      <c r="K727" s="9">
        <v>50648.0078125</v>
      </c>
      <c r="L727" s="9">
        <v>6837.4580078125</v>
      </c>
      <c r="M727" s="9">
        <v>5660.54296875</v>
      </c>
      <c r="N727" s="9">
        <v>0</v>
      </c>
      <c r="O727" s="9">
        <v>0</v>
      </c>
      <c r="P727" s="9">
        <v>7566.93896484375</v>
      </c>
      <c r="Q727" s="9">
        <v>0</v>
      </c>
      <c r="R727" s="9">
        <v>914.6307373046875</v>
      </c>
      <c r="S727" s="9">
        <v>0</v>
      </c>
      <c r="T727" s="9">
        <v>0</v>
      </c>
      <c r="U727" s="9">
        <v>197.50068000000002</v>
      </c>
      <c r="V727" s="9">
        <v>0</v>
      </c>
      <c r="W727" s="9">
        <v>0</v>
      </c>
      <c r="X727" s="9">
        <v>197.50068000000002</v>
      </c>
      <c r="Y727" s="9">
        <v>250.93025207519531</v>
      </c>
      <c r="Z727" s="9">
        <v>-223.32789611816406</v>
      </c>
      <c r="AA727" s="9">
        <v>0</v>
      </c>
      <c r="AB727" s="9">
        <v>0</v>
      </c>
      <c r="AC727" s="9">
        <v>0</v>
      </c>
      <c r="AD727" s="9">
        <v>0</v>
      </c>
      <c r="AE727" s="9"/>
    </row>
    <row r="728" spans="2:31" x14ac:dyDescent="0.25">
      <c r="B728" t="s">
        <v>606</v>
      </c>
      <c r="C728" t="s">
        <v>23</v>
      </c>
      <c r="D728" t="s">
        <v>51</v>
      </c>
      <c r="E728">
        <v>14</v>
      </c>
      <c r="F728" t="s">
        <v>54</v>
      </c>
      <c r="G728" s="9">
        <v>32.095989227294922</v>
      </c>
      <c r="H728" s="9">
        <v>104723.25</v>
      </c>
      <c r="I728" s="9">
        <v>31593.98046875</v>
      </c>
      <c r="J728" s="9">
        <v>0</v>
      </c>
      <c r="K728" s="9">
        <v>50648.0078125</v>
      </c>
      <c r="L728" s="9">
        <v>9451.45703125</v>
      </c>
      <c r="M728" s="9">
        <v>8394.314453125</v>
      </c>
      <c r="N728" s="9">
        <v>0</v>
      </c>
      <c r="O728" s="9">
        <v>0</v>
      </c>
      <c r="P728" s="9">
        <v>4635.619140625</v>
      </c>
      <c r="Q728" s="9">
        <v>0</v>
      </c>
      <c r="R728" s="9">
        <v>0</v>
      </c>
      <c r="S728" s="9">
        <v>0</v>
      </c>
      <c r="T728" s="9">
        <v>0</v>
      </c>
      <c r="U728" s="9">
        <v>197.43710000000002</v>
      </c>
      <c r="V728" s="9">
        <v>0</v>
      </c>
      <c r="W728" s="9">
        <v>0</v>
      </c>
      <c r="X728" s="9">
        <v>197.43710000000002</v>
      </c>
      <c r="Y728" s="9">
        <v>245.18437194824219</v>
      </c>
      <c r="Z728" s="9">
        <v>-251.17697143554687</v>
      </c>
      <c r="AA728" s="9">
        <v>0</v>
      </c>
      <c r="AB728" s="9">
        <v>0</v>
      </c>
      <c r="AC728" s="9">
        <v>0</v>
      </c>
      <c r="AD728" s="9">
        <v>0</v>
      </c>
      <c r="AE728" s="9"/>
    </row>
    <row r="729" spans="2:31" x14ac:dyDescent="0.25">
      <c r="B729" t="s">
        <v>607</v>
      </c>
      <c r="C729" t="s">
        <v>23</v>
      </c>
      <c r="D729" t="s">
        <v>51</v>
      </c>
      <c r="E729">
        <v>14</v>
      </c>
      <c r="F729" t="s">
        <v>66</v>
      </c>
      <c r="G729" s="9">
        <v>30.927093505859375</v>
      </c>
      <c r="H729" s="9">
        <v>102938.515625</v>
      </c>
      <c r="I729" s="9">
        <v>31593.98046875</v>
      </c>
      <c r="J729" s="9">
        <v>0</v>
      </c>
      <c r="K729" s="9">
        <v>50648.0078125</v>
      </c>
      <c r="L729" s="9">
        <v>8638.482421875</v>
      </c>
      <c r="M729" s="9">
        <v>7422.5234375</v>
      </c>
      <c r="N729" s="9">
        <v>0</v>
      </c>
      <c r="O729" s="9">
        <v>0</v>
      </c>
      <c r="P729" s="9">
        <v>4635.619140625</v>
      </c>
      <c r="Q729" s="9">
        <v>0</v>
      </c>
      <c r="R729" s="9">
        <v>0</v>
      </c>
      <c r="S729" s="9">
        <v>0</v>
      </c>
      <c r="T729" s="9">
        <v>0</v>
      </c>
      <c r="U729" s="9">
        <v>197.43710000000002</v>
      </c>
      <c r="V729" s="9">
        <v>0</v>
      </c>
      <c r="W729" s="9">
        <v>0</v>
      </c>
      <c r="X729" s="9">
        <v>197.43710000000002</v>
      </c>
      <c r="Y729" s="9">
        <v>245.18437194824219</v>
      </c>
      <c r="Z729" s="9">
        <v>-251.17697143554687</v>
      </c>
      <c r="AA729" s="9">
        <v>0</v>
      </c>
      <c r="AB729" s="9">
        <v>0</v>
      </c>
      <c r="AC729" s="9">
        <v>0</v>
      </c>
      <c r="AD729" s="9">
        <v>0</v>
      </c>
      <c r="AE729" s="9"/>
    </row>
    <row r="730" spans="2:31" x14ac:dyDescent="0.25">
      <c r="B730" t="s">
        <v>608</v>
      </c>
      <c r="C730" t="s">
        <v>23</v>
      </c>
      <c r="D730" t="s">
        <v>51</v>
      </c>
      <c r="E730">
        <v>14</v>
      </c>
      <c r="F730" t="s">
        <v>55</v>
      </c>
      <c r="G730" s="9">
        <v>29.883895874023438</v>
      </c>
      <c r="H730" s="9">
        <v>101389.5390625</v>
      </c>
      <c r="I730" s="9">
        <v>31593.98046875</v>
      </c>
      <c r="J730" s="9">
        <v>0</v>
      </c>
      <c r="K730" s="9">
        <v>50648.0078125</v>
      </c>
      <c r="L730" s="9">
        <v>7910.0595703125</v>
      </c>
      <c r="M730" s="9">
        <v>6601.9580078125</v>
      </c>
      <c r="N730" s="9">
        <v>0</v>
      </c>
      <c r="O730" s="9">
        <v>0</v>
      </c>
      <c r="P730" s="9">
        <v>4635.619140625</v>
      </c>
      <c r="Q730" s="9">
        <v>0</v>
      </c>
      <c r="R730" s="9">
        <v>0</v>
      </c>
      <c r="S730" s="9">
        <v>0</v>
      </c>
      <c r="T730" s="9">
        <v>0</v>
      </c>
      <c r="U730" s="9">
        <v>197.43710000000002</v>
      </c>
      <c r="V730" s="9">
        <v>0</v>
      </c>
      <c r="W730" s="9">
        <v>0</v>
      </c>
      <c r="X730" s="9">
        <v>197.43710000000002</v>
      </c>
      <c r="Y730" s="9">
        <v>245.18437194824219</v>
      </c>
      <c r="Z730" s="9">
        <v>-251.17697143554687</v>
      </c>
      <c r="AA730" s="9">
        <v>0</v>
      </c>
      <c r="AB730" s="9">
        <v>0</v>
      </c>
      <c r="AC730" s="9">
        <v>0</v>
      </c>
      <c r="AD730" s="9">
        <v>0</v>
      </c>
      <c r="AE730" s="9"/>
    </row>
    <row r="731" spans="2:31" x14ac:dyDescent="0.25">
      <c r="B731" t="s">
        <v>609</v>
      </c>
      <c r="C731" t="s">
        <v>23</v>
      </c>
      <c r="D731" t="s">
        <v>51</v>
      </c>
      <c r="E731">
        <v>14</v>
      </c>
      <c r="F731" t="s">
        <v>56</v>
      </c>
      <c r="G731" s="9">
        <v>31.722417831420898</v>
      </c>
      <c r="H731" s="9">
        <v>102819.6171875</v>
      </c>
      <c r="I731" s="9">
        <v>31593.98046875</v>
      </c>
      <c r="J731" s="9">
        <v>0</v>
      </c>
      <c r="K731" s="9">
        <v>50648.0078125</v>
      </c>
      <c r="L731" s="9">
        <v>8099.84765625</v>
      </c>
      <c r="M731" s="9">
        <v>7841.5029296875</v>
      </c>
      <c r="N731" s="9">
        <v>0</v>
      </c>
      <c r="O731" s="9">
        <v>0</v>
      </c>
      <c r="P731" s="9">
        <v>4636.37548828125</v>
      </c>
      <c r="Q731" s="9">
        <v>0</v>
      </c>
      <c r="R731" s="9">
        <v>0</v>
      </c>
      <c r="S731" s="9">
        <v>0</v>
      </c>
      <c r="T731" s="9">
        <v>0</v>
      </c>
      <c r="U731" s="9">
        <v>197.43320000000003</v>
      </c>
      <c r="V731" s="9">
        <v>0</v>
      </c>
      <c r="W731" s="9">
        <v>0</v>
      </c>
      <c r="X731" s="9">
        <v>197.43320000000003</v>
      </c>
      <c r="Y731" s="9">
        <v>244.43820190429688</v>
      </c>
      <c r="Z731" s="9">
        <v>-250.42147827148437</v>
      </c>
      <c r="AA731" s="9">
        <v>0</v>
      </c>
      <c r="AB731" s="9">
        <v>0</v>
      </c>
      <c r="AC731" s="9">
        <v>0</v>
      </c>
      <c r="AD731" s="9">
        <v>0</v>
      </c>
      <c r="AE731" s="9"/>
    </row>
    <row r="732" spans="2:31" x14ac:dyDescent="0.25">
      <c r="B732" t="s">
        <v>610</v>
      </c>
      <c r="C732" t="s">
        <v>23</v>
      </c>
      <c r="D732" t="s">
        <v>51</v>
      </c>
      <c r="E732">
        <v>14</v>
      </c>
      <c r="F732" t="s">
        <v>70</v>
      </c>
      <c r="G732" s="9">
        <v>30.528087615966797</v>
      </c>
      <c r="H732" s="9">
        <v>101204.3125</v>
      </c>
      <c r="I732" s="9">
        <v>31593.98046875</v>
      </c>
      <c r="J732" s="9">
        <v>0</v>
      </c>
      <c r="K732" s="9">
        <v>50648.0078125</v>
      </c>
      <c r="L732" s="9">
        <v>7375.35400390625</v>
      </c>
      <c r="M732" s="9">
        <v>6950.693359375</v>
      </c>
      <c r="N732" s="9">
        <v>0</v>
      </c>
      <c r="O732" s="9">
        <v>0</v>
      </c>
      <c r="P732" s="9">
        <v>4636.37548828125</v>
      </c>
      <c r="Q732" s="9">
        <v>0</v>
      </c>
      <c r="R732" s="9">
        <v>0</v>
      </c>
      <c r="S732" s="9">
        <v>0</v>
      </c>
      <c r="T732" s="9">
        <v>0</v>
      </c>
      <c r="U732" s="9">
        <v>197.43320000000003</v>
      </c>
      <c r="V732" s="9">
        <v>0</v>
      </c>
      <c r="W732" s="9">
        <v>0</v>
      </c>
      <c r="X732" s="9">
        <v>197.43320000000003</v>
      </c>
      <c r="Y732" s="9">
        <v>244.43820190429688</v>
      </c>
      <c r="Z732" s="9">
        <v>-250.42147827148437</v>
      </c>
      <c r="AA732" s="9">
        <v>0</v>
      </c>
      <c r="AB732" s="9">
        <v>0</v>
      </c>
      <c r="AC732" s="9">
        <v>0</v>
      </c>
      <c r="AD732" s="9">
        <v>0</v>
      </c>
      <c r="AE732" s="9"/>
    </row>
    <row r="733" spans="2:31" x14ac:dyDescent="0.25">
      <c r="B733" t="s">
        <v>611</v>
      </c>
      <c r="C733" t="s">
        <v>23</v>
      </c>
      <c r="D733" t="s">
        <v>51</v>
      </c>
      <c r="E733">
        <v>14</v>
      </c>
      <c r="F733" t="s">
        <v>57</v>
      </c>
      <c r="G733" s="9">
        <v>29.392507553100586</v>
      </c>
      <c r="H733" s="9">
        <v>99799.1484375</v>
      </c>
      <c r="I733" s="9">
        <v>31593.98046875</v>
      </c>
      <c r="J733" s="9">
        <v>0</v>
      </c>
      <c r="K733" s="9">
        <v>50648.0078125</v>
      </c>
      <c r="L733" s="9">
        <v>6721.546875</v>
      </c>
      <c r="M733" s="9">
        <v>6199.32666015625</v>
      </c>
      <c r="N733" s="9">
        <v>0</v>
      </c>
      <c r="O733" s="9">
        <v>0</v>
      </c>
      <c r="P733" s="9">
        <v>4636.37548828125</v>
      </c>
      <c r="Q733" s="9">
        <v>0</v>
      </c>
      <c r="R733" s="9">
        <v>0</v>
      </c>
      <c r="S733" s="9">
        <v>0</v>
      </c>
      <c r="T733" s="9">
        <v>0</v>
      </c>
      <c r="U733" s="9">
        <v>197.43320000000003</v>
      </c>
      <c r="V733" s="9">
        <v>0</v>
      </c>
      <c r="W733" s="9">
        <v>0</v>
      </c>
      <c r="X733" s="9">
        <v>197.43320000000003</v>
      </c>
      <c r="Y733" s="9">
        <v>244.43753051757812</v>
      </c>
      <c r="Z733" s="9">
        <v>-250.4207763671875</v>
      </c>
      <c r="AA733" s="9">
        <v>0</v>
      </c>
      <c r="AB733" s="9">
        <v>0</v>
      </c>
      <c r="AC733" s="9">
        <v>0</v>
      </c>
      <c r="AD733" s="9">
        <v>0</v>
      </c>
      <c r="AE733" s="9"/>
    </row>
    <row r="734" spans="2:31" x14ac:dyDescent="0.25">
      <c r="B734" t="s">
        <v>612</v>
      </c>
      <c r="C734" t="s">
        <v>25</v>
      </c>
      <c r="D734" t="s">
        <v>51</v>
      </c>
      <c r="E734">
        <v>14</v>
      </c>
      <c r="F734" t="s">
        <v>52</v>
      </c>
      <c r="G734" s="9">
        <v>518.0380859375</v>
      </c>
      <c r="H734" s="9">
        <v>1689520.375</v>
      </c>
      <c r="I734" s="9">
        <v>500422.40625</v>
      </c>
      <c r="J734" s="9">
        <v>0</v>
      </c>
      <c r="K734" s="9">
        <v>883691.5</v>
      </c>
      <c r="L734" s="9">
        <v>59054.69921875</v>
      </c>
      <c r="M734" s="9">
        <v>109201.703125</v>
      </c>
      <c r="N734" s="9">
        <v>0</v>
      </c>
      <c r="O734" s="9">
        <v>213.47686767578125</v>
      </c>
      <c r="P734" s="9">
        <v>131218.625</v>
      </c>
      <c r="Q734" s="9">
        <v>0</v>
      </c>
      <c r="R734" s="9">
        <v>5719.75927734375</v>
      </c>
      <c r="S734" s="9">
        <v>0</v>
      </c>
      <c r="T734" s="9">
        <v>0</v>
      </c>
      <c r="U734" s="9">
        <v>3324.9484800000005</v>
      </c>
      <c r="V734" s="9">
        <v>0</v>
      </c>
      <c r="W734" s="9">
        <v>0</v>
      </c>
      <c r="X734" s="9">
        <v>3324.9484800000005</v>
      </c>
      <c r="Y734" s="9">
        <v>3478.210205078125</v>
      </c>
      <c r="Z734" s="9">
        <v>-3095.607666015625</v>
      </c>
      <c r="AA734" s="9">
        <v>0</v>
      </c>
      <c r="AB734" s="9">
        <v>0</v>
      </c>
      <c r="AC734" s="9">
        <v>0</v>
      </c>
      <c r="AD734" s="9">
        <v>0</v>
      </c>
      <c r="AE734" s="9"/>
    </row>
    <row r="735" spans="2:31" x14ac:dyDescent="0.25">
      <c r="B735" t="s">
        <v>771</v>
      </c>
      <c r="C735" t="s">
        <v>25</v>
      </c>
      <c r="D735" t="s">
        <v>51</v>
      </c>
      <c r="E735">
        <v>14</v>
      </c>
      <c r="F735" t="s">
        <v>648</v>
      </c>
      <c r="G735" s="9">
        <v>518.0517578125</v>
      </c>
      <c r="H735" s="9">
        <v>1740082.875</v>
      </c>
      <c r="I735" s="9">
        <v>500422.40625</v>
      </c>
      <c r="J735" s="9">
        <v>0</v>
      </c>
      <c r="K735" s="9">
        <v>883691.5</v>
      </c>
      <c r="L735" s="9">
        <v>59034.1171875</v>
      </c>
      <c r="M735" s="9">
        <v>159764.0625</v>
      </c>
      <c r="N735" s="9">
        <v>0</v>
      </c>
      <c r="O735" s="9">
        <v>213.47686767578125</v>
      </c>
      <c r="P735" s="9">
        <v>131239.34375</v>
      </c>
      <c r="Q735" s="9">
        <v>0</v>
      </c>
      <c r="R735" s="9">
        <v>5719.31201171875</v>
      </c>
      <c r="S735" s="9">
        <v>0</v>
      </c>
      <c r="T735" s="9">
        <v>0</v>
      </c>
      <c r="U735" s="9">
        <v>3324.9465600000003</v>
      </c>
      <c r="V735" s="9">
        <v>0</v>
      </c>
      <c r="W735" s="9">
        <v>0</v>
      </c>
      <c r="X735" s="9">
        <v>3324.9465600000003</v>
      </c>
      <c r="Y735" s="9">
        <v>3478.011962890625</v>
      </c>
      <c r="Z735" s="9">
        <v>-3095.43115234375</v>
      </c>
      <c r="AA735" s="9">
        <v>0</v>
      </c>
      <c r="AB735" s="9">
        <v>0</v>
      </c>
      <c r="AC735" s="9">
        <v>0</v>
      </c>
      <c r="AD735" s="9">
        <v>0</v>
      </c>
      <c r="AE735" s="9"/>
    </row>
    <row r="736" spans="2:31" x14ac:dyDescent="0.25">
      <c r="B736" t="s">
        <v>613</v>
      </c>
      <c r="C736" t="s">
        <v>25</v>
      </c>
      <c r="D736" t="s">
        <v>51</v>
      </c>
      <c r="E736">
        <v>14</v>
      </c>
      <c r="F736" t="s">
        <v>62</v>
      </c>
      <c r="G736" s="9">
        <v>515.14599609375</v>
      </c>
      <c r="H736" s="9">
        <v>1654366.375</v>
      </c>
      <c r="I736" s="9">
        <v>500422.40625</v>
      </c>
      <c r="J736" s="9">
        <v>0</v>
      </c>
      <c r="K736" s="9">
        <v>883691.5</v>
      </c>
      <c r="L736" s="9">
        <v>67574.71875</v>
      </c>
      <c r="M736" s="9">
        <v>117505.4296875</v>
      </c>
      <c r="N736" s="9">
        <v>0</v>
      </c>
      <c r="O736" s="9">
        <v>213.47686767578125</v>
      </c>
      <c r="P736" s="9">
        <v>77969.671875</v>
      </c>
      <c r="Q736" s="9">
        <v>0</v>
      </c>
      <c r="R736" s="9">
        <v>6990.880859375</v>
      </c>
      <c r="S736" s="9">
        <v>0</v>
      </c>
      <c r="T736" s="9">
        <v>0</v>
      </c>
      <c r="U736" s="9">
        <v>3325.0268800000003</v>
      </c>
      <c r="V736" s="9">
        <v>0</v>
      </c>
      <c r="W736" s="9">
        <v>0</v>
      </c>
      <c r="X736" s="9">
        <v>3325.0268800000003</v>
      </c>
      <c r="Y736" s="9">
        <v>3453.0966796875</v>
      </c>
      <c r="Z736" s="9">
        <v>-3073.255859375</v>
      </c>
      <c r="AA736" s="9">
        <v>0</v>
      </c>
      <c r="AB736" s="9">
        <v>0</v>
      </c>
      <c r="AC736" s="9">
        <v>0</v>
      </c>
      <c r="AD736" s="9">
        <v>0</v>
      </c>
      <c r="AE736" s="9"/>
    </row>
    <row r="737" spans="2:31" x14ac:dyDescent="0.25">
      <c r="B737" t="s">
        <v>772</v>
      </c>
      <c r="C737" t="s">
        <v>25</v>
      </c>
      <c r="D737" t="s">
        <v>51</v>
      </c>
      <c r="E737">
        <v>14</v>
      </c>
      <c r="F737" t="s">
        <v>650</v>
      </c>
      <c r="G737" s="9">
        <v>477.998046875</v>
      </c>
      <c r="H737" s="9">
        <v>1612110.625</v>
      </c>
      <c r="I737" s="9">
        <v>500422.40625</v>
      </c>
      <c r="J737" s="9">
        <v>0</v>
      </c>
      <c r="K737" s="9">
        <v>883691.5</v>
      </c>
      <c r="L737" s="9">
        <v>56744.76953125</v>
      </c>
      <c r="M737" s="9">
        <v>92021.46875</v>
      </c>
      <c r="N737" s="9">
        <v>0</v>
      </c>
      <c r="O737" s="9">
        <v>213.47686767578125</v>
      </c>
      <c r="P737" s="9">
        <v>72077.984375</v>
      </c>
      <c r="Q737" s="9">
        <v>0</v>
      </c>
      <c r="R737" s="9">
        <v>6940.94677734375</v>
      </c>
      <c r="S737" s="9">
        <v>0</v>
      </c>
      <c r="T737" s="9">
        <v>0</v>
      </c>
      <c r="U737" s="9">
        <v>3325.0291200000001</v>
      </c>
      <c r="V737" s="9">
        <v>0</v>
      </c>
      <c r="W737" s="9">
        <v>0</v>
      </c>
      <c r="X737" s="9">
        <v>3325.0291200000001</v>
      </c>
      <c r="Y737" s="9">
        <v>3467.42529296875</v>
      </c>
      <c r="Z737" s="9">
        <v>-3086.00830078125</v>
      </c>
      <c r="AA737" s="9">
        <v>0</v>
      </c>
      <c r="AB737" s="9">
        <v>0</v>
      </c>
      <c r="AC737" s="9">
        <v>0</v>
      </c>
      <c r="AD737" s="9">
        <v>0</v>
      </c>
      <c r="AE737" s="9"/>
    </row>
    <row r="738" spans="2:31" x14ac:dyDescent="0.25">
      <c r="B738" t="s">
        <v>614</v>
      </c>
      <c r="C738" t="s">
        <v>25</v>
      </c>
      <c r="D738" t="s">
        <v>51</v>
      </c>
      <c r="E738">
        <v>14</v>
      </c>
      <c r="F738" t="s">
        <v>53</v>
      </c>
      <c r="G738" s="9">
        <v>535.77081298828125</v>
      </c>
      <c r="H738" s="9">
        <v>1683460.5</v>
      </c>
      <c r="I738" s="9">
        <v>500422.40625</v>
      </c>
      <c r="J738" s="9">
        <v>0</v>
      </c>
      <c r="K738" s="9">
        <v>883691.5</v>
      </c>
      <c r="L738" s="9">
        <v>57232.265625</v>
      </c>
      <c r="M738" s="9">
        <v>122863.4375</v>
      </c>
      <c r="N738" s="9">
        <v>0</v>
      </c>
      <c r="O738" s="9">
        <v>213.47686767578125</v>
      </c>
      <c r="P738" s="9">
        <v>111875.453125</v>
      </c>
      <c r="Q738" s="9">
        <v>0</v>
      </c>
      <c r="R738" s="9">
        <v>7163.61181640625</v>
      </c>
      <c r="S738" s="9">
        <v>0</v>
      </c>
      <c r="T738" s="9">
        <v>0</v>
      </c>
      <c r="U738" s="9">
        <v>3325.0054400000004</v>
      </c>
      <c r="V738" s="9">
        <v>0</v>
      </c>
      <c r="W738" s="9">
        <v>0</v>
      </c>
      <c r="X738" s="9">
        <v>3325.0054400000004</v>
      </c>
      <c r="Y738" s="9">
        <v>3436.95556640625</v>
      </c>
      <c r="Z738" s="9">
        <v>-3058.890625</v>
      </c>
      <c r="AA738" s="9">
        <v>0</v>
      </c>
      <c r="AB738" s="9">
        <v>0</v>
      </c>
      <c r="AC738" s="9">
        <v>0</v>
      </c>
      <c r="AD738" s="9">
        <v>0</v>
      </c>
      <c r="AE738" s="9"/>
    </row>
    <row r="739" spans="2:31" x14ac:dyDescent="0.25">
      <c r="B739" t="s">
        <v>842</v>
      </c>
      <c r="C739" t="s">
        <v>25</v>
      </c>
      <c r="D739" t="s">
        <v>51</v>
      </c>
      <c r="E739">
        <v>14</v>
      </c>
      <c r="F739" t="s">
        <v>777</v>
      </c>
      <c r="G739" s="9">
        <v>509.94464111328125</v>
      </c>
      <c r="H739" s="9">
        <v>1662926.875</v>
      </c>
      <c r="I739" s="9">
        <v>500422.40625</v>
      </c>
      <c r="J739" s="9">
        <v>0</v>
      </c>
      <c r="K739" s="9">
        <v>883691.5</v>
      </c>
      <c r="L739" s="9">
        <v>53476.484375</v>
      </c>
      <c r="M739" s="9">
        <v>105947.15625</v>
      </c>
      <c r="N739" s="9">
        <v>0</v>
      </c>
      <c r="O739" s="9">
        <v>213.47686767578125</v>
      </c>
      <c r="P739" s="9">
        <v>111875.453125</v>
      </c>
      <c r="Q739" s="9">
        <v>0</v>
      </c>
      <c r="R739" s="9">
        <v>7302.1787109375</v>
      </c>
      <c r="S739" s="9">
        <v>0</v>
      </c>
      <c r="T739" s="9">
        <v>0</v>
      </c>
      <c r="U739" s="9">
        <v>3325.0054400000004</v>
      </c>
      <c r="V739" s="9">
        <v>0</v>
      </c>
      <c r="W739" s="9">
        <v>0</v>
      </c>
      <c r="X739" s="9">
        <v>3325.0054400000004</v>
      </c>
      <c r="Y739" s="9">
        <v>3436.95556640625</v>
      </c>
      <c r="Z739" s="9">
        <v>-3058.890625</v>
      </c>
      <c r="AA739" s="9">
        <v>0</v>
      </c>
      <c r="AB739" s="9">
        <v>0</v>
      </c>
      <c r="AC739" s="9">
        <v>0</v>
      </c>
      <c r="AD739" s="9">
        <v>0</v>
      </c>
      <c r="AE739" s="9"/>
    </row>
    <row r="740" spans="2:31" x14ac:dyDescent="0.25">
      <c r="B740" t="s">
        <v>615</v>
      </c>
      <c r="C740" t="s">
        <v>25</v>
      </c>
      <c r="D740" t="s">
        <v>51</v>
      </c>
      <c r="E740">
        <v>14</v>
      </c>
      <c r="F740" t="s">
        <v>54</v>
      </c>
      <c r="G740" s="9">
        <v>511.71102905273437</v>
      </c>
      <c r="H740" s="9">
        <v>1706954.375</v>
      </c>
      <c r="I740" s="9">
        <v>500422.40625</v>
      </c>
      <c r="J740" s="9">
        <v>0</v>
      </c>
      <c r="K740" s="9">
        <v>883691.5</v>
      </c>
      <c r="L740" s="9">
        <v>81641.71875</v>
      </c>
      <c r="M740" s="9">
        <v>160544.578125</v>
      </c>
      <c r="N740" s="9">
        <v>0</v>
      </c>
      <c r="O740" s="9">
        <v>213.47686767578125</v>
      </c>
      <c r="P740" s="9">
        <v>80442.15625</v>
      </c>
      <c r="Q740" s="9">
        <v>0</v>
      </c>
      <c r="R740" s="9">
        <v>0</v>
      </c>
      <c r="S740" s="9">
        <v>0</v>
      </c>
      <c r="T740" s="9">
        <v>0</v>
      </c>
      <c r="U740" s="9">
        <v>3324.8620800000003</v>
      </c>
      <c r="V740" s="9">
        <v>0</v>
      </c>
      <c r="W740" s="9">
        <v>0</v>
      </c>
      <c r="X740" s="9">
        <v>3324.8620800000003</v>
      </c>
      <c r="Y740" s="9">
        <v>3988.275390625</v>
      </c>
      <c r="Z740" s="9">
        <v>-4087.40185546875</v>
      </c>
      <c r="AA740" s="9">
        <v>0</v>
      </c>
      <c r="AB740" s="9">
        <v>0</v>
      </c>
      <c r="AC740" s="9">
        <v>0</v>
      </c>
      <c r="AD740" s="9">
        <v>0</v>
      </c>
      <c r="AE740" s="9"/>
    </row>
    <row r="741" spans="2:31" x14ac:dyDescent="0.25">
      <c r="B741" t="s">
        <v>616</v>
      </c>
      <c r="C741" t="s">
        <v>25</v>
      </c>
      <c r="D741" t="s">
        <v>51</v>
      </c>
      <c r="E741">
        <v>14</v>
      </c>
      <c r="F741" t="s">
        <v>66</v>
      </c>
      <c r="G741" s="9">
        <v>481.51922607421875</v>
      </c>
      <c r="H741" s="9">
        <v>1668351.75</v>
      </c>
      <c r="I741" s="9">
        <v>500422.40625</v>
      </c>
      <c r="J741" s="9">
        <v>0</v>
      </c>
      <c r="K741" s="9">
        <v>883691.5</v>
      </c>
      <c r="L741" s="9">
        <v>71202.46875</v>
      </c>
      <c r="M741" s="9">
        <v>132381.34375</v>
      </c>
      <c r="N741" s="9">
        <v>0</v>
      </c>
      <c r="O741" s="9">
        <v>213.47686767578125</v>
      </c>
      <c r="P741" s="9">
        <v>80442.15625</v>
      </c>
      <c r="Q741" s="9">
        <v>0</v>
      </c>
      <c r="R741" s="9">
        <v>0</v>
      </c>
      <c r="S741" s="9">
        <v>0</v>
      </c>
      <c r="T741" s="9">
        <v>0</v>
      </c>
      <c r="U741" s="9">
        <v>3324.8620800000003</v>
      </c>
      <c r="V741" s="9">
        <v>0</v>
      </c>
      <c r="W741" s="9">
        <v>0</v>
      </c>
      <c r="X741" s="9">
        <v>3324.8620800000003</v>
      </c>
      <c r="Y741" s="9">
        <v>3988.275390625</v>
      </c>
      <c r="Z741" s="9">
        <v>-4087.40185546875</v>
      </c>
      <c r="AA741" s="9">
        <v>0</v>
      </c>
      <c r="AB741" s="9">
        <v>0</v>
      </c>
      <c r="AC741" s="9">
        <v>0</v>
      </c>
      <c r="AD741" s="9">
        <v>0</v>
      </c>
      <c r="AE741" s="9"/>
    </row>
    <row r="742" spans="2:31" x14ac:dyDescent="0.25">
      <c r="B742" t="s">
        <v>617</v>
      </c>
      <c r="C742" t="s">
        <v>25</v>
      </c>
      <c r="D742" t="s">
        <v>51</v>
      </c>
      <c r="E742">
        <v>14</v>
      </c>
      <c r="F742" t="s">
        <v>55</v>
      </c>
      <c r="G742" s="9">
        <v>465.13839721679687</v>
      </c>
      <c r="H742" s="9">
        <v>1646619.5</v>
      </c>
      <c r="I742" s="9">
        <v>500422.40625</v>
      </c>
      <c r="J742" s="9">
        <v>0</v>
      </c>
      <c r="K742" s="9">
        <v>883691.5</v>
      </c>
      <c r="L742" s="9">
        <v>64986.05859375</v>
      </c>
      <c r="M742" s="9">
        <v>117049.1953125</v>
      </c>
      <c r="N742" s="9">
        <v>0</v>
      </c>
      <c r="O742" s="9">
        <v>213.47686767578125</v>
      </c>
      <c r="P742" s="9">
        <v>80258.6640625</v>
      </c>
      <c r="Q742" s="9">
        <v>0</v>
      </c>
      <c r="R742" s="9">
        <v>0</v>
      </c>
      <c r="S742" s="9">
        <v>0</v>
      </c>
      <c r="T742" s="9">
        <v>0</v>
      </c>
      <c r="U742" s="9">
        <v>3324.8624000000004</v>
      </c>
      <c r="V742" s="9">
        <v>0</v>
      </c>
      <c r="W742" s="9">
        <v>0</v>
      </c>
      <c r="X742" s="9">
        <v>3324.8624000000004</v>
      </c>
      <c r="Y742" s="9">
        <v>3966.24365234375</v>
      </c>
      <c r="Z742" s="9">
        <v>-4064.669189453125</v>
      </c>
      <c r="AA742" s="9">
        <v>0</v>
      </c>
      <c r="AB742" s="9">
        <v>0</v>
      </c>
      <c r="AC742" s="9">
        <v>0</v>
      </c>
      <c r="AD742" s="9">
        <v>0</v>
      </c>
      <c r="AE742" s="9"/>
    </row>
    <row r="743" spans="2:31" x14ac:dyDescent="0.25">
      <c r="B743" t="s">
        <v>618</v>
      </c>
      <c r="C743" t="s">
        <v>25</v>
      </c>
      <c r="D743" t="s">
        <v>51</v>
      </c>
      <c r="E743">
        <v>14</v>
      </c>
      <c r="F743" t="s">
        <v>56</v>
      </c>
      <c r="G743" s="9">
        <v>503.08224487304687</v>
      </c>
      <c r="H743" s="9">
        <v>1685797.5</v>
      </c>
      <c r="I743" s="9">
        <v>500422.40625</v>
      </c>
      <c r="J743" s="9">
        <v>0</v>
      </c>
      <c r="K743" s="9">
        <v>883691.5</v>
      </c>
      <c r="L743" s="9">
        <v>68250.1640625</v>
      </c>
      <c r="M743" s="9">
        <v>152240.15625</v>
      </c>
      <c r="N743" s="9">
        <v>0</v>
      </c>
      <c r="O743" s="9">
        <v>213.47686767578125</v>
      </c>
      <c r="P743" s="9">
        <v>80981.515625</v>
      </c>
      <c r="Q743" s="9">
        <v>0</v>
      </c>
      <c r="R743" s="9">
        <v>0</v>
      </c>
      <c r="S743" s="9">
        <v>0</v>
      </c>
      <c r="T743" s="9">
        <v>0</v>
      </c>
      <c r="U743" s="9">
        <v>3324.8531200000002</v>
      </c>
      <c r="V743" s="9">
        <v>0</v>
      </c>
      <c r="W743" s="9">
        <v>0</v>
      </c>
      <c r="X743" s="9">
        <v>3324.8531200000002</v>
      </c>
      <c r="Y743" s="9">
        <v>4011.95947265625</v>
      </c>
      <c r="Z743" s="9">
        <v>-4110.7236328125</v>
      </c>
      <c r="AA743" s="9">
        <v>0</v>
      </c>
      <c r="AB743" s="9">
        <v>0</v>
      </c>
      <c r="AC743" s="9">
        <v>0</v>
      </c>
      <c r="AD743" s="9">
        <v>0</v>
      </c>
      <c r="AE743" s="9"/>
    </row>
    <row r="744" spans="2:31" x14ac:dyDescent="0.25">
      <c r="B744" t="s">
        <v>619</v>
      </c>
      <c r="C744" t="s">
        <v>25</v>
      </c>
      <c r="D744" t="s">
        <v>51</v>
      </c>
      <c r="E744">
        <v>14</v>
      </c>
      <c r="F744" t="s">
        <v>70</v>
      </c>
      <c r="G744" s="9">
        <v>473.66867065429687</v>
      </c>
      <c r="H744" s="9">
        <v>1650186.75</v>
      </c>
      <c r="I744" s="9">
        <v>500422.40625</v>
      </c>
      <c r="J744" s="9">
        <v>0</v>
      </c>
      <c r="K744" s="9">
        <v>883691.5</v>
      </c>
      <c r="L744" s="9">
        <v>59295.4296875</v>
      </c>
      <c r="M744" s="9">
        <v>125584.078125</v>
      </c>
      <c r="N744" s="9">
        <v>0</v>
      </c>
      <c r="O744" s="9">
        <v>213.47686767578125</v>
      </c>
      <c r="P744" s="9">
        <v>80981.515625</v>
      </c>
      <c r="Q744" s="9">
        <v>0</v>
      </c>
      <c r="R744" s="9">
        <v>0</v>
      </c>
      <c r="S744" s="9">
        <v>0</v>
      </c>
      <c r="T744" s="9">
        <v>0</v>
      </c>
      <c r="U744" s="9">
        <v>3324.8531200000002</v>
      </c>
      <c r="V744" s="9">
        <v>0</v>
      </c>
      <c r="W744" s="9">
        <v>0</v>
      </c>
      <c r="X744" s="9">
        <v>3324.8531200000002</v>
      </c>
      <c r="Y744" s="9">
        <v>4011.95947265625</v>
      </c>
      <c r="Z744" s="9">
        <v>-4110.7236328125</v>
      </c>
      <c r="AA744" s="9">
        <v>0</v>
      </c>
      <c r="AB744" s="9">
        <v>0</v>
      </c>
      <c r="AC744" s="9">
        <v>0</v>
      </c>
      <c r="AD744" s="9">
        <v>0</v>
      </c>
      <c r="AE744" s="9"/>
    </row>
    <row r="745" spans="2:31" x14ac:dyDescent="0.25">
      <c r="B745" t="s">
        <v>620</v>
      </c>
      <c r="C745" t="s">
        <v>25</v>
      </c>
      <c r="D745" t="s">
        <v>51</v>
      </c>
      <c r="E745">
        <v>14</v>
      </c>
      <c r="F745" t="s">
        <v>57</v>
      </c>
      <c r="G745" s="9">
        <v>457.301513671875</v>
      </c>
      <c r="H745" s="9">
        <v>1629941.375</v>
      </c>
      <c r="I745" s="9">
        <v>500422.40625</v>
      </c>
      <c r="J745" s="9">
        <v>0</v>
      </c>
      <c r="K745" s="9">
        <v>883691.5</v>
      </c>
      <c r="L745" s="9">
        <v>53950.375</v>
      </c>
      <c r="M745" s="9">
        <v>110683.859375</v>
      </c>
      <c r="N745" s="9">
        <v>0</v>
      </c>
      <c r="O745" s="9">
        <v>213.47686767578125</v>
      </c>
      <c r="P745" s="9">
        <v>80981.515625</v>
      </c>
      <c r="Q745" s="9">
        <v>0</v>
      </c>
      <c r="R745" s="9">
        <v>0</v>
      </c>
      <c r="S745" s="9">
        <v>0</v>
      </c>
      <c r="T745" s="9">
        <v>0</v>
      </c>
      <c r="U745" s="9">
        <v>3324.8531200000002</v>
      </c>
      <c r="V745" s="9">
        <v>0</v>
      </c>
      <c r="W745" s="9">
        <v>0</v>
      </c>
      <c r="X745" s="9">
        <v>3324.8531200000002</v>
      </c>
      <c r="Y745" s="9">
        <v>4011.962890625</v>
      </c>
      <c r="Z745" s="9">
        <v>-4110.7275390625</v>
      </c>
      <c r="AA745" s="9">
        <v>0</v>
      </c>
      <c r="AB745" s="9">
        <v>0</v>
      </c>
      <c r="AC745" s="9">
        <v>0</v>
      </c>
      <c r="AD745" s="9">
        <v>0</v>
      </c>
      <c r="AE745" s="9"/>
    </row>
    <row r="746" spans="2:31" x14ac:dyDescent="0.25">
      <c r="B746" t="s">
        <v>621</v>
      </c>
      <c r="C746" t="s">
        <v>26</v>
      </c>
      <c r="D746" t="s">
        <v>51</v>
      </c>
      <c r="E746">
        <v>14</v>
      </c>
      <c r="F746" t="s">
        <v>52</v>
      </c>
      <c r="G746" s="9">
        <v>1.6302409172058105</v>
      </c>
      <c r="H746" s="9">
        <v>451329.40625</v>
      </c>
      <c r="I746" s="9">
        <v>133157.65625</v>
      </c>
      <c r="J746" s="9">
        <v>0</v>
      </c>
      <c r="K746" s="9">
        <v>99493.7734375</v>
      </c>
      <c r="L746" s="9">
        <v>114266.359375</v>
      </c>
      <c r="M746" s="9">
        <v>12247.4931640625</v>
      </c>
      <c r="N746" s="9">
        <v>0</v>
      </c>
      <c r="O746" s="9">
        <v>0</v>
      </c>
      <c r="P746" s="9">
        <v>61582.37109375</v>
      </c>
      <c r="Q746" s="9">
        <v>0</v>
      </c>
      <c r="R746" s="9">
        <v>30581.75390625</v>
      </c>
      <c r="S746" s="9">
        <v>0</v>
      </c>
      <c r="T746" s="9">
        <v>0</v>
      </c>
      <c r="U746" s="9">
        <v>2569.8115200000002</v>
      </c>
      <c r="V746" s="9">
        <v>110.39444</v>
      </c>
      <c r="W746" s="9">
        <v>0</v>
      </c>
      <c r="X746" s="9">
        <v>2459.4171200000001</v>
      </c>
      <c r="Y746" s="9">
        <v>1752.915771484375</v>
      </c>
      <c r="Z746" s="9">
        <v>-1560.094970703125</v>
      </c>
      <c r="AA746" s="9">
        <v>0</v>
      </c>
      <c r="AB746" s="9">
        <v>0</v>
      </c>
      <c r="AC746" s="9">
        <v>0</v>
      </c>
      <c r="AD746" s="9">
        <v>0</v>
      </c>
      <c r="AE746" s="9"/>
    </row>
    <row r="747" spans="2:31" x14ac:dyDescent="0.25">
      <c r="B747" t="s">
        <v>773</v>
      </c>
      <c r="C747" t="s">
        <v>26</v>
      </c>
      <c r="D747" t="s">
        <v>51</v>
      </c>
      <c r="E747">
        <v>14</v>
      </c>
      <c r="F747" t="s">
        <v>648</v>
      </c>
      <c r="G747" s="9">
        <v>1.6302409172058105</v>
      </c>
      <c r="H747" s="9">
        <v>454030.75</v>
      </c>
      <c r="I747" s="9">
        <v>133157.65625</v>
      </c>
      <c r="J747" s="9">
        <v>0</v>
      </c>
      <c r="K747" s="9">
        <v>99493.7734375</v>
      </c>
      <c r="L747" s="9">
        <v>114265.796875</v>
      </c>
      <c r="M747" s="9">
        <v>14949.4384765625</v>
      </c>
      <c r="N747" s="9">
        <v>0</v>
      </c>
      <c r="O747" s="9">
        <v>0</v>
      </c>
      <c r="P747" s="9">
        <v>61582.26171875</v>
      </c>
      <c r="Q747" s="9">
        <v>0</v>
      </c>
      <c r="R747" s="9">
        <v>30581.830078125</v>
      </c>
      <c r="S747" s="9">
        <v>0</v>
      </c>
      <c r="T747" s="9">
        <v>0</v>
      </c>
      <c r="U747" s="9">
        <v>2569.8112000000001</v>
      </c>
      <c r="V747" s="9">
        <v>110.39444</v>
      </c>
      <c r="W747" s="9">
        <v>0</v>
      </c>
      <c r="X747" s="9">
        <v>2459.4168000000004</v>
      </c>
      <c r="Y747" s="9">
        <v>1752.911865234375</v>
      </c>
      <c r="Z747" s="9">
        <v>-1560.091552734375</v>
      </c>
      <c r="AA747" s="9">
        <v>0</v>
      </c>
      <c r="AB747" s="9">
        <v>0</v>
      </c>
      <c r="AC747" s="9">
        <v>0</v>
      </c>
      <c r="AD747" s="9">
        <v>0</v>
      </c>
      <c r="AE747" s="9"/>
    </row>
    <row r="748" spans="2:31" x14ac:dyDescent="0.25">
      <c r="B748" t="s">
        <v>622</v>
      </c>
      <c r="C748" t="s">
        <v>26</v>
      </c>
      <c r="D748" t="s">
        <v>51</v>
      </c>
      <c r="E748">
        <v>14</v>
      </c>
      <c r="F748" t="s">
        <v>62</v>
      </c>
      <c r="G748" s="9">
        <v>1.6302409172058105</v>
      </c>
      <c r="H748" s="9">
        <v>446058.1875</v>
      </c>
      <c r="I748" s="9">
        <v>133157.65625</v>
      </c>
      <c r="J748" s="9">
        <v>0</v>
      </c>
      <c r="K748" s="9">
        <v>99493.7734375</v>
      </c>
      <c r="L748" s="9">
        <v>122980.7421875</v>
      </c>
      <c r="M748" s="9">
        <v>12923.212890625</v>
      </c>
      <c r="N748" s="9">
        <v>0</v>
      </c>
      <c r="O748" s="9">
        <v>0</v>
      </c>
      <c r="P748" s="9">
        <v>49679.12890625</v>
      </c>
      <c r="Q748" s="9">
        <v>0</v>
      </c>
      <c r="R748" s="9">
        <v>27823.919921875</v>
      </c>
      <c r="S748" s="9">
        <v>0</v>
      </c>
      <c r="T748" s="9">
        <v>0</v>
      </c>
      <c r="U748" s="9">
        <v>2569.9472000000001</v>
      </c>
      <c r="V748" s="9">
        <v>110.39444</v>
      </c>
      <c r="W748" s="9">
        <v>0</v>
      </c>
      <c r="X748" s="9">
        <v>2459.55296</v>
      </c>
      <c r="Y748" s="9">
        <v>1770.567626953125</v>
      </c>
      <c r="Z748" s="9">
        <v>-1575.80517578125</v>
      </c>
      <c r="AA748" s="9">
        <v>0</v>
      </c>
      <c r="AB748" s="9">
        <v>0</v>
      </c>
      <c r="AC748" s="9">
        <v>0</v>
      </c>
      <c r="AD748" s="9">
        <v>0</v>
      </c>
      <c r="AE748" s="9"/>
    </row>
    <row r="749" spans="2:31" x14ac:dyDescent="0.25">
      <c r="B749" t="s">
        <v>774</v>
      </c>
      <c r="C749" t="s">
        <v>26</v>
      </c>
      <c r="D749" t="s">
        <v>51</v>
      </c>
      <c r="E749">
        <v>14</v>
      </c>
      <c r="F749" t="s">
        <v>650</v>
      </c>
      <c r="G749" s="9">
        <v>1.6302409172058105</v>
      </c>
      <c r="H749" s="9">
        <v>422674</v>
      </c>
      <c r="I749" s="9">
        <v>133157.65625</v>
      </c>
      <c r="J749" s="9">
        <v>0</v>
      </c>
      <c r="K749" s="9">
        <v>99493.7734375</v>
      </c>
      <c r="L749" s="9">
        <v>104953.7890625</v>
      </c>
      <c r="M749" s="9">
        <v>9905.712890625</v>
      </c>
      <c r="N749" s="9">
        <v>0</v>
      </c>
      <c r="O749" s="9">
        <v>0</v>
      </c>
      <c r="P749" s="9">
        <v>46958.5234375</v>
      </c>
      <c r="Q749" s="9">
        <v>0</v>
      </c>
      <c r="R749" s="9">
        <v>28204.966796875</v>
      </c>
      <c r="S749" s="9">
        <v>0</v>
      </c>
      <c r="T749" s="9">
        <v>0</v>
      </c>
      <c r="U749" s="9">
        <v>2569.9481600000004</v>
      </c>
      <c r="V749" s="9">
        <v>110.39444</v>
      </c>
      <c r="W749" s="9">
        <v>0</v>
      </c>
      <c r="X749" s="9">
        <v>2459.5542400000004</v>
      </c>
      <c r="Y749" s="9">
        <v>1772.89892578125</v>
      </c>
      <c r="Z749" s="9">
        <v>-1577.8798828125</v>
      </c>
      <c r="AA749" s="9">
        <v>0</v>
      </c>
      <c r="AB749" s="9">
        <v>0</v>
      </c>
      <c r="AC749" s="9">
        <v>0</v>
      </c>
      <c r="AD749" s="9">
        <v>0</v>
      </c>
      <c r="AE749" s="9"/>
    </row>
    <row r="750" spans="2:31" x14ac:dyDescent="0.25">
      <c r="B750" t="s">
        <v>623</v>
      </c>
      <c r="C750" t="s">
        <v>26</v>
      </c>
      <c r="D750" t="s">
        <v>51</v>
      </c>
      <c r="E750">
        <v>14</v>
      </c>
      <c r="F750" t="s">
        <v>53</v>
      </c>
      <c r="G750" s="9">
        <v>1.6302409172058105</v>
      </c>
      <c r="H750" s="9">
        <v>442476.3125</v>
      </c>
      <c r="I750" s="9">
        <v>133157.65625</v>
      </c>
      <c r="J750" s="9">
        <v>0</v>
      </c>
      <c r="K750" s="9">
        <v>99493.7734375</v>
      </c>
      <c r="L750" s="9">
        <v>105737.09375</v>
      </c>
      <c r="M750" s="9">
        <v>13675.921875</v>
      </c>
      <c r="N750" s="9">
        <v>0</v>
      </c>
      <c r="O750" s="9">
        <v>0</v>
      </c>
      <c r="P750" s="9">
        <v>63496.5703125</v>
      </c>
      <c r="Q750" s="9">
        <v>0</v>
      </c>
      <c r="R750" s="9">
        <v>26915.2578125</v>
      </c>
      <c r="S750" s="9">
        <v>0</v>
      </c>
      <c r="T750" s="9">
        <v>0</v>
      </c>
      <c r="U750" s="9">
        <v>2569.93712</v>
      </c>
      <c r="V750" s="9">
        <v>110.39444</v>
      </c>
      <c r="W750" s="9">
        <v>0</v>
      </c>
      <c r="X750" s="9">
        <v>2459.5425600000003</v>
      </c>
      <c r="Y750" s="9">
        <v>1762.322265625</v>
      </c>
      <c r="Z750" s="9">
        <v>-1568.466552734375</v>
      </c>
      <c r="AA750" s="9">
        <v>0</v>
      </c>
      <c r="AB750" s="9">
        <v>0</v>
      </c>
      <c r="AC750" s="9">
        <v>0</v>
      </c>
      <c r="AD750" s="9">
        <v>0</v>
      </c>
      <c r="AE750" s="9"/>
    </row>
    <row r="751" spans="2:31" x14ac:dyDescent="0.25">
      <c r="B751" t="s">
        <v>843</v>
      </c>
      <c r="C751" t="s">
        <v>26</v>
      </c>
      <c r="D751" t="s">
        <v>51</v>
      </c>
      <c r="E751">
        <v>14</v>
      </c>
      <c r="F751" t="s">
        <v>777</v>
      </c>
      <c r="G751" s="9">
        <v>1.6302409172058105</v>
      </c>
      <c r="H751" s="9">
        <v>433864.59375</v>
      </c>
      <c r="I751" s="9">
        <v>133157.65625</v>
      </c>
      <c r="J751" s="9">
        <v>0</v>
      </c>
      <c r="K751" s="9">
        <v>99493.7734375</v>
      </c>
      <c r="L751" s="9">
        <v>98829.640625</v>
      </c>
      <c r="M751" s="9">
        <v>11792.9716796875</v>
      </c>
      <c r="N751" s="9">
        <v>0</v>
      </c>
      <c r="O751" s="9">
        <v>0</v>
      </c>
      <c r="P751" s="9">
        <v>63496.5703125</v>
      </c>
      <c r="Q751" s="9">
        <v>0</v>
      </c>
      <c r="R751" s="9">
        <v>27094.08984375</v>
      </c>
      <c r="S751" s="9">
        <v>0</v>
      </c>
      <c r="T751" s="9">
        <v>0</v>
      </c>
      <c r="U751" s="9">
        <v>2569.93712</v>
      </c>
      <c r="V751" s="9">
        <v>110.39444</v>
      </c>
      <c r="W751" s="9">
        <v>0</v>
      </c>
      <c r="X751" s="9">
        <v>2459.5425600000003</v>
      </c>
      <c r="Y751" s="9">
        <v>1762.322265625</v>
      </c>
      <c r="Z751" s="9">
        <v>-1568.466552734375</v>
      </c>
      <c r="AA751" s="9">
        <v>0</v>
      </c>
      <c r="AB751" s="9">
        <v>0</v>
      </c>
      <c r="AC751" s="9">
        <v>0</v>
      </c>
      <c r="AD751" s="9">
        <v>0</v>
      </c>
      <c r="AE751" s="9"/>
    </row>
    <row r="752" spans="2:31" x14ac:dyDescent="0.25">
      <c r="B752" t="s">
        <v>624</v>
      </c>
      <c r="C752" t="s">
        <v>26</v>
      </c>
      <c r="D752" t="s">
        <v>51</v>
      </c>
      <c r="E752">
        <v>14</v>
      </c>
      <c r="F752" t="s">
        <v>54</v>
      </c>
      <c r="G752" s="9">
        <v>1.6302409172058105</v>
      </c>
      <c r="H752" s="9">
        <v>425960.40625</v>
      </c>
      <c r="I752" s="9">
        <v>133157.65625</v>
      </c>
      <c r="J752" s="9">
        <v>0</v>
      </c>
      <c r="K752" s="9">
        <v>99493.7734375</v>
      </c>
      <c r="L752" s="9">
        <v>130255.890625</v>
      </c>
      <c r="M752" s="9">
        <v>14242.6611328125</v>
      </c>
      <c r="N752" s="9">
        <v>0</v>
      </c>
      <c r="O752" s="9">
        <v>0</v>
      </c>
      <c r="P752" s="9">
        <v>48810.34375</v>
      </c>
      <c r="Q752" s="9">
        <v>0</v>
      </c>
      <c r="R752" s="9">
        <v>0</v>
      </c>
      <c r="S752" s="9">
        <v>0</v>
      </c>
      <c r="T752" s="9">
        <v>0</v>
      </c>
      <c r="U752" s="9">
        <v>2569.5622400000002</v>
      </c>
      <c r="V752" s="9">
        <v>110.39444</v>
      </c>
      <c r="W752" s="9">
        <v>0</v>
      </c>
      <c r="X752" s="9">
        <v>2459.1681600000002</v>
      </c>
      <c r="Y752" s="9">
        <v>1105.11181640625</v>
      </c>
      <c r="Z752" s="9">
        <v>-1132.50732421875</v>
      </c>
      <c r="AA752" s="9">
        <v>0</v>
      </c>
      <c r="AB752" s="9">
        <v>0</v>
      </c>
      <c r="AC752" s="9">
        <v>0</v>
      </c>
      <c r="AD752" s="9">
        <v>0</v>
      </c>
      <c r="AE752" s="9"/>
    </row>
    <row r="753" spans="2:31" x14ac:dyDescent="0.25">
      <c r="B753" t="s">
        <v>625</v>
      </c>
      <c r="C753" t="s">
        <v>26</v>
      </c>
      <c r="D753" t="s">
        <v>51</v>
      </c>
      <c r="E753">
        <v>14</v>
      </c>
      <c r="F753" t="s">
        <v>66</v>
      </c>
      <c r="G753" s="9">
        <v>1.6302409172058105</v>
      </c>
      <c r="H753" s="9">
        <v>412711.375</v>
      </c>
      <c r="I753" s="9">
        <v>133157.65625</v>
      </c>
      <c r="J753" s="9">
        <v>0</v>
      </c>
      <c r="K753" s="9">
        <v>99493.7734375</v>
      </c>
      <c r="L753" s="9">
        <v>118663.703125</v>
      </c>
      <c r="M753" s="9">
        <v>12585.9765625</v>
      </c>
      <c r="N753" s="9">
        <v>0</v>
      </c>
      <c r="O753" s="9">
        <v>0</v>
      </c>
      <c r="P753" s="9">
        <v>48810.34375</v>
      </c>
      <c r="Q753" s="9">
        <v>0</v>
      </c>
      <c r="R753" s="9">
        <v>0</v>
      </c>
      <c r="S753" s="9">
        <v>0</v>
      </c>
      <c r="T753" s="9">
        <v>0</v>
      </c>
      <c r="U753" s="9">
        <v>2569.5622400000002</v>
      </c>
      <c r="V753" s="9">
        <v>110.39444</v>
      </c>
      <c r="W753" s="9">
        <v>0</v>
      </c>
      <c r="X753" s="9">
        <v>2459.1681600000002</v>
      </c>
      <c r="Y753" s="9">
        <v>1105.11181640625</v>
      </c>
      <c r="Z753" s="9">
        <v>-1132.50732421875</v>
      </c>
      <c r="AA753" s="9">
        <v>0</v>
      </c>
      <c r="AB753" s="9">
        <v>0</v>
      </c>
      <c r="AC753" s="9">
        <v>0</v>
      </c>
      <c r="AD753" s="9">
        <v>0</v>
      </c>
      <c r="AE753" s="9"/>
    </row>
    <row r="754" spans="2:31" x14ac:dyDescent="0.25">
      <c r="B754" t="s">
        <v>626</v>
      </c>
      <c r="C754" t="s">
        <v>26</v>
      </c>
      <c r="D754" t="s">
        <v>51</v>
      </c>
      <c r="E754">
        <v>14</v>
      </c>
      <c r="F754" t="s">
        <v>55</v>
      </c>
      <c r="G754" s="9">
        <v>1.6302409172058105</v>
      </c>
      <c r="H754" s="9">
        <v>401133.25</v>
      </c>
      <c r="I754" s="9">
        <v>133157.65625</v>
      </c>
      <c r="J754" s="9">
        <v>0</v>
      </c>
      <c r="K754" s="9">
        <v>99493.7734375</v>
      </c>
      <c r="L754" s="9">
        <v>108486.140625</v>
      </c>
      <c r="M754" s="9">
        <v>11185.4697265625</v>
      </c>
      <c r="N754" s="9">
        <v>0</v>
      </c>
      <c r="O754" s="9">
        <v>0</v>
      </c>
      <c r="P754" s="9">
        <v>48810.34375</v>
      </c>
      <c r="Q754" s="9">
        <v>0</v>
      </c>
      <c r="R754" s="9">
        <v>0</v>
      </c>
      <c r="S754" s="9">
        <v>0</v>
      </c>
      <c r="T754" s="9">
        <v>0</v>
      </c>
      <c r="U754" s="9">
        <v>2569.5622400000002</v>
      </c>
      <c r="V754" s="9">
        <v>110.39444</v>
      </c>
      <c r="W754" s="9">
        <v>0</v>
      </c>
      <c r="X754" s="9">
        <v>2459.1681600000002</v>
      </c>
      <c r="Y754" s="9">
        <v>1105.11181640625</v>
      </c>
      <c r="Z754" s="9">
        <v>-1132.50732421875</v>
      </c>
      <c r="AA754" s="9">
        <v>0</v>
      </c>
      <c r="AB754" s="9">
        <v>0</v>
      </c>
      <c r="AC754" s="9">
        <v>0</v>
      </c>
      <c r="AD754" s="9">
        <v>0</v>
      </c>
      <c r="AE754" s="9"/>
    </row>
    <row r="755" spans="2:31" x14ac:dyDescent="0.25">
      <c r="B755" t="s">
        <v>627</v>
      </c>
      <c r="C755" t="s">
        <v>26</v>
      </c>
      <c r="D755" t="s">
        <v>51</v>
      </c>
      <c r="E755">
        <v>14</v>
      </c>
      <c r="F755" t="s">
        <v>56</v>
      </c>
      <c r="G755" s="9">
        <v>1.6302409172058105</v>
      </c>
      <c r="H755" s="9">
        <v>407891.84375</v>
      </c>
      <c r="I755" s="9">
        <v>133157.65625</v>
      </c>
      <c r="J755" s="9">
        <v>0</v>
      </c>
      <c r="K755" s="9">
        <v>99493.7734375</v>
      </c>
      <c r="L755" s="9">
        <v>113289.984375</v>
      </c>
      <c r="M755" s="9">
        <v>13113.935546875</v>
      </c>
      <c r="N755" s="9">
        <v>0</v>
      </c>
      <c r="O755" s="9">
        <v>0</v>
      </c>
      <c r="P755" s="9">
        <v>48836.4921875</v>
      </c>
      <c r="Q755" s="9">
        <v>0</v>
      </c>
      <c r="R755" s="9">
        <v>0</v>
      </c>
      <c r="S755" s="9">
        <v>0</v>
      </c>
      <c r="T755" s="9">
        <v>0</v>
      </c>
      <c r="U755" s="9">
        <v>2569.5715200000004</v>
      </c>
      <c r="V755" s="9">
        <v>110.39444</v>
      </c>
      <c r="W755" s="9">
        <v>0</v>
      </c>
      <c r="X755" s="9">
        <v>2459.1772800000003</v>
      </c>
      <c r="Y755" s="9">
        <v>1102.16650390625</v>
      </c>
      <c r="Z755" s="9">
        <v>-1129.602294921875</v>
      </c>
      <c r="AA755" s="9">
        <v>7.6423384249210358E-2</v>
      </c>
      <c r="AB755" s="9">
        <v>0</v>
      </c>
      <c r="AC755" s="9">
        <v>1</v>
      </c>
      <c r="AD755" s="9">
        <v>1</v>
      </c>
      <c r="AE755" s="9"/>
    </row>
    <row r="756" spans="2:31" x14ac:dyDescent="0.25">
      <c r="B756" t="s">
        <v>628</v>
      </c>
      <c r="C756" t="s">
        <v>26</v>
      </c>
      <c r="D756" t="s">
        <v>51</v>
      </c>
      <c r="E756">
        <v>14</v>
      </c>
      <c r="F756" t="s">
        <v>70</v>
      </c>
      <c r="G756" s="9">
        <v>1.6302409172058105</v>
      </c>
      <c r="H756" s="9">
        <v>395978.9375</v>
      </c>
      <c r="I756" s="9">
        <v>133157.65625</v>
      </c>
      <c r="J756" s="9">
        <v>0</v>
      </c>
      <c r="K756" s="9">
        <v>99493.7734375</v>
      </c>
      <c r="L756" s="9">
        <v>102890.171875</v>
      </c>
      <c r="M756" s="9">
        <v>11601.0546875</v>
      </c>
      <c r="N756" s="9">
        <v>0</v>
      </c>
      <c r="O756" s="9">
        <v>0</v>
      </c>
      <c r="P756" s="9">
        <v>48836.49609375</v>
      </c>
      <c r="Q756" s="9">
        <v>0</v>
      </c>
      <c r="R756" s="9">
        <v>0</v>
      </c>
      <c r="S756" s="9">
        <v>0</v>
      </c>
      <c r="T756" s="9">
        <v>0</v>
      </c>
      <c r="U756" s="9">
        <v>2569.5715200000004</v>
      </c>
      <c r="V756" s="9">
        <v>110.39444</v>
      </c>
      <c r="W756" s="9">
        <v>0</v>
      </c>
      <c r="X756" s="9">
        <v>2459.1772800000003</v>
      </c>
      <c r="Y756" s="9">
        <v>1102.1224365234375</v>
      </c>
      <c r="Z756" s="9">
        <v>-1129.55712890625</v>
      </c>
      <c r="AA756" s="9">
        <v>7.6423384249210358E-2</v>
      </c>
      <c r="AB756" s="9">
        <v>0</v>
      </c>
      <c r="AC756" s="9">
        <v>1</v>
      </c>
      <c r="AD756" s="9">
        <v>1</v>
      </c>
      <c r="AE756" s="9"/>
    </row>
    <row r="757" spans="2:31" x14ac:dyDescent="0.25">
      <c r="B757" t="s">
        <v>629</v>
      </c>
      <c r="C757" t="s">
        <v>26</v>
      </c>
      <c r="D757" t="s">
        <v>51</v>
      </c>
      <c r="E757">
        <v>14</v>
      </c>
      <c r="F757" t="s">
        <v>57</v>
      </c>
      <c r="G757" s="9">
        <v>1.6302409172058105</v>
      </c>
      <c r="H757" s="9">
        <v>385390.59375</v>
      </c>
      <c r="I757" s="9">
        <v>133157.65625</v>
      </c>
      <c r="J757" s="9">
        <v>0</v>
      </c>
      <c r="K757" s="9">
        <v>99493.7734375</v>
      </c>
      <c r="L757" s="9">
        <v>93567.09375</v>
      </c>
      <c r="M757" s="9">
        <v>10335.978515625</v>
      </c>
      <c r="N757" s="9">
        <v>0</v>
      </c>
      <c r="O757" s="9">
        <v>0</v>
      </c>
      <c r="P757" s="9">
        <v>48836.50390625</v>
      </c>
      <c r="Q757" s="9">
        <v>0</v>
      </c>
      <c r="R757" s="9">
        <v>0</v>
      </c>
      <c r="S757" s="9">
        <v>0</v>
      </c>
      <c r="T757" s="9">
        <v>0</v>
      </c>
      <c r="U757" s="9">
        <v>2569.5715200000004</v>
      </c>
      <c r="V757" s="9">
        <v>110.39444</v>
      </c>
      <c r="W757" s="9">
        <v>0</v>
      </c>
      <c r="X757" s="9">
        <v>2459.1772800000003</v>
      </c>
      <c r="Y757" s="9">
        <v>1102.0771484375</v>
      </c>
      <c r="Z757" s="9">
        <v>-1129.510498046875</v>
      </c>
      <c r="AA757" s="9">
        <v>7.6423384249210358E-2</v>
      </c>
      <c r="AB757" s="9">
        <v>0</v>
      </c>
      <c r="AC757" s="9">
        <v>1</v>
      </c>
      <c r="AD757" s="9">
        <v>1</v>
      </c>
      <c r="AE757" s="9"/>
    </row>
    <row r="758" spans="2:31" x14ac:dyDescent="0.25">
      <c r="B758" t="s">
        <v>630</v>
      </c>
      <c r="C758" t="s">
        <v>27</v>
      </c>
      <c r="D758" t="s">
        <v>51</v>
      </c>
      <c r="E758">
        <v>14</v>
      </c>
      <c r="F758" t="s">
        <v>52</v>
      </c>
      <c r="G758" s="9">
        <v>672.65252685546875</v>
      </c>
      <c r="H758" s="9">
        <v>5050139.5</v>
      </c>
      <c r="I758" s="9">
        <v>566447.625</v>
      </c>
      <c r="J758" s="9">
        <v>0</v>
      </c>
      <c r="K758" s="9">
        <v>1692748</v>
      </c>
      <c r="L758" s="9">
        <v>1512479</v>
      </c>
      <c r="M758" s="9">
        <v>356693.1875</v>
      </c>
      <c r="N758" s="9">
        <v>0</v>
      </c>
      <c r="O758" s="9">
        <v>1121.62158203125</v>
      </c>
      <c r="P758" s="9">
        <v>431541.875</v>
      </c>
      <c r="Q758" s="9">
        <v>0</v>
      </c>
      <c r="R758" s="9">
        <v>489107.0625</v>
      </c>
      <c r="S758" s="9">
        <v>0</v>
      </c>
      <c r="T758" s="9">
        <v>0</v>
      </c>
      <c r="U758" s="9">
        <v>44592.52736</v>
      </c>
      <c r="V758" s="9">
        <v>0</v>
      </c>
      <c r="W758" s="9">
        <v>0</v>
      </c>
      <c r="X758" s="9">
        <v>44592.52736</v>
      </c>
      <c r="Y758" s="9">
        <v>9230.759765625</v>
      </c>
      <c r="Z758" s="9">
        <v>-8215.376953125</v>
      </c>
      <c r="AA758" s="9">
        <v>0</v>
      </c>
      <c r="AB758" s="9">
        <v>0</v>
      </c>
      <c r="AC758" s="9">
        <v>0</v>
      </c>
      <c r="AD758" s="9">
        <v>0</v>
      </c>
      <c r="AE758" s="9"/>
    </row>
    <row r="759" spans="2:31" x14ac:dyDescent="0.25">
      <c r="B759" t="s">
        <v>775</v>
      </c>
      <c r="C759" t="s">
        <v>27</v>
      </c>
      <c r="D759" t="s">
        <v>51</v>
      </c>
      <c r="E759">
        <v>14</v>
      </c>
      <c r="F759" t="s">
        <v>648</v>
      </c>
      <c r="G759" s="9">
        <v>672.6591796875</v>
      </c>
      <c r="H759" s="9">
        <v>5064739</v>
      </c>
      <c r="I759" s="9">
        <v>566447.625</v>
      </c>
      <c r="J759" s="9">
        <v>0</v>
      </c>
      <c r="K759" s="9">
        <v>1692748</v>
      </c>
      <c r="L759" s="9">
        <v>1512475</v>
      </c>
      <c r="M759" s="9">
        <v>371296.9375</v>
      </c>
      <c r="N759" s="9">
        <v>0</v>
      </c>
      <c r="O759" s="9">
        <v>1121.62158203125</v>
      </c>
      <c r="P759" s="9">
        <v>431541.875</v>
      </c>
      <c r="Q759" s="9">
        <v>0</v>
      </c>
      <c r="R759" s="9">
        <v>489107.03125</v>
      </c>
      <c r="S759" s="9">
        <v>0</v>
      </c>
      <c r="T759" s="9">
        <v>0</v>
      </c>
      <c r="U759" s="9">
        <v>44592.52736</v>
      </c>
      <c r="V759" s="9">
        <v>0</v>
      </c>
      <c r="W759" s="9">
        <v>0</v>
      </c>
      <c r="X759" s="9">
        <v>44592.52736</v>
      </c>
      <c r="Y759" s="9">
        <v>9230.759765625</v>
      </c>
      <c r="Z759" s="9">
        <v>-8215.376953125</v>
      </c>
      <c r="AA759" s="9">
        <v>0</v>
      </c>
      <c r="AB759" s="9">
        <v>0</v>
      </c>
      <c r="AC759" s="9">
        <v>0</v>
      </c>
      <c r="AD759" s="9">
        <v>0</v>
      </c>
      <c r="AE759" s="9"/>
    </row>
    <row r="760" spans="2:31" x14ac:dyDescent="0.25">
      <c r="B760" t="s">
        <v>631</v>
      </c>
      <c r="C760" t="s">
        <v>27</v>
      </c>
      <c r="D760" t="s">
        <v>51</v>
      </c>
      <c r="E760">
        <v>14</v>
      </c>
      <c r="F760" t="s">
        <v>62</v>
      </c>
      <c r="G760" s="9">
        <v>657.28375244140625</v>
      </c>
      <c r="H760" s="9">
        <v>5068344.5</v>
      </c>
      <c r="I760" s="9">
        <v>566447.625</v>
      </c>
      <c r="J760" s="9">
        <v>0</v>
      </c>
      <c r="K760" s="9">
        <v>1692748</v>
      </c>
      <c r="L760" s="9">
        <v>1592373.125</v>
      </c>
      <c r="M760" s="9">
        <v>328707.9375</v>
      </c>
      <c r="N760" s="9">
        <v>0</v>
      </c>
      <c r="O760" s="9">
        <v>1121.62158203125</v>
      </c>
      <c r="P760" s="9">
        <v>416647.5</v>
      </c>
      <c r="Q760" s="9">
        <v>0</v>
      </c>
      <c r="R760" s="9">
        <v>470297.8125</v>
      </c>
      <c r="S760" s="9">
        <v>0</v>
      </c>
      <c r="T760" s="9">
        <v>0</v>
      </c>
      <c r="U760" s="9">
        <v>44592.768000000004</v>
      </c>
      <c r="V760" s="9">
        <v>0</v>
      </c>
      <c r="W760" s="9">
        <v>0</v>
      </c>
      <c r="X760" s="9">
        <v>44592.768000000004</v>
      </c>
      <c r="Y760" s="9">
        <v>9253.724609375</v>
      </c>
      <c r="Z760" s="9">
        <v>-8235.81640625</v>
      </c>
      <c r="AA760" s="9">
        <v>0</v>
      </c>
      <c r="AB760" s="9">
        <v>0</v>
      </c>
      <c r="AC760" s="9">
        <v>0</v>
      </c>
      <c r="AD760" s="9">
        <v>0</v>
      </c>
      <c r="AE760" s="9"/>
    </row>
    <row r="761" spans="2:31" x14ac:dyDescent="0.25">
      <c r="B761" t="s">
        <v>776</v>
      </c>
      <c r="C761" t="s">
        <v>27</v>
      </c>
      <c r="D761" t="s">
        <v>51</v>
      </c>
      <c r="E761">
        <v>14</v>
      </c>
      <c r="F761" t="s">
        <v>650</v>
      </c>
      <c r="G761" s="9">
        <v>627.0157470703125</v>
      </c>
      <c r="H761" s="9">
        <v>4788141</v>
      </c>
      <c r="I761" s="9">
        <v>566447.625</v>
      </c>
      <c r="J761" s="9">
        <v>0</v>
      </c>
      <c r="K761" s="9">
        <v>1692748</v>
      </c>
      <c r="L761" s="9">
        <v>1348095.75</v>
      </c>
      <c r="M761" s="9">
        <v>314209.375</v>
      </c>
      <c r="N761" s="9">
        <v>0</v>
      </c>
      <c r="O761" s="9">
        <v>1121.62158203125</v>
      </c>
      <c r="P761" s="9">
        <v>390528.5625</v>
      </c>
      <c r="Q761" s="9">
        <v>0</v>
      </c>
      <c r="R761" s="9">
        <v>474989.53125</v>
      </c>
      <c r="S761" s="9">
        <v>0</v>
      </c>
      <c r="T761" s="9">
        <v>0</v>
      </c>
      <c r="U761" s="9">
        <v>44592.788480000003</v>
      </c>
      <c r="V761" s="9">
        <v>0</v>
      </c>
      <c r="W761" s="9">
        <v>0</v>
      </c>
      <c r="X761" s="9">
        <v>44592.788480000003</v>
      </c>
      <c r="Y761" s="9">
        <v>9261.982421875</v>
      </c>
      <c r="Z761" s="9">
        <v>-8243.1669921875</v>
      </c>
      <c r="AA761" s="9">
        <v>0</v>
      </c>
      <c r="AB761" s="9">
        <v>0</v>
      </c>
      <c r="AC761" s="9">
        <v>0</v>
      </c>
      <c r="AD761" s="9">
        <v>0</v>
      </c>
      <c r="AE761" s="9"/>
    </row>
    <row r="762" spans="2:31" x14ac:dyDescent="0.25">
      <c r="B762" t="s">
        <v>632</v>
      </c>
      <c r="C762" t="s">
        <v>27</v>
      </c>
      <c r="D762" t="s">
        <v>51</v>
      </c>
      <c r="E762">
        <v>14</v>
      </c>
      <c r="F762" t="s">
        <v>53</v>
      </c>
      <c r="G762" s="9">
        <v>700.716064453125</v>
      </c>
      <c r="H762" s="9">
        <v>5069675.5</v>
      </c>
      <c r="I762" s="9">
        <v>566447.625</v>
      </c>
      <c r="J762" s="9">
        <v>0</v>
      </c>
      <c r="K762" s="9">
        <v>1692748</v>
      </c>
      <c r="L762" s="9">
        <v>1447675.5</v>
      </c>
      <c r="M762" s="9">
        <v>368245.21875</v>
      </c>
      <c r="N762" s="9">
        <v>0</v>
      </c>
      <c r="O762" s="9">
        <v>1121.62158203125</v>
      </c>
      <c r="P762" s="9">
        <v>537823.4375</v>
      </c>
      <c r="Q762" s="9">
        <v>0</v>
      </c>
      <c r="R762" s="9">
        <v>455614</v>
      </c>
      <c r="S762" s="9">
        <v>0</v>
      </c>
      <c r="T762" s="9">
        <v>0</v>
      </c>
      <c r="U762" s="9">
        <v>44592.660480000006</v>
      </c>
      <c r="V762" s="9">
        <v>0</v>
      </c>
      <c r="W762" s="9">
        <v>0</v>
      </c>
      <c r="X762" s="9">
        <v>44592.660480000006</v>
      </c>
      <c r="Y762" s="9">
        <v>9225.1337890625</v>
      </c>
      <c r="Z762" s="9">
        <v>-8210.369140625</v>
      </c>
      <c r="AA762" s="9">
        <v>0</v>
      </c>
      <c r="AB762" s="9">
        <v>0</v>
      </c>
      <c r="AC762" s="9">
        <v>0</v>
      </c>
      <c r="AD762" s="9">
        <v>0</v>
      </c>
      <c r="AE762" s="9"/>
    </row>
    <row r="763" spans="2:31" x14ac:dyDescent="0.25">
      <c r="B763" t="s">
        <v>844</v>
      </c>
      <c r="C763" t="s">
        <v>27</v>
      </c>
      <c r="D763" t="s">
        <v>51</v>
      </c>
      <c r="E763">
        <v>14</v>
      </c>
      <c r="F763" t="s">
        <v>777</v>
      </c>
      <c r="G763" s="9">
        <v>659.0987548828125</v>
      </c>
      <c r="H763" s="9">
        <v>4872999.5</v>
      </c>
      <c r="I763" s="9">
        <v>566447.625</v>
      </c>
      <c r="J763" s="9">
        <v>0</v>
      </c>
      <c r="K763" s="9">
        <v>1692748</v>
      </c>
      <c r="L763" s="9">
        <v>1291015.25</v>
      </c>
      <c r="M763" s="9">
        <v>326088.375</v>
      </c>
      <c r="N763" s="9">
        <v>0</v>
      </c>
      <c r="O763" s="9">
        <v>1121.62158203125</v>
      </c>
      <c r="P763" s="9">
        <v>537823.4375</v>
      </c>
      <c r="Q763" s="9">
        <v>0</v>
      </c>
      <c r="R763" s="9">
        <v>457754.40625</v>
      </c>
      <c r="S763" s="9">
        <v>0</v>
      </c>
      <c r="T763" s="9">
        <v>0</v>
      </c>
      <c r="U763" s="9">
        <v>44592.660480000006</v>
      </c>
      <c r="V763" s="9">
        <v>0</v>
      </c>
      <c r="W763" s="9">
        <v>0</v>
      </c>
      <c r="X763" s="9">
        <v>44592.660480000006</v>
      </c>
      <c r="Y763" s="9">
        <v>9225.1337890625</v>
      </c>
      <c r="Z763" s="9">
        <v>-8210.369140625</v>
      </c>
      <c r="AA763" s="9">
        <v>0</v>
      </c>
      <c r="AB763" s="9">
        <v>0</v>
      </c>
      <c r="AC763" s="9">
        <v>0</v>
      </c>
      <c r="AD763" s="9">
        <v>0</v>
      </c>
      <c r="AE763" s="9"/>
    </row>
    <row r="764" spans="2:31" x14ac:dyDescent="0.25">
      <c r="B764" t="s">
        <v>633</v>
      </c>
      <c r="C764" t="s">
        <v>27</v>
      </c>
      <c r="D764" t="s">
        <v>51</v>
      </c>
      <c r="E764">
        <v>14</v>
      </c>
      <c r="F764" t="s">
        <v>54</v>
      </c>
      <c r="G764" s="9">
        <v>635.86029052734375</v>
      </c>
      <c r="H764" s="9">
        <v>4623747.5</v>
      </c>
      <c r="I764" s="9">
        <v>566447.625</v>
      </c>
      <c r="J764" s="9">
        <v>0</v>
      </c>
      <c r="K764" s="9">
        <v>1692748</v>
      </c>
      <c r="L764" s="9">
        <v>1597092.125</v>
      </c>
      <c r="M764" s="9">
        <v>315321.6875</v>
      </c>
      <c r="N764" s="9">
        <v>0</v>
      </c>
      <c r="O764" s="9">
        <v>1121.62158203125</v>
      </c>
      <c r="P764" s="9">
        <v>451016.875</v>
      </c>
      <c r="Q764" s="9">
        <v>0</v>
      </c>
      <c r="R764" s="9">
        <v>0</v>
      </c>
      <c r="S764" s="9">
        <v>0</v>
      </c>
      <c r="T764" s="9">
        <v>0</v>
      </c>
      <c r="U764" s="9">
        <v>44592.547840000007</v>
      </c>
      <c r="V764" s="9">
        <v>0</v>
      </c>
      <c r="W764" s="9">
        <v>0</v>
      </c>
      <c r="X764" s="9">
        <v>44592.547840000007</v>
      </c>
      <c r="Y764" s="9">
        <v>7159.16015625</v>
      </c>
      <c r="Z764" s="9">
        <v>-7300.46826171875</v>
      </c>
      <c r="AA764" s="9">
        <v>0.10272800177335739</v>
      </c>
      <c r="AB764" s="9">
        <v>0</v>
      </c>
      <c r="AC764" s="9">
        <v>9</v>
      </c>
      <c r="AD764" s="9">
        <v>0</v>
      </c>
      <c r="AE764" s="9"/>
    </row>
    <row r="765" spans="2:31" x14ac:dyDescent="0.25">
      <c r="B765" t="s">
        <v>634</v>
      </c>
      <c r="C765" t="s">
        <v>27</v>
      </c>
      <c r="D765" t="s">
        <v>51</v>
      </c>
      <c r="E765">
        <v>14</v>
      </c>
      <c r="F765" t="s">
        <v>66</v>
      </c>
      <c r="G765" s="9">
        <v>591.6697998046875</v>
      </c>
      <c r="H765" s="9">
        <v>4416527</v>
      </c>
      <c r="I765" s="9">
        <v>566447.625</v>
      </c>
      <c r="J765" s="9">
        <v>0</v>
      </c>
      <c r="K765" s="9">
        <v>1692748</v>
      </c>
      <c r="L765" s="9">
        <v>1435989.5</v>
      </c>
      <c r="M765" s="9">
        <v>269202.84375</v>
      </c>
      <c r="N765" s="9">
        <v>0</v>
      </c>
      <c r="O765" s="9">
        <v>1121.62158203125</v>
      </c>
      <c r="P765" s="9">
        <v>451016.65625</v>
      </c>
      <c r="Q765" s="9">
        <v>0</v>
      </c>
      <c r="R765" s="9">
        <v>0</v>
      </c>
      <c r="S765" s="9">
        <v>0</v>
      </c>
      <c r="T765" s="9">
        <v>0</v>
      </c>
      <c r="U765" s="9">
        <v>44592.547840000007</v>
      </c>
      <c r="V765" s="9">
        <v>0</v>
      </c>
      <c r="W765" s="9">
        <v>0</v>
      </c>
      <c r="X765" s="9">
        <v>44592.547840000007</v>
      </c>
      <c r="Y765" s="9">
        <v>7159.125</v>
      </c>
      <c r="Z765" s="9">
        <v>-7300.4306640625</v>
      </c>
      <c r="AA765" s="9">
        <v>0.10272800177335739</v>
      </c>
      <c r="AB765" s="9">
        <v>0</v>
      </c>
      <c r="AC765" s="9">
        <v>9</v>
      </c>
      <c r="AD765" s="9">
        <v>0</v>
      </c>
      <c r="AE765" s="9"/>
    </row>
    <row r="766" spans="2:31" x14ac:dyDescent="0.25">
      <c r="B766" t="s">
        <v>635</v>
      </c>
      <c r="C766" t="s">
        <v>27</v>
      </c>
      <c r="D766" t="s">
        <v>51</v>
      </c>
      <c r="E766">
        <v>14</v>
      </c>
      <c r="F766" t="s">
        <v>55</v>
      </c>
      <c r="G766" s="9">
        <v>561.00982666015625</v>
      </c>
      <c r="H766" s="9">
        <v>4247984.5</v>
      </c>
      <c r="I766" s="9">
        <v>566447.625</v>
      </c>
      <c r="J766" s="9">
        <v>0</v>
      </c>
      <c r="K766" s="9">
        <v>1692748</v>
      </c>
      <c r="L766" s="9">
        <v>1301403.5</v>
      </c>
      <c r="M766" s="9">
        <v>235245.390625</v>
      </c>
      <c r="N766" s="9">
        <v>0</v>
      </c>
      <c r="O766" s="9">
        <v>1121.62158203125</v>
      </c>
      <c r="P766" s="9">
        <v>451016.59375</v>
      </c>
      <c r="Q766" s="9">
        <v>0</v>
      </c>
      <c r="R766" s="9">
        <v>0</v>
      </c>
      <c r="S766" s="9">
        <v>0</v>
      </c>
      <c r="T766" s="9">
        <v>0</v>
      </c>
      <c r="U766" s="9">
        <v>44592.547840000007</v>
      </c>
      <c r="V766" s="9">
        <v>0</v>
      </c>
      <c r="W766" s="9">
        <v>0</v>
      </c>
      <c r="X766" s="9">
        <v>44592.547840000007</v>
      </c>
      <c r="Y766" s="9">
        <v>7159.0908203125</v>
      </c>
      <c r="Z766" s="9">
        <v>-7300.39501953125</v>
      </c>
      <c r="AA766" s="9">
        <v>0.10272800177335739</v>
      </c>
      <c r="AB766" s="9">
        <v>0</v>
      </c>
      <c r="AC766" s="9">
        <v>9</v>
      </c>
      <c r="AD766" s="9">
        <v>0</v>
      </c>
      <c r="AE766" s="9"/>
    </row>
    <row r="767" spans="2:31" x14ac:dyDescent="0.25">
      <c r="B767" t="s">
        <v>636</v>
      </c>
      <c r="C767" t="s">
        <v>27</v>
      </c>
      <c r="D767" t="s">
        <v>51</v>
      </c>
      <c r="E767">
        <v>14</v>
      </c>
      <c r="F767" t="s">
        <v>56</v>
      </c>
      <c r="G767" s="9">
        <v>617.593994140625</v>
      </c>
      <c r="H767" s="9">
        <v>4468652</v>
      </c>
      <c r="I767" s="9">
        <v>566447.625</v>
      </c>
      <c r="J767" s="9">
        <v>0</v>
      </c>
      <c r="K767" s="9">
        <v>1692748</v>
      </c>
      <c r="L767" s="9">
        <v>1442748.25</v>
      </c>
      <c r="M767" s="9">
        <v>314833.03125</v>
      </c>
      <c r="N767" s="9">
        <v>0</v>
      </c>
      <c r="O767" s="9">
        <v>1121.62158203125</v>
      </c>
      <c r="P767" s="9">
        <v>450751.8125</v>
      </c>
      <c r="Q767" s="9">
        <v>0</v>
      </c>
      <c r="R767" s="9">
        <v>0</v>
      </c>
      <c r="S767" s="9">
        <v>0</v>
      </c>
      <c r="T767" s="9">
        <v>0</v>
      </c>
      <c r="U767" s="9">
        <v>44592.537600000003</v>
      </c>
      <c r="V767" s="9">
        <v>0</v>
      </c>
      <c r="W767" s="9">
        <v>0</v>
      </c>
      <c r="X767" s="9">
        <v>44592.537600000003</v>
      </c>
      <c r="Y767" s="9">
        <v>7092.59814453125</v>
      </c>
      <c r="Z767" s="9">
        <v>-7231.8662109375</v>
      </c>
      <c r="AA767" s="9">
        <v>0.92455196380615234</v>
      </c>
      <c r="AB767" s="9">
        <v>0</v>
      </c>
      <c r="AC767" s="9">
        <v>77</v>
      </c>
      <c r="AD767" s="9">
        <v>4</v>
      </c>
      <c r="AE767" s="9"/>
    </row>
    <row r="768" spans="2:31" x14ac:dyDescent="0.25">
      <c r="B768" t="s">
        <v>637</v>
      </c>
      <c r="C768" t="s">
        <v>27</v>
      </c>
      <c r="D768" t="s">
        <v>51</v>
      </c>
      <c r="E768">
        <v>14</v>
      </c>
      <c r="F768" t="s">
        <v>70</v>
      </c>
      <c r="G768" s="9">
        <v>579.65643310546875</v>
      </c>
      <c r="H768" s="9">
        <v>4275192.5</v>
      </c>
      <c r="I768" s="9">
        <v>566447.625</v>
      </c>
      <c r="J768" s="9">
        <v>0</v>
      </c>
      <c r="K768" s="9">
        <v>1692748</v>
      </c>
      <c r="L768" s="9">
        <v>1294341.75</v>
      </c>
      <c r="M768" s="9">
        <v>269785.5</v>
      </c>
      <c r="N768" s="9">
        <v>0</v>
      </c>
      <c r="O768" s="9">
        <v>1121.62158203125</v>
      </c>
      <c r="P768" s="9">
        <v>450747.1875</v>
      </c>
      <c r="Q768" s="9">
        <v>0</v>
      </c>
      <c r="R768" s="9">
        <v>0</v>
      </c>
      <c r="S768" s="9">
        <v>0</v>
      </c>
      <c r="T768" s="9">
        <v>0</v>
      </c>
      <c r="U768" s="9">
        <v>44592.537600000003</v>
      </c>
      <c r="V768" s="9">
        <v>0</v>
      </c>
      <c r="W768" s="9">
        <v>0</v>
      </c>
      <c r="X768" s="9">
        <v>44592.537600000003</v>
      </c>
      <c r="Y768" s="9">
        <v>7092.498046875</v>
      </c>
      <c r="Z768" s="9">
        <v>-7231.759765625</v>
      </c>
      <c r="AA768" s="9">
        <v>0.92455196380615234</v>
      </c>
      <c r="AB768" s="9">
        <v>0</v>
      </c>
      <c r="AC768" s="9">
        <v>77</v>
      </c>
      <c r="AD768" s="9">
        <v>4</v>
      </c>
      <c r="AE768" s="9"/>
    </row>
    <row r="769" spans="2:31" x14ac:dyDescent="0.25">
      <c r="B769" t="s">
        <v>638</v>
      </c>
      <c r="C769" t="s">
        <v>27</v>
      </c>
      <c r="D769" t="s">
        <v>51</v>
      </c>
      <c r="E769">
        <v>14</v>
      </c>
      <c r="F769" t="s">
        <v>57</v>
      </c>
      <c r="G769" s="9">
        <v>551.21820068359375</v>
      </c>
      <c r="H769" s="9">
        <v>4117854.5</v>
      </c>
      <c r="I769" s="9">
        <v>566447.625</v>
      </c>
      <c r="J769" s="9">
        <v>0</v>
      </c>
      <c r="K769" s="9">
        <v>1692748</v>
      </c>
      <c r="L769" s="9">
        <v>1170509.25</v>
      </c>
      <c r="M769" s="9">
        <v>236281.890625</v>
      </c>
      <c r="N769" s="9">
        <v>0</v>
      </c>
      <c r="O769" s="9">
        <v>1121.62158203125</v>
      </c>
      <c r="P769" s="9">
        <v>450744.125</v>
      </c>
      <c r="Q769" s="9">
        <v>0</v>
      </c>
      <c r="R769" s="9">
        <v>0</v>
      </c>
      <c r="S769" s="9">
        <v>0</v>
      </c>
      <c r="T769" s="9">
        <v>0</v>
      </c>
      <c r="U769" s="9">
        <v>44592.537600000003</v>
      </c>
      <c r="V769" s="9">
        <v>0</v>
      </c>
      <c r="W769" s="9">
        <v>0</v>
      </c>
      <c r="X769" s="9">
        <v>44592.537600000003</v>
      </c>
      <c r="Y769" s="9">
        <v>7092.40869140625</v>
      </c>
      <c r="Z769" s="9">
        <v>-7231.66357421875</v>
      </c>
      <c r="AA769" s="9">
        <v>0.93596625328063965</v>
      </c>
      <c r="AB769" s="9">
        <v>0</v>
      </c>
      <c r="AC769" s="9">
        <v>78</v>
      </c>
      <c r="AD769" s="9">
        <v>4</v>
      </c>
      <c r="AE769" s="9"/>
    </row>
    <row r="770" spans="2:31" x14ac:dyDescent="0.25"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  <c r="AE770" s="9"/>
    </row>
    <row r="771" spans="2:31" x14ac:dyDescent="0.25"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  <c r="AE771" s="9"/>
    </row>
    <row r="772" spans="2:31" x14ac:dyDescent="0.25"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  <c r="AE772" s="9"/>
    </row>
    <row r="773" spans="2:31" x14ac:dyDescent="0.25"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  <c r="AE773" s="9"/>
    </row>
    <row r="774" spans="2:31" x14ac:dyDescent="0.25"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  <c r="AE774" s="9"/>
    </row>
    <row r="775" spans="2:31" x14ac:dyDescent="0.25"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  <c r="AE775" s="9"/>
    </row>
    <row r="776" spans="2:31" x14ac:dyDescent="0.25"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  <c r="AE776" s="9"/>
    </row>
    <row r="777" spans="2:31" x14ac:dyDescent="0.25"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  <c r="AE777" s="9"/>
    </row>
    <row r="778" spans="2:31" x14ac:dyDescent="0.25"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  <c r="AE778" s="9"/>
    </row>
    <row r="779" spans="2:31" x14ac:dyDescent="0.25"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  <c r="AE779" s="9"/>
    </row>
    <row r="780" spans="2:31" x14ac:dyDescent="0.25"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  <c r="AE780" s="9"/>
    </row>
    <row r="781" spans="2:31" x14ac:dyDescent="0.25"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  <c r="AE781" s="9"/>
    </row>
    <row r="782" spans="2:31" x14ac:dyDescent="0.25"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  <c r="AE782" s="9"/>
    </row>
    <row r="783" spans="2:31" x14ac:dyDescent="0.25"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  <c r="AE783" s="9"/>
    </row>
    <row r="784" spans="2:31" x14ac:dyDescent="0.25"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  <c r="AE784" s="9"/>
    </row>
    <row r="785" spans="7:31" x14ac:dyDescent="0.25"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  <c r="AE785" s="9"/>
    </row>
    <row r="786" spans="7:31" x14ac:dyDescent="0.25"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  <c r="AE786" s="9"/>
    </row>
    <row r="787" spans="7:31" x14ac:dyDescent="0.25"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  <c r="AE787" s="9"/>
    </row>
    <row r="788" spans="7:31" x14ac:dyDescent="0.25"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  <c r="AE788" s="9"/>
    </row>
    <row r="789" spans="7:31" x14ac:dyDescent="0.25"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  <c r="AE789" s="9"/>
    </row>
    <row r="790" spans="7:31" x14ac:dyDescent="0.25"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  <c r="AE790" s="9"/>
    </row>
    <row r="791" spans="7:31" x14ac:dyDescent="0.25"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  <c r="AE791" s="9"/>
    </row>
    <row r="792" spans="7:31" x14ac:dyDescent="0.25"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  <c r="AE792" s="9"/>
    </row>
    <row r="793" spans="7:31" x14ac:dyDescent="0.25"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  <c r="AE793" s="9"/>
    </row>
    <row r="794" spans="7:31" x14ac:dyDescent="0.25"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  <c r="AE794" s="9"/>
    </row>
    <row r="795" spans="7:31" x14ac:dyDescent="0.25"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  <c r="AE795" s="9"/>
    </row>
    <row r="796" spans="7:31" x14ac:dyDescent="0.25"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  <c r="AE796" s="9"/>
    </row>
    <row r="797" spans="7:31" x14ac:dyDescent="0.25"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  <c r="AE797" s="9"/>
    </row>
    <row r="798" spans="7:31" x14ac:dyDescent="0.25"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  <c r="AE798" s="9"/>
    </row>
    <row r="799" spans="7:31" x14ac:dyDescent="0.25"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/>
    </row>
    <row r="800" spans="7:31" x14ac:dyDescent="0.25"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</row>
    <row r="801" spans="7:31" x14ac:dyDescent="0.25"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  <c r="AE801" s="9"/>
    </row>
    <row r="802" spans="7:31" x14ac:dyDescent="0.25"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  <c r="AE802" s="9"/>
    </row>
    <row r="803" spans="7:31" x14ac:dyDescent="0.25"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  <c r="AE803" s="9"/>
    </row>
    <row r="804" spans="7:31" x14ac:dyDescent="0.25"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  <c r="AE804" s="9"/>
    </row>
    <row r="805" spans="7:31" x14ac:dyDescent="0.25"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  <c r="AE805" s="9"/>
    </row>
    <row r="806" spans="7:31" x14ac:dyDescent="0.25"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  <c r="AE806" s="9"/>
    </row>
    <row r="807" spans="7:31" x14ac:dyDescent="0.25"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  <c r="AE807" s="9"/>
    </row>
    <row r="808" spans="7:31" x14ac:dyDescent="0.25"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  <c r="AE808" s="9"/>
    </row>
    <row r="809" spans="7:31" x14ac:dyDescent="0.25"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  <c r="AE809" s="9"/>
    </row>
    <row r="810" spans="7:31" x14ac:dyDescent="0.25"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  <c r="AE810" s="9"/>
    </row>
    <row r="811" spans="7:31" x14ac:dyDescent="0.25"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/>
    </row>
    <row r="812" spans="7:31" x14ac:dyDescent="0.25"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  <c r="AE812" s="9"/>
    </row>
    <row r="813" spans="7:31" x14ac:dyDescent="0.25"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  <c r="AE813" s="9"/>
    </row>
    <row r="814" spans="7:31" x14ac:dyDescent="0.25"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  <c r="AE814" s="9"/>
    </row>
    <row r="815" spans="7:31" x14ac:dyDescent="0.25"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  <c r="AE815" s="9"/>
    </row>
    <row r="816" spans="7:31" x14ac:dyDescent="0.25"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  <c r="AE816" s="9"/>
    </row>
    <row r="817" spans="7:31" x14ac:dyDescent="0.25"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/>
    </row>
    <row r="818" spans="7:31" x14ac:dyDescent="0.25"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  <c r="AE818" s="9"/>
    </row>
    <row r="819" spans="7:31" x14ac:dyDescent="0.25"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  <c r="AE819" s="9"/>
    </row>
    <row r="820" spans="7:31" x14ac:dyDescent="0.25"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  <c r="AE820" s="9"/>
    </row>
    <row r="821" spans="7:31" x14ac:dyDescent="0.25"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  <c r="AE821" s="9"/>
    </row>
    <row r="822" spans="7:31" x14ac:dyDescent="0.25"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  <c r="AE822" s="9"/>
    </row>
    <row r="823" spans="7:31" x14ac:dyDescent="0.25"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  <c r="AE823" s="9"/>
    </row>
    <row r="824" spans="7:31" x14ac:dyDescent="0.25"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  <c r="AE824" s="9"/>
    </row>
    <row r="825" spans="7:31" x14ac:dyDescent="0.25"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  <c r="AE825" s="9"/>
    </row>
    <row r="826" spans="7:31" x14ac:dyDescent="0.25"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  <c r="AE826" s="9"/>
    </row>
    <row r="827" spans="7:31" x14ac:dyDescent="0.25"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  <c r="AE827" s="9"/>
    </row>
    <row r="828" spans="7:31" x14ac:dyDescent="0.25"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  <c r="AE828" s="9"/>
    </row>
    <row r="829" spans="7:31" x14ac:dyDescent="0.25"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  <c r="AE829" s="9"/>
    </row>
    <row r="830" spans="7:31" x14ac:dyDescent="0.25"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  <c r="AE830" s="9"/>
    </row>
    <row r="831" spans="7:31" x14ac:dyDescent="0.25"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  <c r="AE831" s="9"/>
    </row>
    <row r="832" spans="7:31" x14ac:dyDescent="0.25"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  <c r="AE832" s="9"/>
    </row>
    <row r="833" spans="7:31" x14ac:dyDescent="0.25"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  <c r="AE833" s="9"/>
    </row>
    <row r="834" spans="7:31" x14ac:dyDescent="0.25"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  <c r="AE834" s="9"/>
    </row>
    <row r="835" spans="7:31" x14ac:dyDescent="0.25"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/>
    </row>
    <row r="836" spans="7:31" x14ac:dyDescent="0.25"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  <c r="AE836" s="9"/>
    </row>
    <row r="837" spans="7:31" x14ac:dyDescent="0.25"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  <c r="AE837" s="9"/>
    </row>
    <row r="838" spans="7:31" x14ac:dyDescent="0.25"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  <c r="AE838" s="9"/>
    </row>
    <row r="839" spans="7:31" x14ac:dyDescent="0.25"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  <c r="AE839" s="9"/>
    </row>
    <row r="840" spans="7:31" x14ac:dyDescent="0.25"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  <c r="AE840" s="9"/>
    </row>
    <row r="841" spans="7:31" x14ac:dyDescent="0.25"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  <c r="AE841" s="9"/>
    </row>
    <row r="842" spans="7:31" x14ac:dyDescent="0.25"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  <c r="AE842" s="9"/>
    </row>
    <row r="843" spans="7:31" x14ac:dyDescent="0.25"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  <c r="AE843" s="9"/>
    </row>
    <row r="844" spans="7:31" x14ac:dyDescent="0.25"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  <c r="AE844" s="9"/>
    </row>
    <row r="845" spans="7:31" x14ac:dyDescent="0.25"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  <c r="AE845" s="9"/>
    </row>
    <row r="846" spans="7:31" x14ac:dyDescent="0.25"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  <c r="AE846" s="9"/>
    </row>
    <row r="847" spans="7:31" x14ac:dyDescent="0.25"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/>
    </row>
    <row r="848" spans="7:31" x14ac:dyDescent="0.25"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  <c r="AE848" s="9"/>
    </row>
    <row r="849" spans="7:31" x14ac:dyDescent="0.25"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  <c r="AE849" s="9"/>
    </row>
    <row r="850" spans="7:31" x14ac:dyDescent="0.25"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  <c r="AE850" s="9"/>
    </row>
    <row r="851" spans="7:31" x14ac:dyDescent="0.25"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  <c r="AE851" s="9"/>
    </row>
    <row r="852" spans="7:31" x14ac:dyDescent="0.25"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  <c r="AE852" s="9"/>
    </row>
    <row r="853" spans="7:31" x14ac:dyDescent="0.25"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/>
    </row>
    <row r="854" spans="7:31" x14ac:dyDescent="0.25"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  <c r="AE854" s="9"/>
    </row>
    <row r="855" spans="7:31" x14ac:dyDescent="0.25"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  <c r="AE855" s="9"/>
    </row>
    <row r="856" spans="7:31" x14ac:dyDescent="0.25"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  <c r="AE856" s="9"/>
    </row>
    <row r="857" spans="7:31" x14ac:dyDescent="0.25"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  <c r="AE857" s="9"/>
    </row>
    <row r="858" spans="7:31" x14ac:dyDescent="0.25"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  <c r="AE858" s="9"/>
    </row>
    <row r="859" spans="7:31" x14ac:dyDescent="0.25"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  <c r="AE859" s="9"/>
    </row>
    <row r="860" spans="7:31" x14ac:dyDescent="0.25"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  <c r="AE860" s="9"/>
    </row>
    <row r="861" spans="7:31" x14ac:dyDescent="0.25"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  <c r="AE861" s="9"/>
    </row>
    <row r="862" spans="7:31" x14ac:dyDescent="0.25"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  <c r="AE862" s="9"/>
    </row>
    <row r="863" spans="7:31" x14ac:dyDescent="0.25"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  <c r="AE863" s="9"/>
    </row>
    <row r="864" spans="7:31" x14ac:dyDescent="0.25"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  <c r="AE864" s="9"/>
    </row>
    <row r="865" spans="7:31" x14ac:dyDescent="0.25"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  <c r="AE865" s="9"/>
    </row>
    <row r="866" spans="7:31" x14ac:dyDescent="0.25"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  <c r="AE866" s="9"/>
    </row>
    <row r="867" spans="7:31" x14ac:dyDescent="0.25"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  <c r="AE867" s="9"/>
    </row>
    <row r="868" spans="7:31" x14ac:dyDescent="0.25"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  <c r="AE868" s="9"/>
    </row>
    <row r="869" spans="7:31" x14ac:dyDescent="0.25"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  <c r="AE869" s="9"/>
    </row>
    <row r="870" spans="7:31" x14ac:dyDescent="0.25"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  <c r="AE870" s="9"/>
    </row>
    <row r="871" spans="7:31" x14ac:dyDescent="0.25"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  <c r="AE871" s="9"/>
    </row>
    <row r="872" spans="7:31" x14ac:dyDescent="0.25"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  <c r="AE872" s="9"/>
    </row>
    <row r="873" spans="7:31" x14ac:dyDescent="0.25"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  <c r="AE873" s="9"/>
    </row>
    <row r="874" spans="7:31" x14ac:dyDescent="0.25"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  <c r="AE874" s="9"/>
    </row>
    <row r="875" spans="7:31" x14ac:dyDescent="0.25"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  <c r="AE875" s="9"/>
    </row>
    <row r="876" spans="7:31" x14ac:dyDescent="0.25"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  <c r="AE876" s="9"/>
    </row>
    <row r="877" spans="7:31" x14ac:dyDescent="0.25"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  <c r="AE877" s="9"/>
    </row>
    <row r="878" spans="7:31" x14ac:dyDescent="0.25"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  <c r="AE878" s="9"/>
    </row>
    <row r="879" spans="7:31" x14ac:dyDescent="0.25"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  <c r="AE879" s="9"/>
    </row>
    <row r="880" spans="7:31" x14ac:dyDescent="0.25"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  <c r="AE880" s="9"/>
    </row>
    <row r="881" spans="7:31" x14ac:dyDescent="0.25"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  <c r="AE881" s="9"/>
    </row>
    <row r="882" spans="7:31" x14ac:dyDescent="0.25"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  <c r="AE882" s="9"/>
    </row>
    <row r="883" spans="7:31" x14ac:dyDescent="0.25"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  <c r="AE883" s="9"/>
    </row>
    <row r="884" spans="7:31" x14ac:dyDescent="0.25"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  <c r="AE884" s="9"/>
    </row>
    <row r="885" spans="7:31" x14ac:dyDescent="0.25"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  <c r="AE885" s="9"/>
    </row>
    <row r="886" spans="7:31" x14ac:dyDescent="0.25"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  <c r="AE886" s="9"/>
    </row>
    <row r="887" spans="7:31" x14ac:dyDescent="0.25"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  <c r="AE887" s="9"/>
    </row>
    <row r="888" spans="7:31" x14ac:dyDescent="0.25"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  <c r="AE888" s="9"/>
    </row>
    <row r="889" spans="7:31" x14ac:dyDescent="0.25"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  <c r="AE889" s="9"/>
    </row>
    <row r="890" spans="7:31" x14ac:dyDescent="0.25"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  <c r="AE890" s="9"/>
    </row>
    <row r="891" spans="7:31" x14ac:dyDescent="0.25"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  <c r="AE891" s="9"/>
    </row>
    <row r="892" spans="7:31" x14ac:dyDescent="0.25"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  <c r="AE892" s="9"/>
    </row>
    <row r="893" spans="7:31" x14ac:dyDescent="0.25"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  <c r="AE893" s="9"/>
    </row>
    <row r="894" spans="7:31" x14ac:dyDescent="0.25"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  <c r="AE894" s="9"/>
    </row>
    <row r="895" spans="7:31" x14ac:dyDescent="0.25"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  <c r="AE895" s="9"/>
    </row>
    <row r="896" spans="7:31" x14ac:dyDescent="0.25"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  <c r="AE896" s="9"/>
    </row>
    <row r="897" spans="7:31" x14ac:dyDescent="0.25"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  <c r="AE897" s="9"/>
    </row>
    <row r="898" spans="7:31" x14ac:dyDescent="0.25"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  <c r="AE898" s="9"/>
    </row>
    <row r="899" spans="7:31" x14ac:dyDescent="0.25"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  <c r="AE899" s="9"/>
    </row>
    <row r="900" spans="7:31" x14ac:dyDescent="0.25"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  <c r="AE900" s="9"/>
    </row>
    <row r="901" spans="7:31" x14ac:dyDescent="0.25"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  <c r="AE901" s="9"/>
    </row>
    <row r="902" spans="7:31" x14ac:dyDescent="0.25"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  <c r="AE902" s="9"/>
    </row>
    <row r="903" spans="7:31" x14ac:dyDescent="0.25"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  <c r="AE903" s="9"/>
    </row>
    <row r="904" spans="7:31" x14ac:dyDescent="0.25"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  <c r="AE904" s="9"/>
    </row>
    <row r="905" spans="7:31" x14ac:dyDescent="0.25"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  <c r="AE905" s="9"/>
    </row>
    <row r="906" spans="7:31" x14ac:dyDescent="0.25"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  <c r="AE906" s="9"/>
    </row>
    <row r="907" spans="7:31" x14ac:dyDescent="0.25"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  <c r="AE907" s="9"/>
    </row>
    <row r="908" spans="7:31" x14ac:dyDescent="0.25"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  <c r="AE908" s="9"/>
    </row>
    <row r="909" spans="7:31" x14ac:dyDescent="0.25"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  <c r="AE909" s="9"/>
    </row>
    <row r="910" spans="7:31" x14ac:dyDescent="0.25"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  <c r="AE910" s="9"/>
    </row>
    <row r="911" spans="7:31" x14ac:dyDescent="0.25"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  <c r="AE911" s="9"/>
    </row>
    <row r="912" spans="7:31" x14ac:dyDescent="0.25"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  <c r="AE912" s="9"/>
    </row>
    <row r="913" spans="7:31" x14ac:dyDescent="0.25"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  <c r="AE913" s="9"/>
    </row>
    <row r="914" spans="7:31" x14ac:dyDescent="0.25"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  <c r="AE914" s="9"/>
    </row>
    <row r="915" spans="7:31" x14ac:dyDescent="0.25"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  <c r="AE915" s="9"/>
    </row>
    <row r="916" spans="7:31" x14ac:dyDescent="0.25"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  <c r="AE916" s="9"/>
    </row>
    <row r="917" spans="7:31" x14ac:dyDescent="0.25"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  <c r="AE917" s="9"/>
    </row>
    <row r="918" spans="7:31" x14ac:dyDescent="0.25"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  <c r="AE918" s="9"/>
    </row>
    <row r="919" spans="7:31" x14ac:dyDescent="0.25"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  <c r="AE919" s="9"/>
    </row>
    <row r="920" spans="7:31" x14ac:dyDescent="0.25"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  <c r="AE920" s="9"/>
    </row>
    <row r="921" spans="7:31" x14ac:dyDescent="0.25"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  <c r="AE921" s="9"/>
    </row>
    <row r="922" spans="7:31" x14ac:dyDescent="0.25"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  <c r="AE922" s="9"/>
    </row>
    <row r="923" spans="7:31" x14ac:dyDescent="0.25"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  <c r="AE923" s="9"/>
    </row>
    <row r="924" spans="7:31" x14ac:dyDescent="0.25"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  <c r="AE924" s="9"/>
    </row>
    <row r="925" spans="7:31" x14ac:dyDescent="0.25"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  <c r="AE925" s="9"/>
    </row>
    <row r="926" spans="7:31" x14ac:dyDescent="0.25"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  <c r="AE926" s="9"/>
    </row>
    <row r="927" spans="7:31" x14ac:dyDescent="0.25"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  <c r="AE927" s="9"/>
    </row>
    <row r="928" spans="7:31" x14ac:dyDescent="0.25"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  <c r="AE928" s="9"/>
    </row>
    <row r="929" spans="7:31" x14ac:dyDescent="0.25"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  <c r="AE929" s="9"/>
    </row>
    <row r="930" spans="7:31" x14ac:dyDescent="0.25"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  <c r="AE930" s="9"/>
    </row>
    <row r="931" spans="7:31" x14ac:dyDescent="0.25"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  <c r="AE931" s="9"/>
    </row>
    <row r="932" spans="7:31" x14ac:dyDescent="0.25"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  <c r="AE932" s="9"/>
    </row>
    <row r="933" spans="7:31" x14ac:dyDescent="0.25"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  <c r="AE933" s="9"/>
    </row>
    <row r="934" spans="7:31" x14ac:dyDescent="0.25"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  <c r="AE934" s="9"/>
    </row>
    <row r="935" spans="7:31" x14ac:dyDescent="0.25"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  <c r="AE935" s="9"/>
    </row>
    <row r="936" spans="7:31" x14ac:dyDescent="0.25"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  <c r="AE936" s="9"/>
    </row>
    <row r="937" spans="7:31" x14ac:dyDescent="0.25"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  <c r="AE937" s="9"/>
    </row>
    <row r="938" spans="7:31" x14ac:dyDescent="0.25"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  <c r="AE938" s="9"/>
    </row>
    <row r="939" spans="7:31" x14ac:dyDescent="0.25"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  <c r="AE939" s="9"/>
    </row>
    <row r="940" spans="7:31" x14ac:dyDescent="0.25"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  <c r="AE940" s="9"/>
    </row>
    <row r="941" spans="7:31" x14ac:dyDescent="0.25"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  <c r="AE941" s="9"/>
    </row>
    <row r="942" spans="7:31" x14ac:dyDescent="0.25"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  <c r="AE942" s="9"/>
    </row>
    <row r="943" spans="7:31" x14ac:dyDescent="0.25"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  <c r="AE943" s="9"/>
    </row>
    <row r="944" spans="7:31" x14ac:dyDescent="0.25"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  <c r="AE944" s="9"/>
    </row>
    <row r="945" spans="7:31" x14ac:dyDescent="0.25"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  <c r="AE945" s="9"/>
    </row>
    <row r="946" spans="7:31" x14ac:dyDescent="0.25"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  <c r="AE946" s="9"/>
    </row>
    <row r="947" spans="7:31" x14ac:dyDescent="0.25"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  <c r="AE947" s="9"/>
    </row>
    <row r="948" spans="7:31" x14ac:dyDescent="0.25"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  <c r="AE948" s="9"/>
    </row>
    <row r="949" spans="7:31" x14ac:dyDescent="0.25"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  <c r="AE949" s="9"/>
    </row>
    <row r="950" spans="7:31" x14ac:dyDescent="0.25"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  <c r="AE950" s="9"/>
    </row>
    <row r="951" spans="7:31" x14ac:dyDescent="0.25"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  <c r="AE951" s="9"/>
    </row>
    <row r="952" spans="7:31" x14ac:dyDescent="0.25"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  <c r="AE952" s="9"/>
    </row>
    <row r="953" spans="7:31" x14ac:dyDescent="0.25"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  <c r="AE953" s="9"/>
    </row>
    <row r="954" spans="7:31" x14ac:dyDescent="0.25"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  <c r="AE954" s="9"/>
    </row>
    <row r="955" spans="7:31" x14ac:dyDescent="0.25"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  <c r="AE955" s="9"/>
    </row>
    <row r="956" spans="7:31" x14ac:dyDescent="0.25"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  <c r="AD956" s="9"/>
      <c r="AE956" s="9"/>
    </row>
    <row r="957" spans="7:31" x14ac:dyDescent="0.25"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  <c r="AD957" s="9"/>
      <c r="AE957" s="9"/>
    </row>
    <row r="958" spans="7:31" x14ac:dyDescent="0.25"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  <c r="AD958" s="9"/>
      <c r="AE958" s="9"/>
    </row>
    <row r="959" spans="7:31" x14ac:dyDescent="0.25"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  <c r="AD959" s="9"/>
      <c r="AE959" s="9"/>
    </row>
    <row r="960" spans="7:31" x14ac:dyDescent="0.25"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  <c r="AD960" s="9"/>
      <c r="AE960" s="9"/>
    </row>
    <row r="961" spans="7:31" x14ac:dyDescent="0.25"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  <c r="AD961" s="9"/>
      <c r="AE961" s="9"/>
    </row>
    <row r="962" spans="7:31" x14ac:dyDescent="0.25"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  <c r="AD962" s="9"/>
      <c r="AE962" s="9"/>
    </row>
    <row r="963" spans="7:31" x14ac:dyDescent="0.25"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  <c r="AD963" s="9"/>
      <c r="AE963" s="9"/>
    </row>
    <row r="964" spans="7:31" x14ac:dyDescent="0.25"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  <c r="AD964" s="9"/>
      <c r="AE964" s="9"/>
    </row>
    <row r="965" spans="7:31" x14ac:dyDescent="0.25"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  <c r="AD965" s="9"/>
      <c r="AE965" s="9"/>
    </row>
    <row r="966" spans="7:31" x14ac:dyDescent="0.25"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  <c r="AD966" s="9"/>
      <c r="AE966" s="9"/>
    </row>
    <row r="967" spans="7:31" x14ac:dyDescent="0.25"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  <c r="AD967" s="9"/>
      <c r="AE967" s="9"/>
    </row>
    <row r="968" spans="7:31" x14ac:dyDescent="0.25"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  <c r="AD968" s="9"/>
      <c r="AE968" s="9"/>
    </row>
    <row r="969" spans="7:31" x14ac:dyDescent="0.25"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  <c r="AD969" s="9"/>
      <c r="AE969" s="9"/>
    </row>
    <row r="970" spans="7:31" x14ac:dyDescent="0.25"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  <c r="AD970" s="9"/>
      <c r="AE970" s="9"/>
    </row>
    <row r="971" spans="7:31" x14ac:dyDescent="0.25"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  <c r="AD971" s="9"/>
      <c r="AE971" s="9"/>
    </row>
    <row r="972" spans="7:31" x14ac:dyDescent="0.25"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  <c r="AD972" s="9"/>
      <c r="AE972" s="9"/>
    </row>
    <row r="973" spans="7:31" x14ac:dyDescent="0.25"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  <c r="AD973" s="9"/>
      <c r="AE973" s="9"/>
    </row>
    <row r="974" spans="7:31" x14ac:dyDescent="0.25"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  <c r="AD974" s="9"/>
      <c r="AE974" s="9"/>
    </row>
    <row r="975" spans="7:31" x14ac:dyDescent="0.25"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  <c r="AD975" s="9"/>
      <c r="AE975" s="9"/>
    </row>
    <row r="976" spans="7:31" x14ac:dyDescent="0.25"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  <c r="AD976" s="9"/>
      <c r="AE976" s="9"/>
    </row>
    <row r="977" spans="7:31" x14ac:dyDescent="0.25"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  <c r="AD977" s="9"/>
      <c r="AE977" s="9"/>
    </row>
    <row r="978" spans="7:31" x14ac:dyDescent="0.25"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  <c r="AD978" s="9"/>
      <c r="AE978" s="9"/>
    </row>
    <row r="979" spans="7:31" x14ac:dyDescent="0.25"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  <c r="AD979" s="9"/>
      <c r="AE979" s="9"/>
    </row>
    <row r="980" spans="7:31" x14ac:dyDescent="0.25"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  <c r="AD980" s="9"/>
      <c r="AE980" s="9"/>
    </row>
    <row r="981" spans="7:31" x14ac:dyDescent="0.25"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  <c r="AD981" s="9"/>
      <c r="AE981" s="9"/>
    </row>
    <row r="982" spans="7:31" x14ac:dyDescent="0.25"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  <c r="AD982" s="9"/>
      <c r="AE982" s="9"/>
    </row>
    <row r="983" spans="7:31" x14ac:dyDescent="0.25"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  <c r="AD983" s="9"/>
      <c r="AE983" s="9"/>
    </row>
    <row r="984" spans="7:31" x14ac:dyDescent="0.25"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  <c r="AD984" s="9"/>
      <c r="AE984" s="9"/>
    </row>
    <row r="985" spans="7:31" x14ac:dyDescent="0.25"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  <c r="AD985" s="9"/>
      <c r="AE985" s="9"/>
    </row>
    <row r="986" spans="7:31" x14ac:dyDescent="0.25"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  <c r="AD986" s="9"/>
      <c r="AE986" s="9"/>
    </row>
    <row r="987" spans="7:31" x14ac:dyDescent="0.25"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  <c r="AD987" s="9"/>
      <c r="AE987" s="9"/>
    </row>
    <row r="988" spans="7:31" x14ac:dyDescent="0.25"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  <c r="AD988" s="9"/>
      <c r="AE988" s="9"/>
    </row>
    <row r="989" spans="7:31" x14ac:dyDescent="0.25"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  <c r="AD989" s="9"/>
      <c r="AE989" s="9"/>
    </row>
    <row r="990" spans="7:31" x14ac:dyDescent="0.25"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  <c r="AD990" s="9"/>
      <c r="AE990" s="9"/>
    </row>
    <row r="991" spans="7:31" x14ac:dyDescent="0.25"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  <c r="AD991" s="9"/>
      <c r="AE991" s="9"/>
    </row>
    <row r="992" spans="7:31" x14ac:dyDescent="0.25"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  <c r="AD992" s="9"/>
      <c r="AE992" s="9"/>
    </row>
    <row r="993" spans="7:31" x14ac:dyDescent="0.25"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  <c r="AD993" s="9"/>
      <c r="AE993" s="9"/>
    </row>
    <row r="994" spans="7:31" x14ac:dyDescent="0.25"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  <c r="AD994" s="9"/>
      <c r="AE994" s="9"/>
    </row>
    <row r="995" spans="7:31" x14ac:dyDescent="0.25"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  <c r="AD995" s="9"/>
      <c r="AE995" s="9"/>
    </row>
    <row r="996" spans="7:31" x14ac:dyDescent="0.25"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  <c r="AA996" s="9"/>
      <c r="AB996" s="9"/>
      <c r="AC996" s="9"/>
      <c r="AD996" s="9"/>
      <c r="AE996" s="9"/>
    </row>
    <row r="997" spans="7:31" x14ac:dyDescent="0.25"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  <c r="AA997" s="9"/>
      <c r="AB997" s="9"/>
      <c r="AC997" s="9"/>
      <c r="AD997" s="9"/>
      <c r="AE997" s="9"/>
    </row>
    <row r="998" spans="7:31" x14ac:dyDescent="0.25"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  <c r="AA998" s="9"/>
      <c r="AB998" s="9"/>
      <c r="AC998" s="9"/>
      <c r="AD998" s="9"/>
      <c r="AE998" s="9"/>
    </row>
    <row r="999" spans="7:31" x14ac:dyDescent="0.25"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  <c r="AA999" s="9"/>
      <c r="AB999" s="9"/>
      <c r="AC999" s="9"/>
      <c r="AD999" s="9"/>
      <c r="AE999" s="9"/>
    </row>
    <row r="1000" spans="7:31" x14ac:dyDescent="0.25"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  <c r="AA1000" s="9"/>
      <c r="AB1000" s="9"/>
      <c r="AC1000" s="9"/>
      <c r="AD1000" s="9"/>
      <c r="AE1000" s="9"/>
    </row>
    <row r="1001" spans="7:31" x14ac:dyDescent="0.25"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  <c r="AA1001" s="9"/>
      <c r="AB1001" s="9"/>
      <c r="AC1001" s="9"/>
      <c r="AD1001" s="9"/>
      <c r="AE1001" s="9"/>
    </row>
    <row r="1002" spans="7:31" x14ac:dyDescent="0.25"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  <c r="AE1002" s="9"/>
    </row>
    <row r="1003" spans="7:31" x14ac:dyDescent="0.25"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  <c r="X1003" s="9"/>
      <c r="Y1003" s="9"/>
      <c r="Z1003" s="9"/>
      <c r="AA1003" s="9"/>
      <c r="AB1003" s="9"/>
      <c r="AC1003" s="9"/>
      <c r="AD1003" s="9"/>
      <c r="AE1003" s="9"/>
    </row>
    <row r="1004" spans="7:31" x14ac:dyDescent="0.25"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  <c r="X1004" s="9"/>
      <c r="Y1004" s="9"/>
      <c r="Z1004" s="9"/>
      <c r="AA1004" s="9"/>
      <c r="AB1004" s="9"/>
      <c r="AC1004" s="9"/>
      <c r="AD1004" s="9"/>
      <c r="AE1004" s="9"/>
    </row>
    <row r="1005" spans="7:31" x14ac:dyDescent="0.25"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  <c r="X1005" s="9"/>
      <c r="Y1005" s="9"/>
      <c r="Z1005" s="9"/>
      <c r="AA1005" s="9"/>
      <c r="AB1005" s="9"/>
      <c r="AC1005" s="9"/>
      <c r="AD1005" s="9"/>
      <c r="AE1005" s="9"/>
    </row>
    <row r="1006" spans="7:31" x14ac:dyDescent="0.25"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  <c r="X1006" s="9"/>
      <c r="Y1006" s="9"/>
      <c r="Z1006" s="9"/>
      <c r="AA1006" s="9"/>
      <c r="AB1006" s="9"/>
      <c r="AC1006" s="9"/>
      <c r="AD1006" s="9"/>
      <c r="AE1006" s="9"/>
    </row>
    <row r="1007" spans="7:31" x14ac:dyDescent="0.25"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  <c r="X1007" s="9"/>
      <c r="Y1007" s="9"/>
      <c r="Z1007" s="9"/>
      <c r="AA1007" s="9"/>
      <c r="AB1007" s="9"/>
      <c r="AC1007" s="9"/>
      <c r="AD1007" s="9"/>
      <c r="AE1007" s="9"/>
    </row>
    <row r="1008" spans="7:31" x14ac:dyDescent="0.25"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  <c r="X1008" s="9"/>
      <c r="Y1008" s="9"/>
      <c r="Z1008" s="9"/>
      <c r="AA1008" s="9"/>
      <c r="AB1008" s="9"/>
      <c r="AC1008" s="9"/>
      <c r="AD1008" s="9"/>
      <c r="AE1008" s="9"/>
    </row>
    <row r="1009" spans="7:31" x14ac:dyDescent="0.25"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  <c r="X1009" s="9"/>
      <c r="Y1009" s="9"/>
      <c r="Z1009" s="9"/>
      <c r="AA1009" s="9"/>
      <c r="AB1009" s="9"/>
      <c r="AC1009" s="9"/>
      <c r="AD1009" s="9"/>
      <c r="AE1009" s="9"/>
    </row>
    <row r="1010" spans="7:31" x14ac:dyDescent="0.25"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  <c r="X1010" s="9"/>
      <c r="Y1010" s="9"/>
      <c r="Z1010" s="9"/>
      <c r="AA1010" s="9"/>
      <c r="AB1010" s="9"/>
      <c r="AC1010" s="9"/>
      <c r="AD1010" s="9"/>
      <c r="AE1010" s="9"/>
    </row>
    <row r="1011" spans="7:31" x14ac:dyDescent="0.25"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  <c r="X1011" s="9"/>
      <c r="Y1011" s="9"/>
      <c r="Z1011" s="9"/>
      <c r="AA1011" s="9"/>
      <c r="AB1011" s="9"/>
      <c r="AC1011" s="9"/>
      <c r="AD1011" s="9"/>
      <c r="AE1011" s="9"/>
    </row>
    <row r="1012" spans="7:31" x14ac:dyDescent="0.25">
      <c r="G1012" s="9"/>
      <c r="H1012" s="9"/>
      <c r="I1012" s="9"/>
      <c r="J1012" s="9"/>
      <c r="K1012" s="9"/>
      <c r="L1012" s="9"/>
      <c r="M1012" s="9"/>
      <c r="N1012" s="9"/>
      <c r="O1012" s="9"/>
      <c r="P1012" s="9"/>
      <c r="Q1012" s="9"/>
      <c r="R1012" s="9"/>
      <c r="S1012" s="9"/>
      <c r="T1012" s="9"/>
      <c r="U1012" s="9"/>
      <c r="V1012" s="9"/>
      <c r="W1012" s="9"/>
      <c r="X1012" s="9"/>
      <c r="Y1012" s="9"/>
      <c r="Z1012" s="9"/>
      <c r="AA1012" s="9"/>
      <c r="AB1012" s="9"/>
      <c r="AC1012" s="9"/>
      <c r="AD1012" s="9"/>
      <c r="AE1012" s="9"/>
    </row>
    <row r="1013" spans="7:31" x14ac:dyDescent="0.25">
      <c r="G1013" s="9"/>
      <c r="H1013" s="9"/>
      <c r="I1013" s="9"/>
      <c r="J1013" s="9"/>
      <c r="K1013" s="9"/>
      <c r="L1013" s="9"/>
      <c r="M1013" s="9"/>
      <c r="N1013" s="9"/>
      <c r="O1013" s="9"/>
      <c r="P1013" s="9"/>
      <c r="Q1013" s="9"/>
      <c r="R1013" s="9"/>
      <c r="S1013" s="9"/>
      <c r="T1013" s="9"/>
      <c r="U1013" s="9"/>
      <c r="V1013" s="9"/>
      <c r="W1013" s="9"/>
      <c r="X1013" s="9"/>
      <c r="Y1013" s="9"/>
      <c r="Z1013" s="9"/>
      <c r="AA1013" s="9"/>
      <c r="AB1013" s="9"/>
      <c r="AC1013" s="9"/>
      <c r="AD1013" s="9"/>
      <c r="AE1013" s="9"/>
    </row>
    <row r="1014" spans="7:31" x14ac:dyDescent="0.25">
      <c r="G1014" s="9"/>
      <c r="H1014" s="9"/>
      <c r="I1014" s="9"/>
      <c r="J1014" s="9"/>
      <c r="K1014" s="9"/>
      <c r="L1014" s="9"/>
      <c r="M1014" s="9"/>
      <c r="N1014" s="9"/>
      <c r="O1014" s="9"/>
      <c r="P1014" s="9"/>
      <c r="Q1014" s="9"/>
      <c r="R1014" s="9"/>
      <c r="S1014" s="9"/>
      <c r="T1014" s="9"/>
      <c r="U1014" s="9"/>
      <c r="V1014" s="9"/>
      <c r="W1014" s="9"/>
      <c r="X1014" s="9"/>
      <c r="Y1014" s="9"/>
      <c r="Z1014" s="9"/>
      <c r="AA1014" s="9"/>
      <c r="AB1014" s="9"/>
      <c r="AC1014" s="9"/>
      <c r="AD1014" s="9"/>
      <c r="AE1014" s="9"/>
    </row>
    <row r="1015" spans="7:31" x14ac:dyDescent="0.25">
      <c r="G1015" s="9"/>
      <c r="H1015" s="9"/>
      <c r="I1015" s="9"/>
      <c r="J1015" s="9"/>
      <c r="K1015" s="9"/>
      <c r="L1015" s="9"/>
      <c r="M1015" s="9"/>
      <c r="N1015" s="9"/>
      <c r="O1015" s="9"/>
      <c r="P1015" s="9"/>
      <c r="Q1015" s="9"/>
      <c r="R1015" s="9"/>
      <c r="S1015" s="9"/>
      <c r="T1015" s="9"/>
      <c r="U1015" s="9"/>
      <c r="V1015" s="9"/>
      <c r="W1015" s="9"/>
      <c r="X1015" s="9"/>
      <c r="Y1015" s="9"/>
      <c r="Z1015" s="9"/>
      <c r="AA1015" s="9"/>
      <c r="AB1015" s="9"/>
      <c r="AC1015" s="9"/>
      <c r="AD1015" s="9"/>
      <c r="AE1015" s="9"/>
    </row>
    <row r="1016" spans="7:31" x14ac:dyDescent="0.25">
      <c r="G1016" s="9"/>
      <c r="H1016" s="9"/>
      <c r="I1016" s="9"/>
      <c r="J1016" s="9"/>
      <c r="K1016" s="9"/>
      <c r="L1016" s="9"/>
      <c r="M1016" s="9"/>
      <c r="N1016" s="9"/>
      <c r="O1016" s="9"/>
      <c r="P1016" s="9"/>
      <c r="Q1016" s="9"/>
      <c r="R1016" s="9"/>
      <c r="S1016" s="9"/>
      <c r="T1016" s="9"/>
      <c r="U1016" s="9"/>
      <c r="V1016" s="9"/>
      <c r="W1016" s="9"/>
      <c r="X1016" s="9"/>
      <c r="Y1016" s="9"/>
      <c r="Z1016" s="9"/>
      <c r="AA1016" s="9"/>
      <c r="AB1016" s="9"/>
      <c r="AC1016" s="9"/>
      <c r="AD1016" s="9"/>
      <c r="AE1016" s="9"/>
    </row>
    <row r="1017" spans="7:31" x14ac:dyDescent="0.25">
      <c r="G1017" s="9"/>
      <c r="H1017" s="9"/>
      <c r="I1017" s="9"/>
      <c r="J1017" s="9"/>
      <c r="K1017" s="9"/>
      <c r="L1017" s="9"/>
      <c r="M1017" s="9"/>
      <c r="N1017" s="9"/>
      <c r="O1017" s="9"/>
      <c r="P1017" s="9"/>
      <c r="Q1017" s="9"/>
      <c r="R1017" s="9"/>
      <c r="S1017" s="9"/>
      <c r="T1017" s="9"/>
      <c r="U1017" s="9"/>
      <c r="V1017" s="9"/>
      <c r="W1017" s="9"/>
      <c r="X1017" s="9"/>
      <c r="Y1017" s="9"/>
      <c r="Z1017" s="9"/>
      <c r="AA1017" s="9"/>
      <c r="AB1017" s="9"/>
      <c r="AC1017" s="9"/>
      <c r="AD1017" s="9"/>
      <c r="AE1017" s="9"/>
    </row>
    <row r="1018" spans="7:31" x14ac:dyDescent="0.25">
      <c r="G1018" s="9"/>
      <c r="H1018" s="9"/>
      <c r="I1018" s="9"/>
      <c r="J1018" s="9"/>
      <c r="K1018" s="9"/>
      <c r="L1018" s="9"/>
      <c r="M1018" s="9"/>
      <c r="N1018" s="9"/>
      <c r="O1018" s="9"/>
      <c r="P1018" s="9"/>
      <c r="Q1018" s="9"/>
      <c r="R1018" s="9"/>
      <c r="S1018" s="9"/>
      <c r="T1018" s="9"/>
      <c r="U1018" s="9"/>
      <c r="V1018" s="9"/>
      <c r="W1018" s="9"/>
      <c r="X1018" s="9"/>
      <c r="Y1018" s="9"/>
      <c r="Z1018" s="9"/>
      <c r="AA1018" s="9"/>
      <c r="AB1018" s="9"/>
      <c r="AC1018" s="9"/>
      <c r="AD1018" s="9"/>
      <c r="AE1018" s="9"/>
    </row>
    <row r="1019" spans="7:31" x14ac:dyDescent="0.25">
      <c r="G1019" s="9"/>
      <c r="H1019" s="9"/>
      <c r="I1019" s="9"/>
      <c r="J1019" s="9"/>
      <c r="K1019" s="9"/>
      <c r="L1019" s="9"/>
      <c r="M1019" s="9"/>
      <c r="N1019" s="9"/>
      <c r="O1019" s="9"/>
      <c r="P1019" s="9"/>
      <c r="Q1019" s="9"/>
      <c r="R1019" s="9"/>
      <c r="S1019" s="9"/>
      <c r="T1019" s="9"/>
      <c r="U1019" s="9"/>
      <c r="V1019" s="9"/>
      <c r="W1019" s="9"/>
      <c r="X1019" s="9"/>
      <c r="Y1019" s="9"/>
      <c r="Z1019" s="9"/>
      <c r="AA1019" s="9"/>
      <c r="AB1019" s="9"/>
      <c r="AC1019" s="9"/>
      <c r="AD1019" s="9"/>
      <c r="AE1019" s="9"/>
    </row>
    <row r="1020" spans="7:31" x14ac:dyDescent="0.25">
      <c r="G1020" s="9"/>
      <c r="H1020" s="9"/>
      <c r="I1020" s="9"/>
      <c r="J1020" s="9"/>
      <c r="K1020" s="9"/>
      <c r="L1020" s="9"/>
      <c r="M1020" s="9"/>
      <c r="N1020" s="9"/>
      <c r="O1020" s="9"/>
      <c r="P1020" s="9"/>
      <c r="Q1020" s="9"/>
      <c r="R1020" s="9"/>
      <c r="S1020" s="9"/>
      <c r="T1020" s="9"/>
      <c r="U1020" s="9"/>
      <c r="V1020" s="9"/>
      <c r="W1020" s="9"/>
      <c r="X1020" s="9"/>
      <c r="Y1020" s="9"/>
      <c r="Z1020" s="9"/>
      <c r="AA1020" s="9"/>
      <c r="AB1020" s="9"/>
      <c r="AC1020" s="9"/>
      <c r="AD1020" s="9"/>
      <c r="AE1020" s="9"/>
    </row>
    <row r="1021" spans="7:31" x14ac:dyDescent="0.25">
      <c r="G1021" s="9"/>
      <c r="H1021" s="9"/>
      <c r="I1021" s="9"/>
      <c r="J1021" s="9"/>
      <c r="K1021" s="9"/>
      <c r="L1021" s="9"/>
      <c r="M1021" s="9"/>
      <c r="N1021" s="9"/>
      <c r="O1021" s="9"/>
      <c r="P1021" s="9"/>
      <c r="Q1021" s="9"/>
      <c r="R1021" s="9"/>
      <c r="S1021" s="9"/>
      <c r="T1021" s="9"/>
      <c r="U1021" s="9"/>
      <c r="V1021" s="9"/>
      <c r="W1021" s="9"/>
      <c r="X1021" s="9"/>
      <c r="Y1021" s="9"/>
      <c r="Z1021" s="9"/>
      <c r="AA1021" s="9"/>
      <c r="AB1021" s="9"/>
      <c r="AC1021" s="9"/>
      <c r="AD1021" s="9"/>
      <c r="AE1021" s="9"/>
    </row>
    <row r="1022" spans="7:31" x14ac:dyDescent="0.25">
      <c r="G1022" s="9"/>
      <c r="H1022" s="9"/>
      <c r="I1022" s="9"/>
      <c r="J1022" s="9"/>
      <c r="K1022" s="9"/>
      <c r="L1022" s="9"/>
      <c r="M1022" s="9"/>
      <c r="N1022" s="9"/>
      <c r="O1022" s="9"/>
      <c r="P1022" s="9"/>
      <c r="Q1022" s="9"/>
      <c r="R1022" s="9"/>
      <c r="S1022" s="9"/>
      <c r="T1022" s="9"/>
      <c r="U1022" s="9"/>
      <c r="V1022" s="9"/>
      <c r="W1022" s="9"/>
      <c r="X1022" s="9"/>
      <c r="Y1022" s="9"/>
      <c r="Z1022" s="9"/>
      <c r="AA1022" s="9"/>
      <c r="AB1022" s="9"/>
      <c r="AC1022" s="9"/>
      <c r="AD1022" s="9"/>
      <c r="AE1022" s="9"/>
    </row>
    <row r="1023" spans="7:31" x14ac:dyDescent="0.25">
      <c r="G1023" s="9"/>
      <c r="H1023" s="9"/>
      <c r="I1023" s="9"/>
      <c r="J1023" s="9"/>
      <c r="K1023" s="9"/>
      <c r="L1023" s="9"/>
      <c r="M1023" s="9"/>
      <c r="N1023" s="9"/>
      <c r="O1023" s="9"/>
      <c r="P1023" s="9"/>
      <c r="Q1023" s="9"/>
      <c r="R1023" s="9"/>
      <c r="S1023" s="9"/>
      <c r="T1023" s="9"/>
      <c r="U1023" s="9"/>
      <c r="V1023" s="9"/>
      <c r="W1023" s="9"/>
      <c r="X1023" s="9"/>
      <c r="Y1023" s="9"/>
      <c r="Z1023" s="9"/>
      <c r="AA1023" s="9"/>
      <c r="AB1023" s="9"/>
      <c r="AC1023" s="9"/>
      <c r="AD1023" s="9"/>
      <c r="AE1023" s="9"/>
    </row>
    <row r="1024" spans="7:31" x14ac:dyDescent="0.25">
      <c r="G1024" s="9"/>
      <c r="H1024" s="9"/>
      <c r="I1024" s="9"/>
      <c r="J1024" s="9"/>
      <c r="K1024" s="9"/>
      <c r="L1024" s="9"/>
      <c r="M1024" s="9"/>
      <c r="N1024" s="9"/>
      <c r="O1024" s="9"/>
      <c r="P1024" s="9"/>
      <c r="Q1024" s="9"/>
      <c r="R1024" s="9"/>
      <c r="S1024" s="9"/>
      <c r="T1024" s="9"/>
      <c r="U1024" s="9"/>
      <c r="V1024" s="9"/>
      <c r="W1024" s="9"/>
      <c r="X1024" s="9"/>
      <c r="Y1024" s="9"/>
      <c r="Z1024" s="9"/>
      <c r="AA1024" s="9"/>
      <c r="AB1024" s="9"/>
      <c r="AC1024" s="9"/>
      <c r="AD1024" s="9"/>
      <c r="AE1024" s="9"/>
    </row>
    <row r="1025" spans="7:31" x14ac:dyDescent="0.25">
      <c r="G1025" s="9"/>
      <c r="H1025" s="9"/>
      <c r="I1025" s="9"/>
      <c r="J1025" s="9"/>
      <c r="K1025" s="9"/>
      <c r="L1025" s="9"/>
      <c r="M1025" s="9"/>
      <c r="N1025" s="9"/>
      <c r="O1025" s="9"/>
      <c r="P1025" s="9"/>
      <c r="Q1025" s="9"/>
      <c r="R1025" s="9"/>
      <c r="S1025" s="9"/>
      <c r="T1025" s="9"/>
      <c r="U1025" s="9"/>
      <c r="V1025" s="9"/>
      <c r="W1025" s="9"/>
      <c r="X1025" s="9"/>
      <c r="Y1025" s="9"/>
      <c r="Z1025" s="9"/>
      <c r="AA1025" s="9"/>
      <c r="AB1025" s="9"/>
      <c r="AC1025" s="9"/>
      <c r="AD1025" s="9"/>
      <c r="AE1025" s="9"/>
    </row>
    <row r="1026" spans="7:31" x14ac:dyDescent="0.25">
      <c r="G1026" s="9"/>
      <c r="H1026" s="9"/>
      <c r="I1026" s="9"/>
      <c r="J1026" s="9"/>
      <c r="K1026" s="9"/>
      <c r="L1026" s="9"/>
      <c r="M1026" s="9"/>
      <c r="N1026" s="9"/>
      <c r="O1026" s="9"/>
      <c r="P1026" s="9"/>
      <c r="Q1026" s="9"/>
      <c r="R1026" s="9"/>
      <c r="S1026" s="9"/>
      <c r="T1026" s="9"/>
      <c r="U1026" s="9"/>
      <c r="V1026" s="9"/>
      <c r="W1026" s="9"/>
      <c r="X1026" s="9"/>
      <c r="Y1026" s="9"/>
      <c r="Z1026" s="9"/>
      <c r="AA1026" s="9"/>
      <c r="AB1026" s="9"/>
      <c r="AC1026" s="9"/>
      <c r="AD1026" s="9"/>
      <c r="AE1026" s="9"/>
    </row>
  </sheetData>
  <autoFilter ref="B1:AD705"/>
  <sortState ref="B2:AA325">
    <sortCondition ref="C2:C325"/>
    <sortCondition ref="D2:D325"/>
    <sortCondition ref="F2:F325"/>
  </sortState>
  <pageMargins left="0.7" right="0.7" top="0.75" bottom="0.75" header="0.3" footer="0.3"/>
  <pageSetup orientation="portrait" horizontalDpi="0" verticalDpi="0" r:id="rId1"/>
  <headerFooter>
    <oddFooter>&amp;L&amp;Z&amp;F &amp;A&amp;C&amp;P&amp;R&amp;D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C1:CD99"/>
  <sheetViews>
    <sheetView topLeftCell="E1" zoomScale="60" zoomScaleNormal="60" workbookViewId="0">
      <pane ySplit="900" topLeftCell="A12" activePane="bottomLeft"/>
      <selection activeCell="Q1" sqref="Q1"/>
      <selection pane="bottomLeft" activeCell="AT6" sqref="AT6"/>
    </sheetView>
  </sheetViews>
  <sheetFormatPr defaultRowHeight="15" x14ac:dyDescent="0.25"/>
  <cols>
    <col min="1" max="1" width="3.28515625" customWidth="1"/>
    <col min="2" max="2" width="4.7109375" customWidth="1"/>
    <col min="3" max="3" width="4.85546875" bestFit="1" customWidth="1"/>
    <col min="4" max="4" width="3.42578125" customWidth="1"/>
    <col min="5" max="5" width="8" customWidth="1"/>
    <col min="6" max="6" width="3.7109375" customWidth="1"/>
    <col min="14" max="14" width="11.42578125" customWidth="1"/>
    <col min="25" max="26" width="6.5703125" customWidth="1"/>
    <col min="27" max="27" width="5.5703125" customWidth="1"/>
    <col min="28" max="29" width="6.5703125" customWidth="1"/>
    <col min="30" max="30" width="8.28515625" customWidth="1"/>
    <col min="31" max="32" width="6.5703125" customWidth="1"/>
    <col min="33" max="33" width="5.5703125" customWidth="1"/>
    <col min="34" max="44" width="6.5703125" customWidth="1"/>
    <col min="45" max="45" width="3.42578125" customWidth="1"/>
    <col min="46" max="46" width="6.5703125" customWidth="1"/>
    <col min="47" max="47" width="5.28515625" customWidth="1"/>
    <col min="48" max="48" width="3.85546875" customWidth="1"/>
    <col min="49" max="49" width="5.7109375" customWidth="1"/>
    <col min="50" max="58" width="6.5703125" customWidth="1"/>
    <col min="59" max="59" width="5.140625" customWidth="1"/>
    <col min="61" max="78" width="6.7109375" customWidth="1"/>
  </cols>
  <sheetData>
    <row r="1" spans="3:82" x14ac:dyDescent="0.25">
      <c r="G1">
        <f t="shared" ref="G1:W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si="0"/>
        <v>7</v>
      </c>
      <c r="P1">
        <f t="shared" si="0"/>
        <v>7</v>
      </c>
      <c r="Q1">
        <f t="shared" si="0"/>
        <v>7</v>
      </c>
      <c r="R1" s="2">
        <f t="shared" si="0"/>
        <v>24</v>
      </c>
      <c r="S1" s="2">
        <f t="shared" si="0"/>
        <v>24</v>
      </c>
      <c r="T1" s="2">
        <f t="shared" si="0"/>
        <v>24</v>
      </c>
      <c r="U1" s="2">
        <f t="shared" si="0"/>
        <v>24</v>
      </c>
      <c r="V1" s="2">
        <f t="shared" si="0"/>
        <v>24</v>
      </c>
      <c r="W1" s="2">
        <f t="shared" si="0"/>
        <v>24</v>
      </c>
      <c r="AW1">
        <f t="shared" ref="AW1:BG1" si="1">MATCH(AW2,hHdrAnnlEnergy,0)-1</f>
        <v>6</v>
      </c>
      <c r="AX1">
        <f t="shared" si="1"/>
        <v>6</v>
      </c>
      <c r="AY1">
        <f t="shared" si="1"/>
        <v>6</v>
      </c>
      <c r="AZ1">
        <f t="shared" si="1"/>
        <v>6</v>
      </c>
      <c r="BA1">
        <f t="shared" si="1"/>
        <v>6</v>
      </c>
      <c r="BB1">
        <f t="shared" si="1"/>
        <v>6</v>
      </c>
      <c r="BC1">
        <f t="shared" si="1"/>
        <v>6</v>
      </c>
      <c r="BD1">
        <f t="shared" si="1"/>
        <v>6</v>
      </c>
      <c r="BE1">
        <f t="shared" si="1"/>
        <v>6</v>
      </c>
      <c r="BF1">
        <f t="shared" si="1"/>
        <v>6</v>
      </c>
      <c r="BG1">
        <f t="shared" si="1"/>
        <v>6</v>
      </c>
    </row>
    <row r="2" spans="3:82" x14ac:dyDescent="0.25"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s="14" t="s">
        <v>29</v>
      </c>
      <c r="S2" s="14" t="s">
        <v>29</v>
      </c>
      <c r="T2" s="14" t="s">
        <v>29</v>
      </c>
      <c r="U2" s="14" t="s">
        <v>29</v>
      </c>
      <c r="V2" s="14" t="s">
        <v>29</v>
      </c>
      <c r="W2" s="14" t="s">
        <v>29</v>
      </c>
      <c r="Y2" t="s">
        <v>646</v>
      </c>
      <c r="AE2" t="s">
        <v>646</v>
      </c>
      <c r="AK2" t="s">
        <v>644</v>
      </c>
      <c r="AQ2" t="s">
        <v>847</v>
      </c>
      <c r="AT2" t="s">
        <v>848</v>
      </c>
      <c r="AW2" t="s">
        <v>5</v>
      </c>
      <c r="AX2" t="s">
        <v>5</v>
      </c>
      <c r="AY2" t="s">
        <v>5</v>
      </c>
      <c r="AZ2" t="str">
        <f>AX2</f>
        <v>kWPkPer</v>
      </c>
      <c r="BA2" t="str">
        <f>AY2</f>
        <v>kWPkPer</v>
      </c>
      <c r="BB2" t="str">
        <f>AZ2</f>
        <v>kWPkPer</v>
      </c>
      <c r="BC2" t="str">
        <f>BA2</f>
        <v>kWPkPer</v>
      </c>
      <c r="BD2" t="str">
        <f>BB2</f>
        <v>kWPkPer</v>
      </c>
      <c r="BE2" t="str">
        <f t="shared" ref="BE2:BF2" si="2">BD2</f>
        <v>kWPkPer</v>
      </c>
      <c r="BF2" t="str">
        <f t="shared" si="2"/>
        <v>kWPkPer</v>
      </c>
      <c r="BG2" t="str">
        <f>BE2</f>
        <v>kWPkPer</v>
      </c>
    </row>
    <row r="3" spans="3:82" x14ac:dyDescent="0.25">
      <c r="G3" t="s">
        <v>648</v>
      </c>
      <c r="H3" t="s">
        <v>52</v>
      </c>
      <c r="I3" t="s">
        <v>650</v>
      </c>
      <c r="J3" t="s">
        <v>53</v>
      </c>
      <c r="K3" t="s">
        <v>777</v>
      </c>
      <c r="L3" t="s">
        <v>54</v>
      </c>
      <c r="M3" t="s">
        <v>66</v>
      </c>
      <c r="N3" t="s">
        <v>55</v>
      </c>
      <c r="O3" t="s">
        <v>56</v>
      </c>
      <c r="P3" t="s">
        <v>70</v>
      </c>
      <c r="Q3" t="s">
        <v>57</v>
      </c>
      <c r="R3" t="s">
        <v>54</v>
      </c>
      <c r="S3" t="s">
        <v>66</v>
      </c>
      <c r="T3" t="s">
        <v>55</v>
      </c>
      <c r="U3" t="s">
        <v>56</v>
      </c>
      <c r="V3" t="s">
        <v>70</v>
      </c>
      <c r="W3" t="s">
        <v>57</v>
      </c>
      <c r="Y3" t="s">
        <v>779</v>
      </c>
      <c r="AE3" t="s">
        <v>780</v>
      </c>
      <c r="AK3" t="s">
        <v>645</v>
      </c>
      <c r="AW3" s="18" t="str">
        <f t="shared" ref="AW3:BG3" si="3">G3</f>
        <v>HP_S0Std</v>
      </c>
      <c r="AX3" s="18" t="str">
        <f t="shared" si="3"/>
        <v>HP_S1Std</v>
      </c>
      <c r="AY3" s="18" t="str">
        <f t="shared" si="3"/>
        <v>HP_SHi</v>
      </c>
      <c r="AZ3" s="18" t="str">
        <f t="shared" si="3"/>
        <v>HP_E2Std</v>
      </c>
      <c r="BA3" s="18" t="str">
        <f t="shared" si="3"/>
        <v>HP_EHi</v>
      </c>
      <c r="BB3" s="18" t="str">
        <f t="shared" si="3"/>
        <v>VRF_HP_OAU0</v>
      </c>
      <c r="BC3" s="18" t="str">
        <f t="shared" si="3"/>
        <v>VRF_HP_OAU1</v>
      </c>
      <c r="BD3" s="18" t="str">
        <f t="shared" si="3"/>
        <v>VRF_HP_OAU2</v>
      </c>
      <c r="BE3" s="18" t="str">
        <f t="shared" si="3"/>
        <v>VRF_HR_OAU0</v>
      </c>
      <c r="BF3" s="18" t="str">
        <f t="shared" si="3"/>
        <v>VRF_HR_OAU1</v>
      </c>
      <c r="BG3" s="18" t="str">
        <f t="shared" si="3"/>
        <v>VRF_HR_OAU2</v>
      </c>
      <c r="BI3" t="s">
        <v>639</v>
      </c>
      <c r="BO3" t="s">
        <v>639</v>
      </c>
      <c r="BV3" t="s">
        <v>640</v>
      </c>
      <c r="CA3" t="s">
        <v>641</v>
      </c>
    </row>
    <row r="4" spans="3:82" x14ac:dyDescent="0.25">
      <c r="C4" t="s">
        <v>28</v>
      </c>
      <c r="D4" t="s">
        <v>2</v>
      </c>
      <c r="R4" t="s">
        <v>31</v>
      </c>
      <c r="S4" t="s">
        <v>31</v>
      </c>
      <c r="T4" t="s">
        <v>31</v>
      </c>
      <c r="U4" t="s">
        <v>31</v>
      </c>
      <c r="V4" t="s">
        <v>31</v>
      </c>
      <c r="W4" t="s">
        <v>31</v>
      </c>
      <c r="X4" t="s">
        <v>2</v>
      </c>
      <c r="Y4" t="s">
        <v>778</v>
      </c>
      <c r="Z4" t="s">
        <v>642</v>
      </c>
      <c r="AA4" t="s">
        <v>58</v>
      </c>
      <c r="AB4" t="s">
        <v>643</v>
      </c>
      <c r="AC4" t="s">
        <v>59</v>
      </c>
      <c r="AE4" t="s">
        <v>849</v>
      </c>
      <c r="AF4" t="s">
        <v>642</v>
      </c>
      <c r="AG4" t="s">
        <v>58</v>
      </c>
      <c r="AH4" t="s">
        <v>643</v>
      </c>
      <c r="AI4" t="s">
        <v>59</v>
      </c>
      <c r="AK4" t="s">
        <v>778</v>
      </c>
      <c r="AL4" t="str">
        <f>Z4</f>
        <v>VRF HP T-24</v>
      </c>
      <c r="AM4" t="str">
        <f>AA4</f>
        <v>VRF HP Tier2</v>
      </c>
      <c r="AN4" t="str">
        <f>AB4</f>
        <v>VRF HR T-24</v>
      </c>
      <c r="AO4" t="str">
        <f>AC4</f>
        <v>VRF HR Tier2</v>
      </c>
      <c r="AQ4" t="s">
        <v>845</v>
      </c>
      <c r="AR4" t="s">
        <v>58</v>
      </c>
      <c r="AT4" t="s">
        <v>846</v>
      </c>
      <c r="AU4" t="s">
        <v>59</v>
      </c>
      <c r="BH4" t="s">
        <v>2</v>
      </c>
      <c r="BI4" s="18" t="str">
        <f>Y4</f>
        <v>Hi Eff HP</v>
      </c>
      <c r="BJ4" t="str">
        <f>Z4</f>
        <v>VRF HP T-24</v>
      </c>
      <c r="BK4" t="str">
        <f>AA4</f>
        <v>VRF HP Tier2</v>
      </c>
      <c r="BL4" t="str">
        <f>AB4</f>
        <v>VRF HR T-24</v>
      </c>
      <c r="BM4" t="str">
        <f>AC4</f>
        <v>VRF HR Tier2</v>
      </c>
      <c r="BO4" s="18" t="str">
        <f>AE4</f>
        <v>Hi Eff HP, w/econo</v>
      </c>
      <c r="BP4" t="str">
        <f>AF4</f>
        <v>VRF HP T-24</v>
      </c>
      <c r="BQ4" t="str">
        <f>AG4</f>
        <v>VRF HP Tier2</v>
      </c>
      <c r="BR4" t="str">
        <f>AH4</f>
        <v>VRF HR T-24</v>
      </c>
      <c r="BS4" t="str">
        <f>AI4</f>
        <v>VRF HR Tier2</v>
      </c>
      <c r="BU4" t="str">
        <f>AK4</f>
        <v>Hi Eff HP</v>
      </c>
      <c r="BV4" t="str">
        <f>AL4</f>
        <v>VRF HP T-24</v>
      </c>
      <c r="BW4" t="str">
        <f>AM4</f>
        <v>VRF HP Tier2</v>
      </c>
      <c r="BX4" t="str">
        <f>AN4</f>
        <v>VRF HR T-24</v>
      </c>
      <c r="BY4" t="str">
        <f>AO4</f>
        <v>VRF HR Tier2</v>
      </c>
      <c r="CA4" t="str">
        <f>AQ4</f>
        <v>VRF HP Tier1</v>
      </c>
      <c r="CB4" t="str">
        <f>AR4</f>
        <v>VRF HP Tier2</v>
      </c>
      <c r="CC4" t="str">
        <f>AT4</f>
        <v>VRF HR Tier1</v>
      </c>
      <c r="CD4" t="str">
        <f>AU4</f>
        <v>VRF HR Tier2</v>
      </c>
    </row>
    <row r="5" spans="3:82" x14ac:dyDescent="0.25">
      <c r="C5" t="s">
        <v>23</v>
      </c>
      <c r="D5">
        <v>1</v>
      </c>
      <c r="G5" s="9">
        <f t="shared" ref="G5:Q20" si="4">VLOOKUP($C5&amp;"-w"&amp;TEXT($D5,"00")&amp;"-v14-"&amp;G$3,tblAnnlEnergy,G$1,FALSE)</f>
        <v>96209.390625</v>
      </c>
      <c r="H5" s="9">
        <f t="shared" si="4"/>
        <v>93421.8125</v>
      </c>
      <c r="I5" s="9">
        <f t="shared" si="4"/>
        <v>89512.9140625</v>
      </c>
      <c r="J5" s="9">
        <f t="shared" si="4"/>
        <v>91440.1328125</v>
      </c>
      <c r="K5" s="9">
        <f t="shared" si="4"/>
        <v>91195.1953125</v>
      </c>
      <c r="L5" s="9">
        <f t="shared" si="4"/>
        <v>93941.765625</v>
      </c>
      <c r="M5" s="9">
        <f t="shared" si="4"/>
        <v>93202.34375</v>
      </c>
      <c r="N5" s="9">
        <f t="shared" si="4"/>
        <v>92566.796875</v>
      </c>
      <c r="O5" s="9">
        <f t="shared" si="4"/>
        <v>93061.21875</v>
      </c>
      <c r="P5" s="9">
        <f t="shared" si="4"/>
        <v>92404.4140625</v>
      </c>
      <c r="Q5" s="9">
        <f t="shared" si="4"/>
        <v>91818.6796875</v>
      </c>
      <c r="R5" s="19">
        <f t="shared" ref="R5:W20" si="5">VLOOKUP($C5&amp;"-w"&amp;TEXT($D5,"00")&amp;"-v14-"&amp;R$3,tblAnnlEnergy,R$1,FALSE)/12</f>
        <v>16.024817148844402</v>
      </c>
      <c r="S5" s="19">
        <f t="shared" si="5"/>
        <v>16.024817148844402</v>
      </c>
      <c r="T5" s="19">
        <f t="shared" si="5"/>
        <v>16.024817148844402</v>
      </c>
      <c r="U5" s="19">
        <f t="shared" si="5"/>
        <v>15.920743306477865</v>
      </c>
      <c r="V5" s="19">
        <f t="shared" si="5"/>
        <v>15.920743306477865</v>
      </c>
      <c r="W5" s="19">
        <f t="shared" si="5"/>
        <v>15.920743306477865</v>
      </c>
      <c r="X5" s="9" t="str">
        <f t="shared" ref="X5:X20" si="6">"CZ"&amp;TEXT(D5,"00")</f>
        <v>CZ01</v>
      </c>
      <c r="Y5" s="9">
        <f t="shared" ref="Y5" si="7">($H5-I5)/$S5</f>
        <v>243.92780280690332</v>
      </c>
      <c r="Z5" s="9">
        <f>($H5-L5)/$R5</f>
        <v>-32.44674308421019</v>
      </c>
      <c r="AA5" s="9">
        <f>($H5-N5)/$T5</f>
        <v>53.355718012773565</v>
      </c>
      <c r="AB5" s="9">
        <f>($H5-O5)/$U5</f>
        <v>22.649303682528494</v>
      </c>
      <c r="AC5" s="9">
        <f>($H5-Q5)/$W5</f>
        <v>100.69459582629625</v>
      </c>
      <c r="AD5" s="9"/>
      <c r="AE5" s="9">
        <f t="shared" ref="AE5:AE20" si="8">($G5-I5)/$S5</f>
        <v>417.88162075739524</v>
      </c>
      <c r="AF5" s="9">
        <f>($G5-L5)/$R5</f>
        <v>141.50707486628173</v>
      </c>
      <c r="AG5" s="9">
        <f>($G5-N5)/$T5</f>
        <v>227.30953596326549</v>
      </c>
      <c r="AH5" s="9">
        <f>($G5-O5)/$U5</f>
        <v>197.7402571222328</v>
      </c>
      <c r="AI5" s="9">
        <f>($G5-Q5)/$W5</f>
        <v>275.78554926600054</v>
      </c>
      <c r="AJ5" s="9"/>
      <c r="AK5" s="9">
        <f t="shared" ref="AK5:AK20" si="9">($J5-K5)/$S5</f>
        <v>15.284885794635303</v>
      </c>
      <c r="AL5" s="9">
        <f>($J5-L5)/$R5</f>
        <v>-156.1099130969117</v>
      </c>
      <c r="AM5" s="9">
        <f>($J5-N5)/$T5</f>
        <v>-70.307451999927949</v>
      </c>
      <c r="AN5" s="9">
        <f>($J5-O5)/$U5</f>
        <v>-101.82225203269304</v>
      </c>
      <c r="AO5" s="9">
        <f>($J5-Q5)/$W5</f>
        <v>-23.77695988892529</v>
      </c>
      <c r="AP5" s="9"/>
      <c r="AQ5" s="9">
        <f>($L5-M5)/$S5</f>
        <v>46.142297171442102</v>
      </c>
      <c r="AR5" s="9">
        <f>($L5-N5)/$T5</f>
        <v>85.802461096983762</v>
      </c>
      <c r="AS5" s="9"/>
      <c r="AT5" s="9">
        <f>($O5-P5)/$V5</f>
        <v>41.254649664049161</v>
      </c>
      <c r="AU5" s="9">
        <f>($O5-Q5)/$W5</f>
        <v>78.045292143767753</v>
      </c>
      <c r="AW5" s="9">
        <f t="shared" ref="AW5:BG20" si="10">VLOOKUP($C5&amp;"-w"&amp;TEXT($D5,"00")&amp;"-v14-"&amp;AW$3,tblAnnlEnergy,AW$1,FALSE)</f>
        <v>27.553245544433594</v>
      </c>
      <c r="AX5" s="9">
        <f t="shared" si="10"/>
        <v>25.64710807800293</v>
      </c>
      <c r="AY5" s="9">
        <f t="shared" si="10"/>
        <v>24.29640007019043</v>
      </c>
      <c r="AZ5" s="9">
        <f t="shared" si="10"/>
        <v>25.949089050292969</v>
      </c>
      <c r="BA5" s="9">
        <f t="shared" si="10"/>
        <v>25.474912643432617</v>
      </c>
      <c r="BB5" s="9">
        <f t="shared" si="10"/>
        <v>26.163951873779297</v>
      </c>
      <c r="BC5" s="9">
        <f t="shared" si="10"/>
        <v>25.662750244140625</v>
      </c>
      <c r="BD5" s="9">
        <f t="shared" si="10"/>
        <v>25.19792366027832</v>
      </c>
      <c r="BE5" s="9">
        <f t="shared" si="10"/>
        <v>26.064346313476563</v>
      </c>
      <c r="BF5" s="9">
        <f t="shared" si="10"/>
        <v>25.600734710693359</v>
      </c>
      <c r="BG5" s="9">
        <f t="shared" si="10"/>
        <v>25.201950073242187</v>
      </c>
      <c r="BH5" s="9" t="str">
        <f>X5</f>
        <v>CZ01</v>
      </c>
      <c r="BI5" s="15">
        <f>($AX5-AY5)/$S5</f>
        <v>8.4288512952542707E-2</v>
      </c>
      <c r="BJ5" s="15">
        <f>($AX5-BB5)/$R5</f>
        <v>-3.2252710965481338E-2</v>
      </c>
      <c r="BK5" s="15">
        <f>($AX5-BD5)/$T5</f>
        <v>2.8030548714061389E-2</v>
      </c>
      <c r="BL5" s="15">
        <f>($AX5-BE5)/$U5</f>
        <v>-2.6207208259168783E-2</v>
      </c>
      <c r="BM5" s="15">
        <f>($AX5-BG5)/$W5</f>
        <v>2.7960880732221551E-2</v>
      </c>
      <c r="BO5" s="15">
        <f>($AW5-AY5)/$S5</f>
        <v>0.20323760602023624</v>
      </c>
      <c r="BP5" s="15">
        <f>($AW5-BB5)/$R5</f>
        <v>8.6696382102212199E-2</v>
      </c>
      <c r="BQ5" s="15">
        <f>($AW5-BD5)/$T5</f>
        <v>0.14697964178175493</v>
      </c>
      <c r="BR5" s="15">
        <f>($AW5-BE5)/$U5</f>
        <v>9.351945460682258E-2</v>
      </c>
      <c r="BS5" s="15">
        <f>($AW5-BG5)/$W5</f>
        <v>0.14768754359821293</v>
      </c>
      <c r="BU5" s="15">
        <f>($AZ5-BA5)/$S5</f>
        <v>2.9590129014017853E-2</v>
      </c>
      <c r="BV5" s="15">
        <f>($AZ5-BB5)/$R5</f>
        <v>-1.3408129496305831E-2</v>
      </c>
      <c r="BW5" s="15">
        <f>($AZ5-BD5)/$T5</f>
        <v>4.6875130183236892E-2</v>
      </c>
      <c r="BX5" s="15">
        <f>($AZ5-BE5)/$U5</f>
        <v>-7.2394398279568787E-3</v>
      </c>
      <c r="BY5" s="15">
        <f>($AZ5-BG5)/$W5</f>
        <v>4.6928649163433457E-2</v>
      </c>
      <c r="BZ5" s="15"/>
      <c r="CA5" s="15">
        <f>($BB5-BC5)/$S5</f>
        <v>3.1276589616176374E-2</v>
      </c>
      <c r="CB5" s="15">
        <f>($BB5-BD5)/$T5</f>
        <v>6.0283259679542726E-2</v>
      </c>
      <c r="CC5" s="15">
        <f>($BE5-BF5)/$V5</f>
        <v>2.9119972218543833E-2</v>
      </c>
      <c r="CD5" s="15">
        <f>($BE5-BG5)/$W5</f>
        <v>5.4168088991390334E-2</v>
      </c>
    </row>
    <row r="6" spans="3:82" x14ac:dyDescent="0.25">
      <c r="C6" t="str">
        <f>C5</f>
        <v>OfS</v>
      </c>
      <c r="D6">
        <f>D5+1</f>
        <v>2</v>
      </c>
      <c r="G6" s="9">
        <f t="shared" si="4"/>
        <v>104559</v>
      </c>
      <c r="H6" s="9">
        <f t="shared" si="4"/>
        <v>101010.109375</v>
      </c>
      <c r="I6" s="9">
        <f t="shared" si="4"/>
        <v>95277.8046875</v>
      </c>
      <c r="J6" s="9">
        <f t="shared" si="4"/>
        <v>99706.4765625</v>
      </c>
      <c r="K6" s="9">
        <f t="shared" si="4"/>
        <v>98389.234375</v>
      </c>
      <c r="L6" s="9">
        <f t="shared" si="4"/>
        <v>100233.4765625</v>
      </c>
      <c r="M6" s="9">
        <f t="shared" si="4"/>
        <v>98737.8359375</v>
      </c>
      <c r="N6" s="9">
        <f t="shared" si="4"/>
        <v>97465.640625</v>
      </c>
      <c r="O6" s="9">
        <f t="shared" si="4"/>
        <v>99037.828125</v>
      </c>
      <c r="P6" s="9">
        <f t="shared" si="4"/>
        <v>97696.4765625</v>
      </c>
      <c r="Q6" s="9">
        <f t="shared" si="4"/>
        <v>96548.09375</v>
      </c>
      <c r="R6" s="19">
        <f t="shared" si="5"/>
        <v>20.739971160888672</v>
      </c>
      <c r="S6" s="19">
        <f t="shared" si="5"/>
        <v>20.739971160888672</v>
      </c>
      <c r="T6" s="19">
        <f t="shared" si="5"/>
        <v>20.739971160888672</v>
      </c>
      <c r="U6" s="19">
        <f t="shared" si="5"/>
        <v>20.659670511881512</v>
      </c>
      <c r="V6" s="19">
        <f t="shared" si="5"/>
        <v>20.659670511881512</v>
      </c>
      <c r="W6" s="19">
        <f t="shared" si="5"/>
        <v>20.659670511881512</v>
      </c>
      <c r="X6" s="9" t="str">
        <f t="shared" si="6"/>
        <v>CZ02</v>
      </c>
      <c r="Y6" s="9">
        <f t="shared" ref="Y6:Y20" si="11">($H6-I6)/$S6</f>
        <v>276.38923135582513</v>
      </c>
      <c r="Z6" s="9">
        <f>($H6-L6)/$R6</f>
        <v>37.446185748057843</v>
      </c>
      <c r="AA6" s="9">
        <f>($H6-N6)/$T6</f>
        <v>170.90037023215058</v>
      </c>
      <c r="AB6" s="9">
        <f>($H6-O6)/$U6</f>
        <v>95.46528096204284</v>
      </c>
      <c r="AC6" s="9">
        <f>($H6-Q6)/$W6</f>
        <v>215.97709520264931</v>
      </c>
      <c r="AD6" s="9"/>
      <c r="AE6" s="9">
        <f t="shared" si="8"/>
        <v>447.5028070435522</v>
      </c>
      <c r="AF6" s="9">
        <f>($G6-L6)/$R6</f>
        <v>208.55976143578488</v>
      </c>
      <c r="AG6" s="9">
        <f>($G6-N6)/$T6</f>
        <v>342.01394591987764</v>
      </c>
      <c r="AH6" s="9">
        <f>($G6-O6)/$U6</f>
        <v>267.24394621031047</v>
      </c>
      <c r="AI6" s="9">
        <f>($G6-Q6)/$W6</f>
        <v>387.75576045091697</v>
      </c>
      <c r="AJ6" s="9"/>
      <c r="AK6" s="9">
        <f t="shared" si="9"/>
        <v>63.512247788658854</v>
      </c>
      <c r="AL6" s="9">
        <f>($J6-L6)/$R6</f>
        <v>-25.409871398173099</v>
      </c>
      <c r="AM6" s="9">
        <f>($J6-N6)/$T6</f>
        <v>108.04431308591964</v>
      </c>
      <c r="AN6" s="9">
        <f>($J6-O6)/$U6</f>
        <v>32.364912940671339</v>
      </c>
      <c r="AO6" s="9">
        <f>($J6-Q6)/$W6</f>
        <v>152.8767271812778</v>
      </c>
      <c r="AP6" s="9"/>
      <c r="AQ6" s="9">
        <f>($L6-M6)/$S6</f>
        <v>72.113920188108608</v>
      </c>
      <c r="AR6" s="9">
        <f>($L6-N6)/$T6</f>
        <v>133.45418448409274</v>
      </c>
      <c r="AS6" s="9"/>
      <c r="AT6" s="9">
        <f>($O6-P6)/$V6</f>
        <v>64.926086876776665</v>
      </c>
      <c r="AU6" s="9">
        <f>($O6-Q6)/$W6</f>
        <v>120.51181424060647</v>
      </c>
      <c r="AW6" s="9">
        <f t="shared" si="10"/>
        <v>39.432262420654297</v>
      </c>
      <c r="AX6" s="9">
        <f t="shared" si="10"/>
        <v>39.430767059326172</v>
      </c>
      <c r="AY6" s="9">
        <f t="shared" si="10"/>
        <v>36.248039245605469</v>
      </c>
      <c r="AZ6" s="9">
        <f t="shared" si="10"/>
        <v>41.297420501708984</v>
      </c>
      <c r="BA6" s="9">
        <f t="shared" si="10"/>
        <v>38.805305480957031</v>
      </c>
      <c r="BB6" s="9">
        <f t="shared" si="10"/>
        <v>38.58746337890625</v>
      </c>
      <c r="BC6" s="9">
        <f t="shared" si="10"/>
        <v>36.52642822265625</v>
      </c>
      <c r="BD6" s="9">
        <f t="shared" si="10"/>
        <v>34.800640106201172</v>
      </c>
      <c r="BE6" s="9">
        <f t="shared" si="10"/>
        <v>38.228065490722656</v>
      </c>
      <c r="BF6" s="9">
        <f t="shared" si="10"/>
        <v>36.085010528564453</v>
      </c>
      <c r="BG6" s="9">
        <f t="shared" si="10"/>
        <v>34.345199584960937</v>
      </c>
      <c r="BH6" s="9" t="str">
        <f t="shared" ref="BH6:BH20" si="12">X6</f>
        <v>CZ02</v>
      </c>
      <c r="BI6" s="15">
        <f t="shared" ref="BI6:BI20" si="13">($AX6-AY6)/$S6</f>
        <v>0.15345864220499372</v>
      </c>
      <c r="BJ6" s="15">
        <f t="shared" ref="BJ6:BJ20" si="14">($AX6-BB6)/$R6</f>
        <v>4.0660793299954992E-2</v>
      </c>
      <c r="BK6" s="15">
        <f t="shared" ref="BK6:BK20" si="15">($AX6-BD6)/$T6</f>
        <v>0.22324654731711821</v>
      </c>
      <c r="BL6" s="15">
        <f t="shared" ref="BL6:BL20" si="16">($AX6-BE6)/$U6</f>
        <v>5.8214944324104012E-2</v>
      </c>
      <c r="BM6" s="15">
        <f t="shared" ref="BM6:BM20" si="17">($AX6-BG6)/$W6</f>
        <v>0.24615917622889927</v>
      </c>
      <c r="BO6" s="15">
        <f t="shared" ref="BO6:BO20" si="18">($AW6-AY6)/$S6</f>
        <v>0.15353074265858282</v>
      </c>
      <c r="BP6" s="15">
        <f t="shared" ref="BP6:BP20" si="19">($AW6-BB6)/$R6</f>
        <v>4.0732893753544094E-2</v>
      </c>
      <c r="BQ6" s="15">
        <f t="shared" ref="BQ6:BQ20" si="20">($AW6-BD6)/$T6</f>
        <v>0.22331864777070731</v>
      </c>
      <c r="BR6" s="15">
        <f t="shared" ref="BR6:BR20" si="21">($AW6-BE6)/$U6</f>
        <v>5.8287325019975467E-2</v>
      </c>
      <c r="BS6" s="15">
        <f t="shared" ref="BS6:BS20" si="22">($AW6-BG6)/$W6</f>
        <v>0.24623155692477072</v>
      </c>
      <c r="BU6" s="15">
        <f t="shared" ref="BU6:BU20" si="23">($AZ6-BA6)/$S6</f>
        <v>0.12016000414945467</v>
      </c>
      <c r="BV6" s="15">
        <f t="shared" ref="BV6:BV20" si="24">($AZ6-BB6)/$R6</f>
        <v>0.13066349522766729</v>
      </c>
      <c r="BW6" s="15">
        <f t="shared" ref="BW6:BW20" si="25">($AZ6-BD6)/$T6</f>
        <v>0.3132492492448305</v>
      </c>
      <c r="BX6" s="15">
        <f t="shared" ref="BX6:BX20" si="26">($AZ6-BE6)/$U6</f>
        <v>0.14856747154903183</v>
      </c>
      <c r="BY6" s="15">
        <f t="shared" ref="BY6:BY20" si="27">($AZ6-BG6)/$W6</f>
        <v>0.33651170345382708</v>
      </c>
      <c r="BZ6" s="15"/>
      <c r="CA6" s="15">
        <f t="shared" ref="CA6:CA20" si="28">($BB6-BC6)/$S6</f>
        <v>9.937502517538159E-2</v>
      </c>
      <c r="CB6" s="15">
        <f t="shared" ref="CB6:CB20" si="29">($BB6-BD6)/$T6</f>
        <v>0.18258575401716323</v>
      </c>
      <c r="CC6" s="15">
        <f t="shared" ref="CC6:CC20" si="30">($BE6-BF6)/$V6</f>
        <v>0.10373132334931083</v>
      </c>
      <c r="CD6" s="15">
        <f t="shared" ref="CD6:CD20" si="31">($BE6-BG6)/$W6</f>
        <v>0.18794423190479526</v>
      </c>
    </row>
    <row r="7" spans="3:82" x14ac:dyDescent="0.25">
      <c r="C7" t="str">
        <f t="shared" ref="C7:C10" si="32">C6</f>
        <v>OfS</v>
      </c>
      <c r="D7">
        <f t="shared" ref="D7:D20" si="33">D6+1</f>
        <v>3</v>
      </c>
      <c r="G7" s="9">
        <f t="shared" si="4"/>
        <v>99503.9375</v>
      </c>
      <c r="H7" s="9">
        <f t="shared" si="4"/>
        <v>95215.1015625</v>
      </c>
      <c r="I7" s="9">
        <f t="shared" si="4"/>
        <v>90860.1015625</v>
      </c>
      <c r="J7" s="9">
        <f t="shared" si="4"/>
        <v>94169.7265625</v>
      </c>
      <c r="K7" s="9">
        <f t="shared" si="4"/>
        <v>93498.875</v>
      </c>
      <c r="L7" s="9">
        <f t="shared" si="4"/>
        <v>96118.1171875</v>
      </c>
      <c r="M7" s="9">
        <f t="shared" si="4"/>
        <v>95048.7265625</v>
      </c>
      <c r="N7" s="9">
        <f t="shared" si="4"/>
        <v>94147.6796875</v>
      </c>
      <c r="O7" s="9">
        <f t="shared" si="4"/>
        <v>95255.75</v>
      </c>
      <c r="P7" s="9">
        <f t="shared" si="4"/>
        <v>94306.265625</v>
      </c>
      <c r="Q7" s="9">
        <f t="shared" si="4"/>
        <v>93503.3828125</v>
      </c>
      <c r="R7" s="19">
        <f t="shared" si="5"/>
        <v>18.943653106689453</v>
      </c>
      <c r="S7" s="19">
        <f t="shared" si="5"/>
        <v>18.943653106689453</v>
      </c>
      <c r="T7" s="19">
        <f t="shared" si="5"/>
        <v>18.943653106689453</v>
      </c>
      <c r="U7" s="19">
        <f t="shared" si="5"/>
        <v>18.908841451009113</v>
      </c>
      <c r="V7" s="19">
        <f t="shared" si="5"/>
        <v>18.908841451009113</v>
      </c>
      <c r="W7" s="19">
        <f t="shared" si="5"/>
        <v>18.908841451009113</v>
      </c>
      <c r="X7" s="9" t="str">
        <f t="shared" si="6"/>
        <v>CZ03</v>
      </c>
      <c r="Y7" s="9">
        <f t="shared" si="11"/>
        <v>229.89230089217301</v>
      </c>
      <c r="Z7" s="9">
        <f>($H7-L7)/$R7</f>
        <v>-47.668505114313128</v>
      </c>
      <c r="AA7" s="9">
        <f>($H7-N7)/$T7</f>
        <v>56.347203413636628</v>
      </c>
      <c r="AB7" s="9">
        <f>($H7-O7)/$U7</f>
        <v>-2.1497053431494453</v>
      </c>
      <c r="AC7" s="9">
        <f>($H7-Q7)/$W7</f>
        <v>90.524781988092144</v>
      </c>
      <c r="AD7" s="9"/>
      <c r="AE7" s="9">
        <f t="shared" si="8"/>
        <v>456.29192473164835</v>
      </c>
      <c r="AF7" s="9">
        <f t="shared" ref="AF7:AF20" si="34">($G7-L7)/$R7</f>
        <v>178.73111872516219</v>
      </c>
      <c r="AG7" s="9">
        <f t="shared" ref="AG7:AG20" si="35">($G7-N7)/$T7</f>
        <v>282.74682725311192</v>
      </c>
      <c r="AH7" s="9">
        <f t="shared" ref="AH7:AH20" si="36">($G7-O7)/$U7</f>
        <v>224.66672593382424</v>
      </c>
      <c r="AI7" s="9">
        <f t="shared" ref="AI7:AI20" si="37">($G7-Q7)/$W7</f>
        <v>317.34121326506585</v>
      </c>
      <c r="AJ7" s="9"/>
      <c r="AK7" s="9">
        <f t="shared" si="9"/>
        <v>35.412998682028565</v>
      </c>
      <c r="AL7" s="9">
        <f t="shared" ref="AL7:AL20" si="38">($J7-L7)/$R7</f>
        <v>-102.85189525097337</v>
      </c>
      <c r="AM7" s="9">
        <f t="shared" ref="AM7:AM20" si="39">($J7-N7)/$T7</f>
        <v>1.1638132769763783</v>
      </c>
      <c r="AN7" s="9">
        <f t="shared" ref="AN7:AN20" si="40">($J7-O7)/$U7</f>
        <v>-57.43468949770277</v>
      </c>
      <c r="AO7" s="9">
        <f t="shared" ref="AO7:AO20" si="41">($J7-Q7)/$W7</f>
        <v>35.239797833538823</v>
      </c>
      <c r="AP7" s="9"/>
      <c r="AQ7" s="9">
        <f t="shared" ref="AQ7:AQ20" si="42">($L7-M7)/$S7</f>
        <v>56.451130042197235</v>
      </c>
      <c r="AR7" s="9">
        <f t="shared" ref="AR7:AR20" si="43">($L7-N7)/$T7</f>
        <v>104.01570852794976</v>
      </c>
      <c r="AS7" s="9"/>
      <c r="AT7" s="9">
        <f t="shared" ref="AT7:AT20" si="44">($O7-P7)/$V7</f>
        <v>50.213778430583254</v>
      </c>
      <c r="AU7" s="9">
        <f t="shared" ref="AU7:AU20" si="45">($O7-Q7)/$W7</f>
        <v>92.674487331241593</v>
      </c>
      <c r="AW7" s="9">
        <f t="shared" si="10"/>
        <v>32.69415283203125</v>
      </c>
      <c r="AX7" s="9">
        <f t="shared" si="10"/>
        <v>32.696426391601563</v>
      </c>
      <c r="AY7" s="9">
        <f t="shared" si="10"/>
        <v>30.302631378173828</v>
      </c>
      <c r="AZ7" s="9">
        <f t="shared" si="10"/>
        <v>33.75189208984375</v>
      </c>
      <c r="BA7" s="9">
        <f t="shared" si="10"/>
        <v>32.211597442626953</v>
      </c>
      <c r="BB7" s="9">
        <f t="shared" si="10"/>
        <v>31.231584548950195</v>
      </c>
      <c r="BC7" s="9">
        <f t="shared" si="10"/>
        <v>30.133316040039063</v>
      </c>
      <c r="BD7" s="9">
        <f t="shared" si="10"/>
        <v>29.176506042480469</v>
      </c>
      <c r="BE7" s="9">
        <f t="shared" si="10"/>
        <v>30.752792358398438</v>
      </c>
      <c r="BF7" s="9">
        <f t="shared" si="10"/>
        <v>29.743352890014648</v>
      </c>
      <c r="BG7" s="9">
        <f t="shared" si="10"/>
        <v>28.897216796875</v>
      </c>
      <c r="BH7" s="9" t="str">
        <f t="shared" si="12"/>
        <v>CZ03</v>
      </c>
      <c r="BI7" s="15">
        <f t="shared" si="13"/>
        <v>0.12636395947212678</v>
      </c>
      <c r="BJ7" s="15">
        <f t="shared" si="14"/>
        <v>7.7326259850804421E-2</v>
      </c>
      <c r="BK7" s="15">
        <f t="shared" si="15"/>
        <v>0.18581000872942116</v>
      </c>
      <c r="BL7" s="15">
        <f t="shared" si="16"/>
        <v>0.10278969434689499</v>
      </c>
      <c r="BM7" s="15">
        <f t="shared" si="17"/>
        <v>0.20092238885020686</v>
      </c>
      <c r="BO7" s="15">
        <f t="shared" si="18"/>
        <v>0.12624394251671125</v>
      </c>
      <c r="BP7" s="15">
        <f t="shared" si="19"/>
        <v>7.720624289538891E-2</v>
      </c>
      <c r="BQ7" s="15">
        <f t="shared" si="20"/>
        <v>0.18568999177400566</v>
      </c>
      <c r="BR7" s="15">
        <f t="shared" si="21"/>
        <v>0.10266945643722701</v>
      </c>
      <c r="BS7" s="15">
        <f t="shared" si="22"/>
        <v>0.20080215094053888</v>
      </c>
      <c r="BU7" s="15">
        <f t="shared" si="23"/>
        <v>8.1309272215974129E-2</v>
      </c>
      <c r="BV7" s="15">
        <f t="shared" si="24"/>
        <v>0.13304231906588146</v>
      </c>
      <c r="BW7" s="15">
        <f t="shared" si="25"/>
        <v>0.24152606794449821</v>
      </c>
      <c r="BX7" s="15">
        <f t="shared" si="26"/>
        <v>0.15860832823711993</v>
      </c>
      <c r="BY7" s="15">
        <f t="shared" si="27"/>
        <v>0.25674102274043181</v>
      </c>
      <c r="BZ7" s="15"/>
      <c r="CA7" s="15">
        <f t="shared" si="28"/>
        <v>5.7975539497358522E-2</v>
      </c>
      <c r="CB7" s="15">
        <f t="shared" si="29"/>
        <v>0.10848374887861674</v>
      </c>
      <c r="CC7" s="15">
        <f t="shared" si="30"/>
        <v>5.3384522314555559E-2</v>
      </c>
      <c r="CD7" s="15">
        <f t="shared" si="31"/>
        <v>9.8132694503311857E-2</v>
      </c>
    </row>
    <row r="8" spans="3:82" x14ac:dyDescent="0.25">
      <c r="C8" t="str">
        <f t="shared" si="32"/>
        <v>OfS</v>
      </c>
      <c r="D8">
        <f t="shared" si="33"/>
        <v>4</v>
      </c>
      <c r="G8" s="9">
        <f t="shared" si="4"/>
        <v>104472.703125</v>
      </c>
      <c r="H8" s="9">
        <f t="shared" si="4"/>
        <v>100629.8125</v>
      </c>
      <c r="I8" s="9">
        <f t="shared" si="4"/>
        <v>95318.296875</v>
      </c>
      <c r="J8" s="9">
        <f t="shared" si="4"/>
        <v>100144.9765625</v>
      </c>
      <c r="K8" s="9">
        <f t="shared" si="4"/>
        <v>98712.6484375</v>
      </c>
      <c r="L8" s="9">
        <f t="shared" si="4"/>
        <v>100640.4140625</v>
      </c>
      <c r="M8" s="9">
        <f t="shared" si="4"/>
        <v>99057.71875</v>
      </c>
      <c r="N8" s="9">
        <f t="shared" si="4"/>
        <v>97719.0234375</v>
      </c>
      <c r="O8" s="9">
        <f t="shared" si="4"/>
        <v>99637.671875</v>
      </c>
      <c r="P8" s="9">
        <f t="shared" si="4"/>
        <v>98161.7109375</v>
      </c>
      <c r="Q8" s="9">
        <f t="shared" si="4"/>
        <v>96923.171875</v>
      </c>
      <c r="R8" s="19">
        <f t="shared" si="5"/>
        <v>20.047386169433594</v>
      </c>
      <c r="S8" s="19">
        <f t="shared" si="5"/>
        <v>20.047386169433594</v>
      </c>
      <c r="T8" s="19">
        <f t="shared" si="5"/>
        <v>20.047386169433594</v>
      </c>
      <c r="U8" s="19">
        <f t="shared" si="5"/>
        <v>19.935082753499348</v>
      </c>
      <c r="V8" s="19">
        <f t="shared" si="5"/>
        <v>19.935082753499348</v>
      </c>
      <c r="W8" s="19">
        <f t="shared" si="5"/>
        <v>19.935082753499348</v>
      </c>
      <c r="X8" s="9" t="str">
        <f t="shared" si="6"/>
        <v>CZ04</v>
      </c>
      <c r="Y8" s="9">
        <f t="shared" si="11"/>
        <v>264.94803761991221</v>
      </c>
      <c r="Z8" s="9">
        <f t="shared" ref="Z8:Z20" si="46">($H8-L8)/$R8</f>
        <v>-0.52882517503275739</v>
      </c>
      <c r="AA8" s="9">
        <f t="shared" ref="AA8:AA20" si="47">($H8-N8)/$T8</f>
        <v>145.19544033815754</v>
      </c>
      <c r="AB8" s="9">
        <f t="shared" ref="AB8:AB20" si="48">($H8-O8)/$U8</f>
        <v>49.768573186677266</v>
      </c>
      <c r="AC8" s="9">
        <f t="shared" ref="AC8:AC20" si="49">($H8-Q8)/$W8</f>
        <v>185.93555245459649</v>
      </c>
      <c r="AD8" s="9"/>
      <c r="AE8" s="9">
        <f t="shared" si="8"/>
        <v>456.63839528156518</v>
      </c>
      <c r="AF8" s="9">
        <f t="shared" si="34"/>
        <v>191.16153248662019</v>
      </c>
      <c r="AG8" s="9">
        <f t="shared" si="35"/>
        <v>336.88579799981045</v>
      </c>
      <c r="AH8" s="9">
        <f t="shared" si="36"/>
        <v>242.53881008601644</v>
      </c>
      <c r="AI8" s="9">
        <f t="shared" si="37"/>
        <v>378.7057893539357</v>
      </c>
      <c r="AJ8" s="9"/>
      <c r="AK8" s="9">
        <f t="shared" si="9"/>
        <v>71.447125969164091</v>
      </c>
      <c r="AL8" s="9">
        <f t="shared" si="38"/>
        <v>-24.713321517964143</v>
      </c>
      <c r="AM8" s="9">
        <f t="shared" si="39"/>
        <v>121.01094399522616</v>
      </c>
      <c r="AN8" s="9">
        <f t="shared" si="40"/>
        <v>25.447834542394823</v>
      </c>
      <c r="AO8" s="9">
        <f t="shared" si="41"/>
        <v>161.61481381031405</v>
      </c>
      <c r="AP8" s="9"/>
      <c r="AQ8" s="9">
        <f t="shared" si="42"/>
        <v>78.94771413707528</v>
      </c>
      <c r="AR8" s="9">
        <f t="shared" si="43"/>
        <v>145.72426551319029</v>
      </c>
      <c r="AS8" s="9"/>
      <c r="AT8" s="9">
        <f t="shared" si="44"/>
        <v>74.038365215259219</v>
      </c>
      <c r="AU8" s="9">
        <f t="shared" si="45"/>
        <v>136.16697926791923</v>
      </c>
      <c r="AW8" s="9">
        <f t="shared" si="10"/>
        <v>37.585887908935547</v>
      </c>
      <c r="AX8" s="9">
        <f t="shared" si="10"/>
        <v>37.583320617675781</v>
      </c>
      <c r="AY8" s="9">
        <f t="shared" si="10"/>
        <v>35.047523498535156</v>
      </c>
      <c r="AZ8" s="9">
        <f t="shared" si="10"/>
        <v>39.700401306152344</v>
      </c>
      <c r="BA8" s="9">
        <f t="shared" si="10"/>
        <v>37.430561065673828</v>
      </c>
      <c r="BB8" s="9">
        <f t="shared" si="10"/>
        <v>37.153858184814453</v>
      </c>
      <c r="BC8" s="9">
        <f t="shared" si="10"/>
        <v>35.316532135009766</v>
      </c>
      <c r="BD8" s="9">
        <f t="shared" si="10"/>
        <v>33.765731811523438</v>
      </c>
      <c r="BE8" s="9">
        <f t="shared" si="10"/>
        <v>36.588302612304688</v>
      </c>
      <c r="BF8" s="9">
        <f t="shared" si="10"/>
        <v>34.748424530029297</v>
      </c>
      <c r="BG8" s="9">
        <f t="shared" si="10"/>
        <v>33.23602294921875</v>
      </c>
      <c r="BH8" s="9" t="str">
        <f t="shared" si="12"/>
        <v>CZ04</v>
      </c>
      <c r="BI8" s="15">
        <f t="shared" si="13"/>
        <v>0.12649016174522415</v>
      </c>
      <c r="BJ8" s="15">
        <f t="shared" si="14"/>
        <v>2.1422365451119651E-2</v>
      </c>
      <c r="BK8" s="15">
        <f t="shared" si="15"/>
        <v>0.19042825702500066</v>
      </c>
      <c r="BL8" s="15">
        <f t="shared" si="16"/>
        <v>4.9912910704944587E-2</v>
      </c>
      <c r="BM8" s="15">
        <f t="shared" si="17"/>
        <v>0.21807271744050918</v>
      </c>
      <c r="BO8" s="15">
        <f t="shared" si="18"/>
        <v>0.12661822289185284</v>
      </c>
      <c r="BP8" s="15">
        <f t="shared" si="19"/>
        <v>2.1550426597748331E-2</v>
      </c>
      <c r="BQ8" s="15">
        <f t="shared" si="20"/>
        <v>0.19055631817162932</v>
      </c>
      <c r="BR8" s="15">
        <f t="shared" si="21"/>
        <v>5.0041693278436286E-2</v>
      </c>
      <c r="BS8" s="15">
        <f t="shared" si="22"/>
        <v>0.2182015000140009</v>
      </c>
      <c r="BU8" s="15">
        <f t="shared" si="23"/>
        <v>0.11322375003377541</v>
      </c>
      <c r="BV8" s="15">
        <f t="shared" si="24"/>
        <v>0.12702619183445596</v>
      </c>
      <c r="BW8" s="15">
        <f t="shared" si="25"/>
        <v>0.29603208340833698</v>
      </c>
      <c r="BX8" s="15">
        <f t="shared" si="26"/>
        <v>0.15611165162087765</v>
      </c>
      <c r="BY8" s="15">
        <f t="shared" si="27"/>
        <v>0.32427145835644222</v>
      </c>
      <c r="BZ8" s="15"/>
      <c r="CA8" s="15">
        <f t="shared" si="28"/>
        <v>9.1649157365266548E-2</v>
      </c>
      <c r="CB8" s="15">
        <f t="shared" si="29"/>
        <v>0.16900589157388102</v>
      </c>
      <c r="CC8" s="15">
        <f t="shared" si="30"/>
        <v>9.2293476030463117E-2</v>
      </c>
      <c r="CD8" s="15">
        <f t="shared" si="31"/>
        <v>0.1681598067355646</v>
      </c>
    </row>
    <row r="9" spans="3:82" x14ac:dyDescent="0.25">
      <c r="C9" t="str">
        <f t="shared" si="32"/>
        <v>OfS</v>
      </c>
      <c r="D9">
        <f t="shared" si="33"/>
        <v>5</v>
      </c>
      <c r="G9" s="9">
        <f t="shared" si="4"/>
        <v>98812.2265625</v>
      </c>
      <c r="H9" s="9">
        <f t="shared" si="4"/>
        <v>95000.890625</v>
      </c>
      <c r="I9" s="9">
        <f t="shared" si="4"/>
        <v>90812.703125</v>
      </c>
      <c r="J9" s="9">
        <f t="shared" si="4"/>
        <v>93991.1796875</v>
      </c>
      <c r="K9" s="9">
        <f t="shared" si="4"/>
        <v>93299.1875</v>
      </c>
      <c r="L9" s="9">
        <f t="shared" si="4"/>
        <v>95856.4765625</v>
      </c>
      <c r="M9" s="9">
        <f t="shared" si="4"/>
        <v>94812.703125</v>
      </c>
      <c r="N9" s="9">
        <f t="shared" si="4"/>
        <v>93926.53125</v>
      </c>
      <c r="O9" s="9">
        <f t="shared" si="4"/>
        <v>94961.640625</v>
      </c>
      <c r="P9" s="9">
        <f t="shared" si="4"/>
        <v>94042.0703125</v>
      </c>
      <c r="Q9" s="9">
        <f t="shared" si="4"/>
        <v>93237.6171875</v>
      </c>
      <c r="R9" s="19">
        <f t="shared" si="5"/>
        <v>17.505235036214192</v>
      </c>
      <c r="S9" s="19">
        <f t="shared" si="5"/>
        <v>17.505235036214192</v>
      </c>
      <c r="T9" s="19">
        <f t="shared" si="5"/>
        <v>17.505235036214192</v>
      </c>
      <c r="U9" s="19">
        <f t="shared" si="5"/>
        <v>17.585936228434246</v>
      </c>
      <c r="V9" s="19">
        <f t="shared" si="5"/>
        <v>17.585936228434246</v>
      </c>
      <c r="W9" s="19">
        <f t="shared" si="5"/>
        <v>17.585936228434246</v>
      </c>
      <c r="X9" s="9" t="str">
        <f t="shared" si="6"/>
        <v>CZ05</v>
      </c>
      <c r="Y9" s="9">
        <f t="shared" si="11"/>
        <v>239.2534285506953</v>
      </c>
      <c r="Z9" s="9">
        <f t="shared" si="46"/>
        <v>-48.876003991377154</v>
      </c>
      <c r="AA9" s="9">
        <f t="shared" si="47"/>
        <v>61.373604683250726</v>
      </c>
      <c r="AB9" s="9">
        <f t="shared" si="48"/>
        <v>2.2318970960748561</v>
      </c>
      <c r="AC9" s="9">
        <f t="shared" si="49"/>
        <v>100.2661112036224</v>
      </c>
      <c r="AD9" s="9"/>
      <c r="AE9" s="9">
        <f t="shared" si="8"/>
        <v>456.97892207393261</v>
      </c>
      <c r="AF9" s="9">
        <f t="shared" si="34"/>
        <v>168.84948953186017</v>
      </c>
      <c r="AG9" s="9">
        <f t="shared" si="35"/>
        <v>279.09909820648807</v>
      </c>
      <c r="AH9" s="9">
        <f t="shared" si="36"/>
        <v>218.95825661383253</v>
      </c>
      <c r="AI9" s="9">
        <f t="shared" si="37"/>
        <v>316.99247072138007</v>
      </c>
      <c r="AJ9" s="9"/>
      <c r="AK9" s="9">
        <f t="shared" si="9"/>
        <v>39.530585340238609</v>
      </c>
      <c r="AL9" s="9">
        <f t="shared" si="38"/>
        <v>-106.55651701568941</v>
      </c>
      <c r="AM9" s="9">
        <f t="shared" si="39"/>
        <v>3.6930916589384646</v>
      </c>
      <c r="AN9" s="9">
        <f t="shared" si="40"/>
        <v>-55.183922248670889</v>
      </c>
      <c r="AO9" s="9">
        <f t="shared" si="41"/>
        <v>42.850291858876652</v>
      </c>
      <c r="AP9" s="9"/>
      <c r="AQ9" s="9">
        <f t="shared" si="42"/>
        <v>59.626359505638149</v>
      </c>
      <c r="AR9" s="9">
        <f t="shared" si="43"/>
        <v>110.24960867462788</v>
      </c>
      <c r="AS9" s="9"/>
      <c r="AT9" s="9">
        <f t="shared" si="44"/>
        <v>52.290097072748992</v>
      </c>
      <c r="AU9" s="9">
        <f t="shared" si="45"/>
        <v>98.034214107547541</v>
      </c>
      <c r="AW9" s="9">
        <f t="shared" si="10"/>
        <v>30.566440582275391</v>
      </c>
      <c r="AX9" s="9">
        <f t="shared" si="10"/>
        <v>30.429004669189453</v>
      </c>
      <c r="AY9" s="9">
        <f t="shared" si="10"/>
        <v>28.303760528564453</v>
      </c>
      <c r="AZ9" s="9">
        <f t="shared" si="10"/>
        <v>31.126651763916016</v>
      </c>
      <c r="BA9" s="9">
        <f t="shared" si="10"/>
        <v>29.924741744995117</v>
      </c>
      <c r="BB9" s="9">
        <f t="shared" si="10"/>
        <v>29.356657028198242</v>
      </c>
      <c r="BC9" s="9">
        <f t="shared" si="10"/>
        <v>28.438314437866211</v>
      </c>
      <c r="BD9" s="9">
        <f t="shared" si="10"/>
        <v>27.701377868652344</v>
      </c>
      <c r="BE9" s="9">
        <f t="shared" si="10"/>
        <v>28.860368728637695</v>
      </c>
      <c r="BF9" s="9">
        <f t="shared" si="10"/>
        <v>27.747842788696289</v>
      </c>
      <c r="BG9" s="9">
        <f t="shared" si="10"/>
        <v>27.088184356689453</v>
      </c>
      <c r="BH9" s="9" t="str">
        <f t="shared" si="12"/>
        <v>CZ05</v>
      </c>
      <c r="BI9" s="15">
        <f t="shared" si="13"/>
        <v>0.12140620427137211</v>
      </c>
      <c r="BJ9" s="15">
        <f t="shared" si="14"/>
        <v>6.1258682832465675E-2</v>
      </c>
      <c r="BK9" s="15">
        <f t="shared" si="15"/>
        <v>0.15581777650481668</v>
      </c>
      <c r="BL9" s="15">
        <f t="shared" si="16"/>
        <v>8.9198318484487102E-2</v>
      </c>
      <c r="BM9" s="15">
        <f t="shared" si="17"/>
        <v>0.18997113768093357</v>
      </c>
      <c r="BO9" s="15">
        <f t="shared" si="18"/>
        <v>0.12925733639279835</v>
      </c>
      <c r="BP9" s="15">
        <f t="shared" si="19"/>
        <v>6.9109814953891929E-2</v>
      </c>
      <c r="BQ9" s="15">
        <f t="shared" si="20"/>
        <v>0.16366890862624292</v>
      </c>
      <c r="BR9" s="15">
        <f t="shared" si="21"/>
        <v>9.7013422059338064E-2</v>
      </c>
      <c r="BS9" s="15">
        <f t="shared" si="22"/>
        <v>0.19778624125578453</v>
      </c>
      <c r="BU9" s="15">
        <f t="shared" si="23"/>
        <v>6.8660033209176047E-2</v>
      </c>
      <c r="BV9" s="15">
        <f t="shared" si="24"/>
        <v>0.10111230909245565</v>
      </c>
      <c r="BW9" s="15">
        <f t="shared" si="25"/>
        <v>0.19567140276480666</v>
      </c>
      <c r="BX9" s="15">
        <f t="shared" si="26"/>
        <v>0.12886905796997181</v>
      </c>
      <c r="BY9" s="15">
        <f t="shared" si="27"/>
        <v>0.22964187716641829</v>
      </c>
      <c r="BZ9" s="15"/>
      <c r="CA9" s="15">
        <f t="shared" si="28"/>
        <v>5.2461025997777098E-2</v>
      </c>
      <c r="CB9" s="15">
        <f t="shared" si="29"/>
        <v>9.4559093672351005E-2</v>
      </c>
      <c r="CC9" s="15">
        <f t="shared" si="30"/>
        <v>6.3262252602883429E-2</v>
      </c>
      <c r="CD9" s="15">
        <f t="shared" si="31"/>
        <v>0.10077281919644648</v>
      </c>
    </row>
    <row r="10" spans="3:82" x14ac:dyDescent="0.25">
      <c r="C10" t="str">
        <f t="shared" si="32"/>
        <v>OfS</v>
      </c>
      <c r="D10">
        <f t="shared" si="33"/>
        <v>6</v>
      </c>
      <c r="G10" s="9">
        <f t="shared" si="4"/>
        <v>105596.6015625</v>
      </c>
      <c r="H10" s="9">
        <f t="shared" si="4"/>
        <v>101765.171875</v>
      </c>
      <c r="I10" s="9">
        <f t="shared" si="4"/>
        <v>96310.84375</v>
      </c>
      <c r="J10" s="9">
        <f t="shared" si="4"/>
        <v>101701</v>
      </c>
      <c r="K10" s="9">
        <f t="shared" si="4"/>
        <v>100031.296875</v>
      </c>
      <c r="L10" s="9">
        <f t="shared" si="4"/>
        <v>101261.9296875</v>
      </c>
      <c r="M10" s="9">
        <f t="shared" si="4"/>
        <v>99600.921875</v>
      </c>
      <c r="N10" s="9">
        <f t="shared" si="4"/>
        <v>98198.5546875</v>
      </c>
      <c r="O10" s="9">
        <f t="shared" si="4"/>
        <v>99933.78125</v>
      </c>
      <c r="P10" s="9">
        <f t="shared" si="4"/>
        <v>98409.859375</v>
      </c>
      <c r="Q10" s="9">
        <f t="shared" si="4"/>
        <v>97126.1015625</v>
      </c>
      <c r="R10" s="19">
        <f t="shared" si="5"/>
        <v>22.060755411783855</v>
      </c>
      <c r="S10" s="19">
        <f t="shared" si="5"/>
        <v>22.060755411783855</v>
      </c>
      <c r="T10" s="19">
        <f t="shared" si="5"/>
        <v>22.060755411783855</v>
      </c>
      <c r="U10" s="19">
        <f t="shared" si="5"/>
        <v>22.021250406901043</v>
      </c>
      <c r="V10" s="19">
        <f t="shared" si="5"/>
        <v>22.021250406901043</v>
      </c>
      <c r="W10" s="19">
        <f t="shared" si="5"/>
        <v>22.021250406901043</v>
      </c>
      <c r="X10" s="9" t="str">
        <f t="shared" si="6"/>
        <v>CZ06</v>
      </c>
      <c r="Y10" s="9">
        <f t="shared" si="11"/>
        <v>247.24122194322254</v>
      </c>
      <c r="Z10" s="9">
        <f t="shared" si="46"/>
        <v>22.811648019595506</v>
      </c>
      <c r="AA10" s="9">
        <f t="shared" si="47"/>
        <v>161.67248677236478</v>
      </c>
      <c r="AB10" s="9">
        <f t="shared" si="48"/>
        <v>83.164697333720738</v>
      </c>
      <c r="AC10" s="9">
        <f t="shared" si="49"/>
        <v>210.66334684819728</v>
      </c>
      <c r="AD10" s="9"/>
      <c r="AE10" s="9">
        <f t="shared" si="8"/>
        <v>420.91749077368263</v>
      </c>
      <c r="AF10" s="9">
        <f t="shared" si="34"/>
        <v>196.4879168500556</v>
      </c>
      <c r="AG10" s="9">
        <f t="shared" si="35"/>
        <v>335.34875560282484</v>
      </c>
      <c r="AH10" s="9">
        <f t="shared" si="36"/>
        <v>257.15253257032941</v>
      </c>
      <c r="AI10" s="9">
        <f t="shared" si="37"/>
        <v>384.65118208480595</v>
      </c>
      <c r="AJ10" s="9"/>
      <c r="AK10" s="9">
        <f t="shared" si="9"/>
        <v>75.68657980352387</v>
      </c>
      <c r="AL10" s="9">
        <f t="shared" si="38"/>
        <v>19.902777774575597</v>
      </c>
      <c r="AM10" s="9">
        <f t="shared" si="39"/>
        <v>158.76361652734488</v>
      </c>
      <c r="AN10" s="9">
        <f t="shared" si="40"/>
        <v>80.250608723207975</v>
      </c>
      <c r="AO10" s="9">
        <f t="shared" si="41"/>
        <v>207.74925823768453</v>
      </c>
      <c r="AP10" s="9"/>
      <c r="AQ10" s="9">
        <f t="shared" si="42"/>
        <v>75.292426822916724</v>
      </c>
      <c r="AR10" s="9">
        <f t="shared" si="43"/>
        <v>138.86083875276927</v>
      </c>
      <c r="AS10" s="9"/>
      <c r="AT10" s="9">
        <f t="shared" si="44"/>
        <v>69.202331695135342</v>
      </c>
      <c r="AU10" s="9">
        <f t="shared" si="45"/>
        <v>127.49864951447654</v>
      </c>
      <c r="AW10" s="9">
        <f t="shared" si="10"/>
        <v>35.456027984619141</v>
      </c>
      <c r="AX10" s="9">
        <f t="shared" si="10"/>
        <v>35.456005096435547</v>
      </c>
      <c r="AY10" s="9">
        <f t="shared" si="10"/>
        <v>33.19866943359375</v>
      </c>
      <c r="AZ10" s="9">
        <f t="shared" si="10"/>
        <v>37.489971160888672</v>
      </c>
      <c r="BA10" s="9">
        <f t="shared" si="10"/>
        <v>35.515640258789063</v>
      </c>
      <c r="BB10" s="9">
        <f t="shared" si="10"/>
        <v>34.918670654296875</v>
      </c>
      <c r="BC10" s="9">
        <f t="shared" si="10"/>
        <v>33.31964111328125</v>
      </c>
      <c r="BD10" s="9">
        <f t="shared" si="10"/>
        <v>31.989767074584961</v>
      </c>
      <c r="BE10" s="9">
        <f t="shared" si="10"/>
        <v>34.864696502685547</v>
      </c>
      <c r="BF10" s="9">
        <f t="shared" si="10"/>
        <v>33.325588226318359</v>
      </c>
      <c r="BG10" s="9">
        <f t="shared" si="10"/>
        <v>32.03021240234375</v>
      </c>
      <c r="BH10" s="9" t="str">
        <f t="shared" si="12"/>
        <v>CZ06</v>
      </c>
      <c r="BI10" s="15">
        <f t="shared" si="13"/>
        <v>0.10232358868527369</v>
      </c>
      <c r="BJ10" s="15">
        <f t="shared" si="14"/>
        <v>2.4357028220876435E-2</v>
      </c>
      <c r="BK10" s="15">
        <f t="shared" si="15"/>
        <v>0.15712236309002722</v>
      </c>
      <c r="BL10" s="15">
        <f t="shared" si="16"/>
        <v>2.685172652887572E-2</v>
      </c>
      <c r="BM10" s="15">
        <f t="shared" si="17"/>
        <v>0.15556758271175275</v>
      </c>
      <c r="BO10" s="15">
        <f t="shared" si="18"/>
        <v>0.10232462619206648</v>
      </c>
      <c r="BP10" s="15">
        <f t="shared" si="19"/>
        <v>2.4358065727669222E-2</v>
      </c>
      <c r="BQ10" s="15">
        <f t="shared" si="20"/>
        <v>0.15712340059682001</v>
      </c>
      <c r="BR10" s="15">
        <f t="shared" si="21"/>
        <v>2.6852765896903004E-2</v>
      </c>
      <c r="BS10" s="15">
        <f t="shared" si="22"/>
        <v>0.15556862207978003</v>
      </c>
      <c r="BU10" s="15">
        <f t="shared" si="23"/>
        <v>8.9495163028053493E-2</v>
      </c>
      <c r="BV10" s="15">
        <f t="shared" si="24"/>
        <v>0.11655541519753783</v>
      </c>
      <c r="BW10" s="15">
        <f t="shared" si="25"/>
        <v>0.24932075006668861</v>
      </c>
      <c r="BX10" s="15">
        <f t="shared" si="26"/>
        <v>0.11921551272948668</v>
      </c>
      <c r="BY10" s="15">
        <f t="shared" si="27"/>
        <v>0.2479313689123637</v>
      </c>
      <c r="BZ10" s="15"/>
      <c r="CA10" s="15">
        <f t="shared" si="28"/>
        <v>7.2482991228917576E-2</v>
      </c>
      <c r="CB10" s="15">
        <f t="shared" si="29"/>
        <v>0.13276533486915079</v>
      </c>
      <c r="CC10" s="15">
        <f t="shared" si="30"/>
        <v>6.9891956538710456E-2</v>
      </c>
      <c r="CD10" s="15">
        <f t="shared" si="31"/>
        <v>0.12871585618287704</v>
      </c>
    </row>
    <row r="11" spans="3:82" x14ac:dyDescent="0.25">
      <c r="C11" t="str">
        <f>C5</f>
        <v>OfS</v>
      </c>
      <c r="D11">
        <f t="shared" si="33"/>
        <v>7</v>
      </c>
      <c r="G11" s="9">
        <f t="shared" si="4"/>
        <v>104649.2890625</v>
      </c>
      <c r="H11" s="9">
        <f t="shared" si="4"/>
        <v>99463.0390625</v>
      </c>
      <c r="I11" s="9">
        <f t="shared" si="4"/>
        <v>94663.75</v>
      </c>
      <c r="J11" s="9">
        <f t="shared" si="4"/>
        <v>99656.6875</v>
      </c>
      <c r="K11" s="9">
        <f t="shared" si="4"/>
        <v>98272.9296875</v>
      </c>
      <c r="L11" s="9">
        <f t="shared" si="4"/>
        <v>100426.6171875</v>
      </c>
      <c r="M11" s="9">
        <f t="shared" si="4"/>
        <v>98834.1171875</v>
      </c>
      <c r="N11" s="9">
        <f t="shared" si="4"/>
        <v>97499.59375</v>
      </c>
      <c r="O11" s="9">
        <f t="shared" si="4"/>
        <v>99354.125</v>
      </c>
      <c r="P11" s="9">
        <f t="shared" si="4"/>
        <v>97884.1484375</v>
      </c>
      <c r="Q11" s="9">
        <f t="shared" si="4"/>
        <v>96649.2734375</v>
      </c>
      <c r="R11" s="19">
        <f t="shared" si="5"/>
        <v>21.59386698404948</v>
      </c>
      <c r="S11" s="19">
        <f t="shared" si="5"/>
        <v>21.59386698404948</v>
      </c>
      <c r="T11" s="19">
        <f t="shared" si="5"/>
        <v>21.59386698404948</v>
      </c>
      <c r="U11" s="19">
        <f t="shared" si="5"/>
        <v>21.521141052246094</v>
      </c>
      <c r="V11" s="19">
        <f t="shared" si="5"/>
        <v>21.521141052246094</v>
      </c>
      <c r="W11" s="19">
        <f t="shared" si="5"/>
        <v>21.521141052246094</v>
      </c>
      <c r="X11" s="9" t="str">
        <f t="shared" si="6"/>
        <v>CZ07</v>
      </c>
      <c r="Y11" s="9">
        <f t="shared" si="11"/>
        <v>222.25241389349307</v>
      </c>
      <c r="Z11" s="9">
        <f t="shared" si="46"/>
        <v>-44.622768386586635</v>
      </c>
      <c r="AA11" s="9">
        <f t="shared" si="47"/>
        <v>90.92606312478992</v>
      </c>
      <c r="AB11" s="9">
        <f t="shared" si="48"/>
        <v>5.0607940459845171</v>
      </c>
      <c r="AC11" s="9">
        <f t="shared" si="49"/>
        <v>130.74425831646766</v>
      </c>
      <c r="AD11" s="9"/>
      <c r="AE11" s="9">
        <f t="shared" si="8"/>
        <v>462.42477412109258</v>
      </c>
      <c r="AF11" s="9">
        <f t="shared" si="34"/>
        <v>195.5495918410129</v>
      </c>
      <c r="AG11" s="9">
        <f t="shared" si="35"/>
        <v>331.09842335238943</v>
      </c>
      <c r="AH11" s="9">
        <f t="shared" si="36"/>
        <v>246.04476359525373</v>
      </c>
      <c r="AI11" s="9">
        <f t="shared" si="37"/>
        <v>371.72822786573687</v>
      </c>
      <c r="AJ11" s="9"/>
      <c r="AK11" s="9">
        <f t="shared" si="9"/>
        <v>64.081056603809131</v>
      </c>
      <c r="AL11" s="9">
        <f t="shared" si="38"/>
        <v>-35.655016679908051</v>
      </c>
      <c r="AM11" s="9">
        <f t="shared" si="39"/>
        <v>99.893814831468504</v>
      </c>
      <c r="AN11" s="9">
        <f t="shared" si="40"/>
        <v>14.058850284261414</v>
      </c>
      <c r="AO11" s="9">
        <f t="shared" si="41"/>
        <v>139.74231455474455</v>
      </c>
      <c r="AP11" s="9"/>
      <c r="AQ11" s="9">
        <f t="shared" si="42"/>
        <v>73.747791499147212</v>
      </c>
      <c r="AR11" s="9">
        <f t="shared" si="43"/>
        <v>135.54883151137656</v>
      </c>
      <c r="AS11" s="9"/>
      <c r="AT11" s="9">
        <f t="shared" si="44"/>
        <v>68.303839416850209</v>
      </c>
      <c r="AU11" s="9">
        <f t="shared" si="45"/>
        <v>125.68346427048314</v>
      </c>
      <c r="AW11" s="9">
        <f t="shared" si="10"/>
        <v>33.580883026123047</v>
      </c>
      <c r="AX11" s="9">
        <f t="shared" si="10"/>
        <v>33.580909729003906</v>
      </c>
      <c r="AY11" s="9">
        <f t="shared" si="10"/>
        <v>31.574985504150391</v>
      </c>
      <c r="AZ11" s="9">
        <f t="shared" si="10"/>
        <v>35.468544006347656</v>
      </c>
      <c r="BA11" s="9">
        <f t="shared" si="10"/>
        <v>33.742713928222656</v>
      </c>
      <c r="BB11" s="9">
        <f t="shared" si="10"/>
        <v>32.933181762695313</v>
      </c>
      <c r="BC11" s="9">
        <f t="shared" si="10"/>
        <v>31.617149353027344</v>
      </c>
      <c r="BD11" s="9">
        <f t="shared" si="10"/>
        <v>30.509567260742188</v>
      </c>
      <c r="BE11" s="9">
        <f t="shared" si="10"/>
        <v>32.694835662841797</v>
      </c>
      <c r="BF11" s="9">
        <f t="shared" si="10"/>
        <v>31.409978866577148</v>
      </c>
      <c r="BG11" s="9">
        <f t="shared" si="10"/>
        <v>30.328163146972656</v>
      </c>
      <c r="BH11" s="9" t="str">
        <f t="shared" si="12"/>
        <v>CZ07</v>
      </c>
      <c r="BI11" s="15">
        <f t="shared" si="13"/>
        <v>9.2893237989064723E-2</v>
      </c>
      <c r="BJ11" s="15">
        <f t="shared" si="14"/>
        <v>2.9995922767656405E-2</v>
      </c>
      <c r="BK11" s="15">
        <f t="shared" si="15"/>
        <v>0.14223216575939807</v>
      </c>
      <c r="BL11" s="15">
        <f t="shared" si="16"/>
        <v>4.1172262381953609E-2</v>
      </c>
      <c r="BM11" s="15">
        <f t="shared" si="17"/>
        <v>0.1511419201302884</v>
      </c>
      <c r="BO11" s="15">
        <f t="shared" si="18"/>
        <v>9.2892001393466581E-2</v>
      </c>
      <c r="BP11" s="15">
        <f t="shared" si="19"/>
        <v>2.999468617205826E-2</v>
      </c>
      <c r="BQ11" s="15">
        <f t="shared" si="20"/>
        <v>0.14223092916379992</v>
      </c>
      <c r="BR11" s="15">
        <f t="shared" si="21"/>
        <v>4.1171021607554405E-2</v>
      </c>
      <c r="BS11" s="15">
        <f t="shared" si="22"/>
        <v>0.15114067935588921</v>
      </c>
      <c r="BU11" s="15">
        <f t="shared" si="23"/>
        <v>7.9922233447107971E-2</v>
      </c>
      <c r="BV11" s="15">
        <f t="shared" si="24"/>
        <v>0.11741121891345879</v>
      </c>
      <c r="BW11" s="15">
        <f t="shared" si="25"/>
        <v>0.22964746190520044</v>
      </c>
      <c r="BX11" s="15">
        <f t="shared" si="26"/>
        <v>0.12888295916895057</v>
      </c>
      <c r="BY11" s="15">
        <f t="shared" si="27"/>
        <v>0.23885261691728538</v>
      </c>
      <c r="BZ11" s="15"/>
      <c r="CA11" s="15">
        <f t="shared" si="28"/>
        <v>6.0944730771939501E-2</v>
      </c>
      <c r="CB11" s="15">
        <f t="shared" si="29"/>
        <v>0.11223624299174166</v>
      </c>
      <c r="CC11" s="15">
        <f t="shared" si="30"/>
        <v>5.9702075886471272E-2</v>
      </c>
      <c r="CD11" s="15">
        <f t="shared" si="31"/>
        <v>0.1099696577483348</v>
      </c>
    </row>
    <row r="12" spans="3:82" x14ac:dyDescent="0.25">
      <c r="C12" t="str">
        <f>C6</f>
        <v>OfS</v>
      </c>
      <c r="D12">
        <f t="shared" si="33"/>
        <v>8</v>
      </c>
      <c r="G12" s="9">
        <f t="shared" si="4"/>
        <v>109331.6171875</v>
      </c>
      <c r="H12" s="9">
        <f t="shared" si="4"/>
        <v>105138.46875</v>
      </c>
      <c r="I12" s="9">
        <f t="shared" si="4"/>
        <v>98633.0859375</v>
      </c>
      <c r="J12" s="9">
        <f t="shared" si="4"/>
        <v>104861.421875</v>
      </c>
      <c r="K12" s="9">
        <f t="shared" si="4"/>
        <v>102842.375</v>
      </c>
      <c r="L12" s="9">
        <f t="shared" si="4"/>
        <v>104053.890625</v>
      </c>
      <c r="M12" s="9">
        <f t="shared" si="4"/>
        <v>102060.4921875</v>
      </c>
      <c r="N12" s="9">
        <f t="shared" si="4"/>
        <v>100389.484375</v>
      </c>
      <c r="O12" s="9">
        <f t="shared" si="4"/>
        <v>102654.3828125</v>
      </c>
      <c r="P12" s="9">
        <f t="shared" si="4"/>
        <v>100827.8671875</v>
      </c>
      <c r="Q12" s="9">
        <f t="shared" si="4"/>
        <v>99288.484375</v>
      </c>
      <c r="R12" s="19">
        <f t="shared" si="5"/>
        <v>23.520408630371094</v>
      </c>
      <c r="S12" s="19">
        <f t="shared" si="5"/>
        <v>23.520408630371094</v>
      </c>
      <c r="T12" s="19">
        <f t="shared" si="5"/>
        <v>23.520408630371094</v>
      </c>
      <c r="U12" s="19">
        <f t="shared" si="5"/>
        <v>23.384623209635418</v>
      </c>
      <c r="V12" s="19">
        <f t="shared" si="5"/>
        <v>23.384623209635418</v>
      </c>
      <c r="W12" s="19">
        <f t="shared" si="5"/>
        <v>23.384623209635418</v>
      </c>
      <c r="X12" s="9" t="str">
        <f t="shared" si="6"/>
        <v>CZ08</v>
      </c>
      <c r="Y12" s="9">
        <f t="shared" si="11"/>
        <v>276.58459998436518</v>
      </c>
      <c r="Z12" s="9">
        <f t="shared" si="46"/>
        <v>46.11221437707173</v>
      </c>
      <c r="AA12" s="9">
        <f t="shared" si="47"/>
        <v>201.90909306175064</v>
      </c>
      <c r="AB12" s="9">
        <f t="shared" si="48"/>
        <v>106.22732362334816</v>
      </c>
      <c r="AC12" s="9">
        <f t="shared" si="49"/>
        <v>250.16372179944162</v>
      </c>
      <c r="AD12" s="9"/>
      <c r="AE12" s="9">
        <f t="shared" si="8"/>
        <v>454.86162328767347</v>
      </c>
      <c r="AF12" s="9">
        <f t="shared" si="34"/>
        <v>224.38923768037998</v>
      </c>
      <c r="AG12" s="9">
        <f t="shared" si="35"/>
        <v>380.18611636505887</v>
      </c>
      <c r="AH12" s="9">
        <f t="shared" si="36"/>
        <v>285.53953233031814</v>
      </c>
      <c r="AI12" s="9">
        <f t="shared" si="37"/>
        <v>429.4759305064116</v>
      </c>
      <c r="AJ12" s="9"/>
      <c r="AK12" s="9">
        <f t="shared" si="9"/>
        <v>85.84233831689788</v>
      </c>
      <c r="AL12" s="9">
        <f t="shared" si="38"/>
        <v>34.333215153297239</v>
      </c>
      <c r="AM12" s="9">
        <f t="shared" si="39"/>
        <v>190.13009383797615</v>
      </c>
      <c r="AN12" s="9">
        <f t="shared" si="40"/>
        <v>94.379928327885565</v>
      </c>
      <c r="AO12" s="9">
        <f t="shared" si="41"/>
        <v>238.31632650397901</v>
      </c>
      <c r="AP12" s="9"/>
      <c r="AQ12" s="9">
        <f t="shared" si="42"/>
        <v>84.751862470875324</v>
      </c>
      <c r="AR12" s="9">
        <f t="shared" si="43"/>
        <v>155.79687868467892</v>
      </c>
      <c r="AS12" s="9"/>
      <c r="AT12" s="9">
        <f t="shared" si="44"/>
        <v>78.107549932530077</v>
      </c>
      <c r="AU12" s="9">
        <f t="shared" si="45"/>
        <v>143.93639817609346</v>
      </c>
      <c r="AW12" s="9">
        <f t="shared" si="10"/>
        <v>38.591045379638672</v>
      </c>
      <c r="AX12" s="9">
        <f t="shared" si="10"/>
        <v>38.590957641601562</v>
      </c>
      <c r="AY12" s="9">
        <f t="shared" si="10"/>
        <v>35.465206146240234</v>
      </c>
      <c r="AZ12" s="9">
        <f t="shared" si="10"/>
        <v>40.455432891845703</v>
      </c>
      <c r="BA12" s="9">
        <f t="shared" si="10"/>
        <v>38.0921630859375</v>
      </c>
      <c r="BB12" s="9">
        <f t="shared" si="10"/>
        <v>37.595165252685547</v>
      </c>
      <c r="BC12" s="9">
        <f t="shared" si="10"/>
        <v>35.7215576171875</v>
      </c>
      <c r="BD12" s="9">
        <f t="shared" si="10"/>
        <v>34.148357391357422</v>
      </c>
      <c r="BE12" s="9">
        <f t="shared" si="10"/>
        <v>37.078872680664062</v>
      </c>
      <c r="BF12" s="9">
        <f t="shared" si="10"/>
        <v>35.270545959472656</v>
      </c>
      <c r="BG12" s="9">
        <f t="shared" si="10"/>
        <v>33.751720428466797</v>
      </c>
      <c r="BH12" s="9" t="str">
        <f t="shared" si="12"/>
        <v>CZ08</v>
      </c>
      <c r="BI12" s="15">
        <f t="shared" si="13"/>
        <v>0.13289528870366449</v>
      </c>
      <c r="BJ12" s="15">
        <f t="shared" si="14"/>
        <v>4.2337376215062152E-2</v>
      </c>
      <c r="BK12" s="15">
        <f t="shared" si="15"/>
        <v>0.18888278346097967</v>
      </c>
      <c r="BL12" s="15">
        <f t="shared" si="16"/>
        <v>6.4661506297628069E-2</v>
      </c>
      <c r="BM12" s="15">
        <f t="shared" si="17"/>
        <v>0.20694099578824099</v>
      </c>
      <c r="BO12" s="15">
        <f t="shared" si="18"/>
        <v>0.13289901899757595</v>
      </c>
      <c r="BP12" s="15">
        <f t="shared" si="19"/>
        <v>4.234110650897363E-2</v>
      </c>
      <c r="BQ12" s="15">
        <f t="shared" si="20"/>
        <v>0.18888651375489116</v>
      </c>
      <c r="BR12" s="15">
        <f t="shared" si="21"/>
        <v>6.466525825190686E-2</v>
      </c>
      <c r="BS12" s="15">
        <f t="shared" si="22"/>
        <v>0.20694474774251978</v>
      </c>
      <c r="BU12" s="15">
        <f t="shared" si="23"/>
        <v>0.10047741274599262</v>
      </c>
      <c r="BV12" s="15">
        <f t="shared" si="24"/>
        <v>0.12160790588760398</v>
      </c>
      <c r="BW12" s="15">
        <f t="shared" si="25"/>
        <v>0.26815331313352148</v>
      </c>
      <c r="BX12" s="15">
        <f t="shared" si="26"/>
        <v>0.14439232913491462</v>
      </c>
      <c r="BY12" s="15">
        <f t="shared" si="27"/>
        <v>0.28667181862552754</v>
      </c>
      <c r="BZ12" s="15"/>
      <c r="CA12" s="15">
        <f t="shared" si="28"/>
        <v>7.9658804612719264E-2</v>
      </c>
      <c r="CB12" s="15">
        <f t="shared" si="29"/>
        <v>0.14654540724591752</v>
      </c>
      <c r="CC12" s="15">
        <f t="shared" si="30"/>
        <v>7.7329735227305352E-2</v>
      </c>
      <c r="CD12" s="15">
        <f t="shared" si="31"/>
        <v>0.14227948949061292</v>
      </c>
    </row>
    <row r="13" spans="3:82" x14ac:dyDescent="0.25">
      <c r="C13" t="str">
        <f t="shared" ref="C13:C20" si="50">C7</f>
        <v>OfS</v>
      </c>
      <c r="D13">
        <f t="shared" si="33"/>
        <v>9</v>
      </c>
      <c r="G13" s="9">
        <f t="shared" si="4"/>
        <v>112762.296875</v>
      </c>
      <c r="H13" s="9">
        <f t="shared" si="4"/>
        <v>108067.7265625</v>
      </c>
      <c r="I13" s="9">
        <f t="shared" si="4"/>
        <v>100275.84375</v>
      </c>
      <c r="J13" s="9">
        <f t="shared" si="4"/>
        <v>106983.8671875</v>
      </c>
      <c r="K13" s="9">
        <f t="shared" si="4"/>
        <v>104788.328125</v>
      </c>
      <c r="L13" s="9">
        <f t="shared" si="4"/>
        <v>105939.921875</v>
      </c>
      <c r="M13" s="9">
        <f t="shared" si="4"/>
        <v>103775.375</v>
      </c>
      <c r="N13" s="9">
        <f t="shared" si="4"/>
        <v>101951.7578125</v>
      </c>
      <c r="O13" s="9">
        <f t="shared" si="4"/>
        <v>104451</v>
      </c>
      <c r="P13" s="9">
        <f t="shared" si="4"/>
        <v>102460.671875</v>
      </c>
      <c r="Q13" s="9">
        <f t="shared" si="4"/>
        <v>100786.3203125</v>
      </c>
      <c r="R13" s="19">
        <f t="shared" si="5"/>
        <v>26.706044514973957</v>
      </c>
      <c r="S13" s="19">
        <f t="shared" si="5"/>
        <v>26.706044514973957</v>
      </c>
      <c r="T13" s="19">
        <f t="shared" si="5"/>
        <v>26.706044514973957</v>
      </c>
      <c r="U13" s="19">
        <f t="shared" si="5"/>
        <v>26.978391011555988</v>
      </c>
      <c r="V13" s="19">
        <f t="shared" si="5"/>
        <v>26.978391011555988</v>
      </c>
      <c r="W13" s="19">
        <f t="shared" si="5"/>
        <v>26.978391011555988</v>
      </c>
      <c r="X13" s="9" t="str">
        <f t="shared" si="6"/>
        <v>CZ09</v>
      </c>
      <c r="Y13" s="9">
        <f t="shared" si="11"/>
        <v>291.76476539350961</v>
      </c>
      <c r="Z13" s="9">
        <f t="shared" si="46"/>
        <v>79.67502212118869</v>
      </c>
      <c r="AA13" s="9">
        <f t="shared" si="47"/>
        <v>229.01065511857453</v>
      </c>
      <c r="AB13" s="9">
        <f t="shared" si="48"/>
        <v>134.06012838018407</v>
      </c>
      <c r="AC13" s="9">
        <f t="shared" si="49"/>
        <v>269.89772099014596</v>
      </c>
      <c r="AD13" s="9"/>
      <c r="AE13" s="9">
        <f t="shared" si="8"/>
        <v>467.55157312790755</v>
      </c>
      <c r="AF13" s="9">
        <f t="shared" si="34"/>
        <v>255.46182985558664</v>
      </c>
      <c r="AG13" s="9">
        <f t="shared" si="35"/>
        <v>404.7974628529725</v>
      </c>
      <c r="AH13" s="9">
        <f t="shared" si="36"/>
        <v>308.07237064063304</v>
      </c>
      <c r="AI13" s="9">
        <f t="shared" si="37"/>
        <v>443.90996325059496</v>
      </c>
      <c r="AJ13" s="9"/>
      <c r="AK13" s="9">
        <f t="shared" si="9"/>
        <v>82.211315916476181</v>
      </c>
      <c r="AL13" s="9">
        <f t="shared" si="38"/>
        <v>39.090225881809815</v>
      </c>
      <c r="AM13" s="9">
        <f t="shared" si="39"/>
        <v>188.42585887919566</v>
      </c>
      <c r="AN13" s="9">
        <f t="shared" si="40"/>
        <v>93.885035116255281</v>
      </c>
      <c r="AO13" s="9">
        <f t="shared" si="41"/>
        <v>229.72262772621718</v>
      </c>
      <c r="AP13" s="9"/>
      <c r="AQ13" s="9">
        <f t="shared" si="42"/>
        <v>81.050822550166444</v>
      </c>
      <c r="AR13" s="9">
        <f t="shared" si="43"/>
        <v>149.33563299738583</v>
      </c>
      <c r="AS13" s="9"/>
      <c r="AT13" s="9">
        <f t="shared" si="44"/>
        <v>73.77490096230936</v>
      </c>
      <c r="AU13" s="9">
        <f t="shared" si="45"/>
        <v>135.83759260996189</v>
      </c>
      <c r="AW13" s="9">
        <f t="shared" si="10"/>
        <v>44.275360107421875</v>
      </c>
      <c r="AX13" s="9">
        <f t="shared" si="10"/>
        <v>44.275333404541016</v>
      </c>
      <c r="AY13" s="9">
        <f t="shared" si="10"/>
        <v>40.128192901611328</v>
      </c>
      <c r="AZ13" s="9">
        <f t="shared" si="10"/>
        <v>46.668117523193359</v>
      </c>
      <c r="BA13" s="9">
        <f t="shared" si="10"/>
        <v>43.516143798828125</v>
      </c>
      <c r="BB13" s="9">
        <f t="shared" si="10"/>
        <v>43.557300567626953</v>
      </c>
      <c r="BC13" s="9">
        <f t="shared" si="10"/>
        <v>40.973628997802734</v>
      </c>
      <c r="BD13" s="9">
        <f t="shared" si="10"/>
        <v>38.805706024169922</v>
      </c>
      <c r="BE13" s="9">
        <f t="shared" si="10"/>
        <v>42.859958648681641</v>
      </c>
      <c r="BF13" s="9">
        <f t="shared" si="10"/>
        <v>40.365631103515625</v>
      </c>
      <c r="BG13" s="9">
        <f t="shared" si="10"/>
        <v>38.272823333740234</v>
      </c>
      <c r="BH13" s="9" t="str">
        <f t="shared" si="12"/>
        <v>CZ09</v>
      </c>
      <c r="BI13" s="15">
        <f t="shared" si="13"/>
        <v>0.15528845915779121</v>
      </c>
      <c r="BJ13" s="15">
        <f t="shared" si="14"/>
        <v>2.6886528872198379E-2</v>
      </c>
      <c r="BK13" s="15">
        <f t="shared" si="15"/>
        <v>0.20480859220107639</v>
      </c>
      <c r="BL13" s="15">
        <f t="shared" si="16"/>
        <v>5.2463275339626816E-2</v>
      </c>
      <c r="BM13" s="15">
        <f t="shared" si="17"/>
        <v>0.22249325648181359</v>
      </c>
      <c r="BO13" s="15">
        <f t="shared" si="18"/>
        <v>0.15528945903932906</v>
      </c>
      <c r="BP13" s="15">
        <f t="shared" si="19"/>
        <v>2.6887528753736224E-2</v>
      </c>
      <c r="BQ13" s="15">
        <f t="shared" si="20"/>
        <v>0.20480959208261423</v>
      </c>
      <c r="BR13" s="15">
        <f t="shared" si="21"/>
        <v>5.2464265127373899E-2</v>
      </c>
      <c r="BS13" s="15">
        <f t="shared" si="22"/>
        <v>0.22249424626956069</v>
      </c>
      <c r="BU13" s="15">
        <f t="shared" si="23"/>
        <v>0.11802473116518386</v>
      </c>
      <c r="BV13" s="15">
        <f t="shared" si="24"/>
        <v>0.11648362803492615</v>
      </c>
      <c r="BW13" s="15">
        <f t="shared" si="25"/>
        <v>0.29440569136380412</v>
      </c>
      <c r="BX13" s="15">
        <f t="shared" si="26"/>
        <v>0.1411558929841488</v>
      </c>
      <c r="BY13" s="15">
        <f t="shared" si="27"/>
        <v>0.31118587412633558</v>
      </c>
      <c r="BZ13" s="15"/>
      <c r="CA13" s="15">
        <f t="shared" si="28"/>
        <v>9.67448237561188E-2</v>
      </c>
      <c r="CB13" s="15">
        <f t="shared" si="29"/>
        <v>0.177922063328878</v>
      </c>
      <c r="CC13" s="15">
        <f t="shared" si="30"/>
        <v>9.2456497650196756E-2</v>
      </c>
      <c r="CD13" s="15">
        <f t="shared" si="31"/>
        <v>0.17002998114218679</v>
      </c>
    </row>
    <row r="14" spans="3:82" x14ac:dyDescent="0.25">
      <c r="C14" t="str">
        <f t="shared" si="50"/>
        <v>OfS</v>
      </c>
      <c r="D14">
        <f t="shared" si="33"/>
        <v>10</v>
      </c>
      <c r="G14" s="9">
        <f t="shared" si="4"/>
        <v>112890.171875</v>
      </c>
      <c r="H14" s="9">
        <f t="shared" si="4"/>
        <v>108684.921875</v>
      </c>
      <c r="I14" s="9">
        <f t="shared" si="4"/>
        <v>101277.875</v>
      </c>
      <c r="J14" s="9">
        <f t="shared" si="4"/>
        <v>108145.671875</v>
      </c>
      <c r="K14" s="9">
        <f t="shared" si="4"/>
        <v>105728.59375</v>
      </c>
      <c r="L14" s="9">
        <f t="shared" si="4"/>
        <v>106994.40625</v>
      </c>
      <c r="M14" s="9">
        <f t="shared" si="4"/>
        <v>104666.875</v>
      </c>
      <c r="N14" s="9">
        <f t="shared" si="4"/>
        <v>102705.25</v>
      </c>
      <c r="O14" s="9">
        <f t="shared" si="4"/>
        <v>105516.71875</v>
      </c>
      <c r="P14" s="9">
        <f t="shared" si="4"/>
        <v>103355.7265625</v>
      </c>
      <c r="Q14" s="9">
        <f t="shared" si="4"/>
        <v>101539.421875</v>
      </c>
      <c r="R14" s="19">
        <f t="shared" si="5"/>
        <v>24.172579447428387</v>
      </c>
      <c r="S14" s="19">
        <f t="shared" si="5"/>
        <v>24.172579447428387</v>
      </c>
      <c r="T14" s="19">
        <f t="shared" si="5"/>
        <v>24.172579447428387</v>
      </c>
      <c r="U14" s="19">
        <f t="shared" si="5"/>
        <v>24.171412150065105</v>
      </c>
      <c r="V14" s="19">
        <f t="shared" si="5"/>
        <v>24.171412150065105</v>
      </c>
      <c r="W14" s="19">
        <f t="shared" si="5"/>
        <v>24.171412150065105</v>
      </c>
      <c r="X14" s="9" t="str">
        <f t="shared" si="6"/>
        <v>CZ10</v>
      </c>
      <c r="Y14" s="9">
        <f t="shared" si="11"/>
        <v>306.42351972031696</v>
      </c>
      <c r="Z14" s="9">
        <f t="shared" si="46"/>
        <v>69.935259854109049</v>
      </c>
      <c r="AA14" s="9">
        <f t="shared" si="47"/>
        <v>247.3741740307384</v>
      </c>
      <c r="AB14" s="9">
        <f t="shared" si="48"/>
        <v>131.0723223504948</v>
      </c>
      <c r="AC14" s="9">
        <f t="shared" si="49"/>
        <v>295.61781312726299</v>
      </c>
      <c r="AD14" s="9"/>
      <c r="AE14" s="9">
        <f t="shared" si="8"/>
        <v>480.39130040941416</v>
      </c>
      <c r="AF14" s="9">
        <f t="shared" si="34"/>
        <v>243.90304054320626</v>
      </c>
      <c r="AG14" s="9">
        <f t="shared" si="35"/>
        <v>421.3419547198356</v>
      </c>
      <c r="AH14" s="9">
        <f t="shared" si="36"/>
        <v>305.04850437462505</v>
      </c>
      <c r="AI14" s="9">
        <f t="shared" si="37"/>
        <v>469.59399515139319</v>
      </c>
      <c r="AJ14" s="9"/>
      <c r="AK14" s="9">
        <f t="shared" si="9"/>
        <v>99.992561003130433</v>
      </c>
      <c r="AL14" s="9">
        <f t="shared" si="38"/>
        <v>47.626924859377304</v>
      </c>
      <c r="AM14" s="9">
        <f t="shared" si="39"/>
        <v>225.06583903600665</v>
      </c>
      <c r="AN14" s="9">
        <f t="shared" si="40"/>
        <v>108.76291003101029</v>
      </c>
      <c r="AO14" s="9">
        <f t="shared" si="41"/>
        <v>273.30840080777847</v>
      </c>
      <c r="AP14" s="9"/>
      <c r="AQ14" s="9">
        <f t="shared" si="42"/>
        <v>96.288079435710188</v>
      </c>
      <c r="AR14" s="9">
        <f t="shared" si="43"/>
        <v>177.43891417662934</v>
      </c>
      <c r="AS14" s="9"/>
      <c r="AT14" s="9">
        <f t="shared" si="44"/>
        <v>89.402810811538757</v>
      </c>
      <c r="AU14" s="9">
        <f t="shared" si="45"/>
        <v>164.54549077676816</v>
      </c>
      <c r="AW14" s="9">
        <f t="shared" si="10"/>
        <v>44.992641448974609</v>
      </c>
      <c r="AX14" s="9">
        <f t="shared" si="10"/>
        <v>44.992576599121094</v>
      </c>
      <c r="AY14" s="9">
        <f t="shared" si="10"/>
        <v>41.372055053710938</v>
      </c>
      <c r="AZ14" s="9">
        <f t="shared" si="10"/>
        <v>47.777671813964844</v>
      </c>
      <c r="BA14" s="9">
        <f t="shared" si="10"/>
        <v>44.475978851318359</v>
      </c>
      <c r="BB14" s="9">
        <f t="shared" si="10"/>
        <v>45.596504211425781</v>
      </c>
      <c r="BC14" s="9">
        <f t="shared" si="10"/>
        <v>42.746070861816406</v>
      </c>
      <c r="BD14" s="9">
        <f t="shared" si="10"/>
        <v>40.359752655029297</v>
      </c>
      <c r="BE14" s="9">
        <f t="shared" si="10"/>
        <v>44.934101104736328</v>
      </c>
      <c r="BF14" s="9">
        <f t="shared" si="10"/>
        <v>42.170326232910156</v>
      </c>
      <c r="BG14" s="9">
        <f t="shared" si="10"/>
        <v>39.855484008789063</v>
      </c>
      <c r="BH14" s="9" t="str">
        <f t="shared" si="12"/>
        <v>CZ10</v>
      </c>
      <c r="BI14" s="15">
        <f t="shared" si="13"/>
        <v>0.14977803892564423</v>
      </c>
      <c r="BJ14" s="15">
        <f t="shared" si="14"/>
        <v>-2.4983995341421317E-2</v>
      </c>
      <c r="BK14" s="15">
        <f t="shared" si="15"/>
        <v>0.19165616785612272</v>
      </c>
      <c r="BL14" s="15">
        <f t="shared" si="16"/>
        <v>2.4192005838023873E-3</v>
      </c>
      <c r="BM14" s="15">
        <f t="shared" si="17"/>
        <v>0.21252761561629302</v>
      </c>
      <c r="BO14" s="15">
        <f t="shared" si="18"/>
        <v>0.14978072171147006</v>
      </c>
      <c r="BP14" s="15">
        <f t="shared" si="19"/>
        <v>-2.4981312555595474E-2</v>
      </c>
      <c r="BQ14" s="15">
        <f t="shared" si="20"/>
        <v>0.19165885064194857</v>
      </c>
      <c r="BR14" s="15">
        <f t="shared" si="21"/>
        <v>2.4218834991866032E-3</v>
      </c>
      <c r="BS14" s="15">
        <f t="shared" si="22"/>
        <v>0.21253029853167724</v>
      </c>
      <c r="BU14" s="15">
        <f t="shared" si="23"/>
        <v>0.13658835912928344</v>
      </c>
      <c r="BV14" s="15">
        <f t="shared" si="24"/>
        <v>9.0233134088265748E-2</v>
      </c>
      <c r="BW14" s="15">
        <f t="shared" si="25"/>
        <v>0.30687329728580981</v>
      </c>
      <c r="BX14" s="15">
        <f t="shared" si="26"/>
        <v>0.11764189413405275</v>
      </c>
      <c r="BY14" s="15">
        <f t="shared" si="27"/>
        <v>0.32775030916654335</v>
      </c>
      <c r="BZ14" s="15"/>
      <c r="CA14" s="15">
        <f t="shared" si="28"/>
        <v>0.11792011505468937</v>
      </c>
      <c r="CB14" s="15">
        <f t="shared" si="29"/>
        <v>0.21664016319754403</v>
      </c>
      <c r="CC14" s="15">
        <f t="shared" si="30"/>
        <v>0.11434064566305149</v>
      </c>
      <c r="CD14" s="15">
        <f t="shared" si="31"/>
        <v>0.21010841503249061</v>
      </c>
    </row>
    <row r="15" spans="3:82" x14ac:dyDescent="0.25">
      <c r="C15" t="str">
        <f t="shared" si="50"/>
        <v>OfS</v>
      </c>
      <c r="D15">
        <f t="shared" si="33"/>
        <v>11</v>
      </c>
      <c r="G15" s="9">
        <f t="shared" si="4"/>
        <v>114654.5390625</v>
      </c>
      <c r="H15" s="9">
        <f t="shared" si="4"/>
        <v>111335.1484375</v>
      </c>
      <c r="I15" s="9">
        <f t="shared" si="4"/>
        <v>103379.515625</v>
      </c>
      <c r="J15" s="9">
        <f t="shared" si="4"/>
        <v>110385.4296875</v>
      </c>
      <c r="K15" s="9">
        <f t="shared" si="4"/>
        <v>107823.640625</v>
      </c>
      <c r="L15" s="9">
        <f t="shared" si="4"/>
        <v>108806.875</v>
      </c>
      <c r="M15" s="9">
        <f t="shared" si="4"/>
        <v>106331.953125</v>
      </c>
      <c r="N15" s="9">
        <f t="shared" si="4"/>
        <v>104232.9296875</v>
      </c>
      <c r="O15" s="9">
        <f t="shared" si="4"/>
        <v>107319.65625</v>
      </c>
      <c r="P15" s="9">
        <f t="shared" si="4"/>
        <v>104995.578125</v>
      </c>
      <c r="Q15" s="9">
        <f t="shared" si="4"/>
        <v>103029.390625</v>
      </c>
      <c r="R15" s="19">
        <f t="shared" si="5"/>
        <v>24.327295939127605</v>
      </c>
      <c r="S15" s="19">
        <f t="shared" si="5"/>
        <v>24.327295939127605</v>
      </c>
      <c r="T15" s="19">
        <f t="shared" si="5"/>
        <v>24.327295939127605</v>
      </c>
      <c r="U15" s="19">
        <f t="shared" si="5"/>
        <v>24.172513326009113</v>
      </c>
      <c r="V15" s="19">
        <f t="shared" si="5"/>
        <v>24.172513326009113</v>
      </c>
      <c r="W15" s="19">
        <f t="shared" si="5"/>
        <v>24.172513326009113</v>
      </c>
      <c r="X15" s="9" t="str">
        <f t="shared" si="6"/>
        <v>CZ11</v>
      </c>
      <c r="Y15" s="9">
        <f t="shared" si="11"/>
        <v>327.02495305712529</v>
      </c>
      <c r="Z15" s="9">
        <f t="shared" si="46"/>
        <v>103.92743376930638</v>
      </c>
      <c r="AA15" s="9">
        <f t="shared" si="47"/>
        <v>291.94443836961398</v>
      </c>
      <c r="AB15" s="9">
        <f t="shared" si="48"/>
        <v>166.1181083383421</v>
      </c>
      <c r="AC15" s="9">
        <f t="shared" si="49"/>
        <v>343.60340195006449</v>
      </c>
      <c r="AD15" s="9"/>
      <c r="AE15" s="9">
        <f t="shared" si="8"/>
        <v>463.47212060529284</v>
      </c>
      <c r="AF15" s="9">
        <f t="shared" si="34"/>
        <v>240.37460131747389</v>
      </c>
      <c r="AG15" s="9">
        <f t="shared" si="35"/>
        <v>428.39160591778153</v>
      </c>
      <c r="AH15" s="9">
        <f t="shared" si="36"/>
        <v>303.4389810267607</v>
      </c>
      <c r="AI15" s="9">
        <f t="shared" si="37"/>
        <v>480.9242746384831</v>
      </c>
      <c r="AJ15" s="9"/>
      <c r="AK15" s="9">
        <f t="shared" si="9"/>
        <v>105.30513004446426</v>
      </c>
      <c r="AL15" s="9">
        <f t="shared" si="38"/>
        <v>64.88820999464555</v>
      </c>
      <c r="AM15" s="9">
        <f t="shared" si="39"/>
        <v>252.90521459495318</v>
      </c>
      <c r="AN15" s="9">
        <f t="shared" si="40"/>
        <v>126.82890670707761</v>
      </c>
      <c r="AO15" s="9">
        <f t="shared" si="41"/>
        <v>304.31420031880003</v>
      </c>
      <c r="AP15" s="9"/>
      <c r="AQ15" s="9">
        <f t="shared" si="42"/>
        <v>101.73435967535455</v>
      </c>
      <c r="AR15" s="9">
        <f t="shared" si="43"/>
        <v>188.01700460030762</v>
      </c>
      <c r="AS15" s="9"/>
      <c r="AT15" s="9">
        <f t="shared" si="44"/>
        <v>96.145489451415088</v>
      </c>
      <c r="AU15" s="9">
        <f t="shared" si="45"/>
        <v>177.4852936117224</v>
      </c>
      <c r="AW15" s="9">
        <f t="shared" si="10"/>
        <v>44.748760223388672</v>
      </c>
      <c r="AX15" s="9">
        <f t="shared" si="10"/>
        <v>44.747615814208984</v>
      </c>
      <c r="AY15" s="9">
        <f t="shared" si="10"/>
        <v>40.756534576416016</v>
      </c>
      <c r="AZ15" s="9">
        <f t="shared" si="10"/>
        <v>46.986179351806641</v>
      </c>
      <c r="BA15" s="9">
        <f t="shared" si="10"/>
        <v>43.771915435791016</v>
      </c>
      <c r="BB15" s="9">
        <f t="shared" si="10"/>
        <v>43.951961517333984</v>
      </c>
      <c r="BC15" s="9">
        <f t="shared" si="10"/>
        <v>41.302974700927734</v>
      </c>
      <c r="BD15" s="9">
        <f t="shared" si="10"/>
        <v>39.034954071044922</v>
      </c>
      <c r="BE15" s="9">
        <f t="shared" si="10"/>
        <v>43.217205047607422</v>
      </c>
      <c r="BF15" s="9">
        <f t="shared" si="10"/>
        <v>40.661117553710937</v>
      </c>
      <c r="BG15" s="9">
        <f t="shared" si="10"/>
        <v>38.519229888916016</v>
      </c>
      <c r="BH15" s="9" t="str">
        <f t="shared" si="12"/>
        <v>CZ11</v>
      </c>
      <c r="BI15" s="15">
        <f t="shared" si="13"/>
        <v>0.16405774187889835</v>
      </c>
      <c r="BJ15" s="15">
        <f t="shared" si="14"/>
        <v>3.2706236602124086E-2</v>
      </c>
      <c r="BK15" s="15">
        <f t="shared" si="15"/>
        <v>0.23482518391926641</v>
      </c>
      <c r="BL15" s="15">
        <f t="shared" si="16"/>
        <v>6.331202494177024E-2</v>
      </c>
      <c r="BM15" s="15">
        <f t="shared" si="17"/>
        <v>0.25766397731556351</v>
      </c>
      <c r="BO15" s="15">
        <f t="shared" si="18"/>
        <v>0.1641047840648672</v>
      </c>
      <c r="BP15" s="15">
        <f t="shared" si="19"/>
        <v>3.2753278788092928E-2</v>
      </c>
      <c r="BQ15" s="15">
        <f t="shared" si="20"/>
        <v>0.23487222610523523</v>
      </c>
      <c r="BR15" s="15">
        <f t="shared" si="21"/>
        <v>6.3359368350552489E-2</v>
      </c>
      <c r="BS15" s="15">
        <f t="shared" si="22"/>
        <v>0.25771132072434577</v>
      </c>
      <c r="BU15" s="15">
        <f t="shared" si="23"/>
        <v>0.13212581965782141</v>
      </c>
      <c r="BV15" s="15">
        <f t="shared" si="24"/>
        <v>0.12472482934663003</v>
      </c>
      <c r="BW15" s="15">
        <f t="shared" si="25"/>
        <v>0.32684377666377235</v>
      </c>
      <c r="BX15" s="15">
        <f t="shared" si="26"/>
        <v>0.15591983561526812</v>
      </c>
      <c r="BY15" s="15">
        <f t="shared" si="27"/>
        <v>0.35027178798906139</v>
      </c>
      <c r="BZ15" s="15"/>
      <c r="CA15" s="15">
        <f t="shared" si="28"/>
        <v>0.10888948870579837</v>
      </c>
      <c r="CB15" s="15">
        <f t="shared" si="29"/>
        <v>0.20211894731714231</v>
      </c>
      <c r="CC15" s="15">
        <f t="shared" si="30"/>
        <v>0.10574355506285679</v>
      </c>
      <c r="CD15" s="15">
        <f t="shared" si="31"/>
        <v>0.19435195237379327</v>
      </c>
    </row>
    <row r="16" spans="3:82" x14ac:dyDescent="0.25">
      <c r="C16" t="str">
        <f t="shared" si="50"/>
        <v>OfS</v>
      </c>
      <c r="D16">
        <f t="shared" si="33"/>
        <v>12</v>
      </c>
      <c r="G16" s="9">
        <f t="shared" si="4"/>
        <v>110635.1015625</v>
      </c>
      <c r="H16" s="9">
        <f t="shared" si="4"/>
        <v>106878.8203125</v>
      </c>
      <c r="I16" s="9">
        <f t="shared" si="4"/>
        <v>99660.5234375</v>
      </c>
      <c r="J16" s="9">
        <f t="shared" si="4"/>
        <v>105576.4765625</v>
      </c>
      <c r="K16" s="9">
        <f t="shared" si="4"/>
        <v>103631.203125</v>
      </c>
      <c r="L16" s="9">
        <f t="shared" si="4"/>
        <v>104677.6796875</v>
      </c>
      <c r="M16" s="9">
        <f t="shared" si="4"/>
        <v>102660.3046875</v>
      </c>
      <c r="N16" s="9">
        <f t="shared" si="4"/>
        <v>100969.1796875</v>
      </c>
      <c r="O16" s="9">
        <f t="shared" si="4"/>
        <v>103269.1875</v>
      </c>
      <c r="P16" s="9">
        <f t="shared" si="4"/>
        <v>101410.6015625</v>
      </c>
      <c r="Q16" s="9">
        <f t="shared" si="4"/>
        <v>99837.25</v>
      </c>
      <c r="R16" s="19">
        <f t="shared" si="5"/>
        <v>23.926363627115887</v>
      </c>
      <c r="S16" s="19">
        <f t="shared" si="5"/>
        <v>23.926363627115887</v>
      </c>
      <c r="T16" s="19">
        <f t="shared" si="5"/>
        <v>23.926363627115887</v>
      </c>
      <c r="U16" s="19">
        <f t="shared" si="5"/>
        <v>23.938606262207031</v>
      </c>
      <c r="V16" s="19">
        <f t="shared" si="5"/>
        <v>23.938606262207031</v>
      </c>
      <c r="W16" s="19">
        <f t="shared" si="5"/>
        <v>23.938606262207031</v>
      </c>
      <c r="X16" s="9" t="str">
        <f t="shared" si="6"/>
        <v>CZ12</v>
      </c>
      <c r="Y16" s="9">
        <f t="shared" si="11"/>
        <v>301.68800355518556</v>
      </c>
      <c r="Z16" s="9">
        <f t="shared" si="46"/>
        <v>91.996454593101419</v>
      </c>
      <c r="AA16" s="9">
        <f t="shared" si="47"/>
        <v>246.99284509337517</v>
      </c>
      <c r="AB16" s="9">
        <f t="shared" si="48"/>
        <v>150.78709148571826</v>
      </c>
      <c r="AC16" s="9">
        <f t="shared" si="49"/>
        <v>294.15122314856097</v>
      </c>
      <c r="AD16" s="9"/>
      <c r="AE16" s="9">
        <f t="shared" si="8"/>
        <v>458.68140667069218</v>
      </c>
      <c r="AF16" s="9">
        <f t="shared" si="34"/>
        <v>248.98985770860807</v>
      </c>
      <c r="AG16" s="9">
        <f t="shared" si="35"/>
        <v>403.98624820888182</v>
      </c>
      <c r="AH16" s="9">
        <f t="shared" si="36"/>
        <v>307.70020534273561</v>
      </c>
      <c r="AI16" s="9">
        <f t="shared" si="37"/>
        <v>451.0643370055783</v>
      </c>
      <c r="AJ16" s="9"/>
      <c r="AK16" s="9">
        <f t="shared" si="9"/>
        <v>81.30251081260883</v>
      </c>
      <c r="AL16" s="9">
        <f t="shared" si="38"/>
        <v>37.565126444094844</v>
      </c>
      <c r="AM16" s="9">
        <f t="shared" si="39"/>
        <v>192.56151694436858</v>
      </c>
      <c r="AN16" s="9">
        <f t="shared" si="40"/>
        <v>96.383600499859611</v>
      </c>
      <c r="AO16" s="9">
        <f t="shared" si="41"/>
        <v>239.74773216270233</v>
      </c>
      <c r="AP16" s="9"/>
      <c r="AQ16" s="9">
        <f t="shared" si="42"/>
        <v>84.315988481998048</v>
      </c>
      <c r="AR16" s="9">
        <f t="shared" si="43"/>
        <v>154.99639050027375</v>
      </c>
      <c r="AS16" s="9"/>
      <c r="AT16" s="9">
        <f t="shared" si="44"/>
        <v>77.639688674533829</v>
      </c>
      <c r="AU16" s="9">
        <f t="shared" si="45"/>
        <v>143.36413166284271</v>
      </c>
      <c r="AW16" s="9">
        <f t="shared" si="10"/>
        <v>42.341815948486328</v>
      </c>
      <c r="AX16" s="9">
        <f t="shared" si="10"/>
        <v>42.341930389404297</v>
      </c>
      <c r="AY16" s="9">
        <f t="shared" si="10"/>
        <v>38.102313995361328</v>
      </c>
      <c r="AZ16" s="9">
        <f t="shared" si="10"/>
        <v>43.961124420166016</v>
      </c>
      <c r="BA16" s="9">
        <f t="shared" si="10"/>
        <v>41.127304077148437</v>
      </c>
      <c r="BB16" s="9">
        <f t="shared" si="10"/>
        <v>40.729663848876953</v>
      </c>
      <c r="BC16" s="9">
        <f t="shared" si="10"/>
        <v>38.470684051513672</v>
      </c>
      <c r="BD16" s="9">
        <f t="shared" si="10"/>
        <v>36.575984954833984</v>
      </c>
      <c r="BE16" s="9">
        <f t="shared" si="10"/>
        <v>39.881099700927734</v>
      </c>
      <c r="BF16" s="9">
        <f t="shared" si="10"/>
        <v>37.727558135986328</v>
      </c>
      <c r="BG16" s="9">
        <f t="shared" si="10"/>
        <v>35.920646667480469</v>
      </c>
      <c r="BH16" s="9" t="str">
        <f t="shared" si="12"/>
        <v>CZ12</v>
      </c>
      <c r="BI16" s="15">
        <f t="shared" si="13"/>
        <v>0.17719434762908087</v>
      </c>
      <c r="BJ16" s="15">
        <f t="shared" si="14"/>
        <v>6.7384520508588813E-2</v>
      </c>
      <c r="BK16" s="15">
        <f t="shared" si="15"/>
        <v>0.24098711882969684</v>
      </c>
      <c r="BL16" s="15">
        <f t="shared" si="16"/>
        <v>0.10279757566177058</v>
      </c>
      <c r="BM16" s="15">
        <f t="shared" si="17"/>
        <v>0.26823966489901302</v>
      </c>
      <c r="BO16" s="15">
        <f t="shared" si="18"/>
        <v>0.17718956458223964</v>
      </c>
      <c r="BP16" s="15">
        <f t="shared" si="19"/>
        <v>6.737973746174758E-2</v>
      </c>
      <c r="BQ16" s="15">
        <f t="shared" si="20"/>
        <v>0.24098233578285561</v>
      </c>
      <c r="BR16" s="15">
        <f t="shared" si="21"/>
        <v>0.1027927950610658</v>
      </c>
      <c r="BS16" s="15">
        <f t="shared" si="22"/>
        <v>0.26823488429830822</v>
      </c>
      <c r="BU16" s="15">
        <f t="shared" si="23"/>
        <v>0.11843924079654097</v>
      </c>
      <c r="BV16" s="15">
        <f t="shared" si="24"/>
        <v>0.13505857478596661</v>
      </c>
      <c r="BW16" s="15">
        <f t="shared" si="25"/>
        <v>0.30866117310707464</v>
      </c>
      <c r="BX16" s="15">
        <f t="shared" si="26"/>
        <v>0.17043702020696178</v>
      </c>
      <c r="BY16" s="15">
        <f t="shared" si="27"/>
        <v>0.33587910944420418</v>
      </c>
      <c r="BZ16" s="15"/>
      <c r="CA16" s="15">
        <f t="shared" si="28"/>
        <v>9.4413837078157856E-2</v>
      </c>
      <c r="CB16" s="15">
        <f t="shared" si="29"/>
        <v>0.17360259832110803</v>
      </c>
      <c r="CC16" s="15">
        <f t="shared" si="30"/>
        <v>8.9961025355987434E-2</v>
      </c>
      <c r="CD16" s="15">
        <f t="shared" si="31"/>
        <v>0.16544208923724241</v>
      </c>
    </row>
    <row r="17" spans="3:82" x14ac:dyDescent="0.25">
      <c r="C17" t="str">
        <f>C11</f>
        <v>OfS</v>
      </c>
      <c r="D17">
        <f t="shared" si="33"/>
        <v>13</v>
      </c>
      <c r="G17" s="9">
        <f t="shared" si="4"/>
        <v>115037.3515625</v>
      </c>
      <c r="H17" s="9">
        <f t="shared" si="4"/>
        <v>111784.2265625</v>
      </c>
      <c r="I17" s="9">
        <f t="shared" si="4"/>
        <v>103904.9453125</v>
      </c>
      <c r="J17" s="9">
        <f t="shared" si="4"/>
        <v>111298.8984375</v>
      </c>
      <c r="K17" s="9">
        <f t="shared" si="4"/>
        <v>108618.4375</v>
      </c>
      <c r="L17" s="9">
        <f t="shared" si="4"/>
        <v>109466.25</v>
      </c>
      <c r="M17" s="9">
        <f t="shared" si="4"/>
        <v>106920.3125</v>
      </c>
      <c r="N17" s="9">
        <f t="shared" si="4"/>
        <v>104766.578125</v>
      </c>
      <c r="O17" s="9">
        <f t="shared" si="4"/>
        <v>107779.640625</v>
      </c>
      <c r="P17" s="9">
        <f t="shared" si="4"/>
        <v>105410.984375</v>
      </c>
      <c r="Q17" s="9">
        <f t="shared" si="4"/>
        <v>103411.8515625</v>
      </c>
      <c r="R17" s="19">
        <f t="shared" si="5"/>
        <v>25.752062479654949</v>
      </c>
      <c r="S17" s="19">
        <f t="shared" si="5"/>
        <v>25.752062479654949</v>
      </c>
      <c r="T17" s="19">
        <f t="shared" si="5"/>
        <v>25.752062479654949</v>
      </c>
      <c r="U17" s="19">
        <f t="shared" si="5"/>
        <v>25.68322245279948</v>
      </c>
      <c r="V17" s="19">
        <f t="shared" si="5"/>
        <v>25.68322245279948</v>
      </c>
      <c r="W17" s="19">
        <f t="shared" si="5"/>
        <v>25.68322245279948</v>
      </c>
      <c r="X17" s="9" t="str">
        <f t="shared" si="6"/>
        <v>CZ13</v>
      </c>
      <c r="Y17" s="9">
        <f t="shared" si="11"/>
        <v>305.96699803073693</v>
      </c>
      <c r="Z17" s="9">
        <f t="shared" si="46"/>
        <v>90.011297709893512</v>
      </c>
      <c r="AA17" s="9">
        <f t="shared" si="47"/>
        <v>272.50820950920701</v>
      </c>
      <c r="AB17" s="9">
        <f t="shared" si="48"/>
        <v>155.9222541041963</v>
      </c>
      <c r="AC17" s="9">
        <f t="shared" si="49"/>
        <v>325.98615751534749</v>
      </c>
      <c r="AD17" s="9"/>
      <c r="AE17" s="9">
        <f t="shared" si="8"/>
        <v>432.29183133564544</v>
      </c>
      <c r="AF17" s="9">
        <f t="shared" si="34"/>
        <v>216.33613101480199</v>
      </c>
      <c r="AG17" s="9">
        <f t="shared" si="35"/>
        <v>398.83304281411552</v>
      </c>
      <c r="AH17" s="9">
        <f t="shared" si="36"/>
        <v>282.5856821836976</v>
      </c>
      <c r="AI17" s="9">
        <f t="shared" si="37"/>
        <v>452.64958559484876</v>
      </c>
      <c r="AJ17" s="9"/>
      <c r="AK17" s="9">
        <f t="shared" si="9"/>
        <v>104.08723338636119</v>
      </c>
      <c r="AL17" s="9">
        <f t="shared" si="38"/>
        <v>71.165113044745752</v>
      </c>
      <c r="AM17" s="9">
        <f t="shared" si="39"/>
        <v>253.66202484405926</v>
      </c>
      <c r="AN17" s="9">
        <f t="shared" si="40"/>
        <v>137.02555506684089</v>
      </c>
      <c r="AO17" s="9">
        <f t="shared" si="41"/>
        <v>307.08945847799208</v>
      </c>
      <c r="AP17" s="9"/>
      <c r="AQ17" s="9">
        <f t="shared" si="42"/>
        <v>98.863440627770373</v>
      </c>
      <c r="AR17" s="9">
        <f t="shared" si="43"/>
        <v>182.49691179931352</v>
      </c>
      <c r="AS17" s="9"/>
      <c r="AT17" s="9">
        <f t="shared" si="44"/>
        <v>92.225819962939099</v>
      </c>
      <c r="AU17" s="9">
        <f t="shared" si="45"/>
        <v>170.06390341115119</v>
      </c>
      <c r="AW17" s="9">
        <f t="shared" si="10"/>
        <v>43.014156341552734</v>
      </c>
      <c r="AX17" s="9">
        <f t="shared" si="10"/>
        <v>43.013908386230469</v>
      </c>
      <c r="AY17" s="9">
        <f t="shared" si="10"/>
        <v>39.056201934814453</v>
      </c>
      <c r="AZ17" s="9">
        <f t="shared" si="10"/>
        <v>45.106761932373047</v>
      </c>
      <c r="BA17" s="9">
        <f t="shared" si="10"/>
        <v>42.150970458984375</v>
      </c>
      <c r="BB17" s="9">
        <f t="shared" si="10"/>
        <v>42.277996063232422</v>
      </c>
      <c r="BC17" s="9">
        <f t="shared" si="10"/>
        <v>39.839557647705078</v>
      </c>
      <c r="BD17" s="9">
        <f t="shared" si="10"/>
        <v>37.795970916748047</v>
      </c>
      <c r="BE17" s="9">
        <f t="shared" si="10"/>
        <v>41.440227508544922</v>
      </c>
      <c r="BF17" s="9">
        <f t="shared" si="10"/>
        <v>39.108089447021484</v>
      </c>
      <c r="BG17" s="9">
        <f t="shared" si="10"/>
        <v>37.151813507080078</v>
      </c>
      <c r="BH17" s="9" t="str">
        <f t="shared" si="12"/>
        <v>CZ13</v>
      </c>
      <c r="BI17" s="15">
        <f t="shared" si="13"/>
        <v>0.15368502831735303</v>
      </c>
      <c r="BJ17" s="15">
        <f t="shared" si="14"/>
        <v>2.8576830441423631E-2</v>
      </c>
      <c r="BK17" s="15">
        <f t="shared" si="15"/>
        <v>0.20262211904793176</v>
      </c>
      <c r="BL17" s="15">
        <f t="shared" si="16"/>
        <v>6.1272719207165344E-2</v>
      </c>
      <c r="BM17" s="15">
        <f t="shared" si="17"/>
        <v>0.2282460812666216</v>
      </c>
      <c r="BO17" s="15">
        <f t="shared" si="18"/>
        <v>0.15369465687904443</v>
      </c>
      <c r="BP17" s="15">
        <f t="shared" si="19"/>
        <v>2.858645900311501E-2</v>
      </c>
      <c r="BQ17" s="15">
        <f t="shared" si="20"/>
        <v>0.20263174760962313</v>
      </c>
      <c r="BR17" s="15">
        <f t="shared" si="21"/>
        <v>6.1282373576772631E-2</v>
      </c>
      <c r="BS17" s="15">
        <f t="shared" si="22"/>
        <v>0.22825573563622889</v>
      </c>
      <c r="BU17" s="15">
        <f t="shared" si="23"/>
        <v>0.11477882502513548</v>
      </c>
      <c r="BV17" s="15">
        <f t="shared" si="24"/>
        <v>0.10984618693650076</v>
      </c>
      <c r="BW17" s="15">
        <f t="shared" si="25"/>
        <v>0.28389147554300892</v>
      </c>
      <c r="BX17" s="15">
        <f t="shared" si="26"/>
        <v>0.14275990602684172</v>
      </c>
      <c r="BY17" s="15">
        <f t="shared" si="27"/>
        <v>0.30973326808629797</v>
      </c>
      <c r="BZ17" s="15"/>
      <c r="CA17" s="15">
        <f t="shared" si="28"/>
        <v>9.4689053253649E-2</v>
      </c>
      <c r="CB17" s="15">
        <f t="shared" si="29"/>
        <v>0.17404528860650814</v>
      </c>
      <c r="CC17" s="15">
        <f t="shared" si="30"/>
        <v>9.0803950548239462E-2</v>
      </c>
      <c r="CD17" s="15">
        <f t="shared" si="31"/>
        <v>0.16697336205945626</v>
      </c>
    </row>
    <row r="18" spans="3:82" x14ac:dyDescent="0.25">
      <c r="C18" t="str">
        <f>C12</f>
        <v>OfS</v>
      </c>
      <c r="D18">
        <f t="shared" si="33"/>
        <v>14</v>
      </c>
      <c r="G18" s="9">
        <f t="shared" si="4"/>
        <v>115186.265625</v>
      </c>
      <c r="H18" s="9">
        <f t="shared" si="4"/>
        <v>112092.234375</v>
      </c>
      <c r="I18" s="9">
        <f t="shared" si="4"/>
        <v>104097.578125</v>
      </c>
      <c r="J18" s="9">
        <f t="shared" si="4"/>
        <v>111385.9453125</v>
      </c>
      <c r="K18" s="9">
        <f t="shared" si="4"/>
        <v>108641.9609375</v>
      </c>
      <c r="L18" s="9">
        <f t="shared" si="4"/>
        <v>109859.5859375</v>
      </c>
      <c r="M18" s="9">
        <f t="shared" si="4"/>
        <v>107254.90625</v>
      </c>
      <c r="N18" s="9">
        <f t="shared" si="4"/>
        <v>105067.1953125</v>
      </c>
      <c r="O18" s="9">
        <f t="shared" si="4"/>
        <v>108056.9140625</v>
      </c>
      <c r="P18" s="9">
        <f t="shared" si="4"/>
        <v>105644.828125</v>
      </c>
      <c r="Q18" s="9">
        <f t="shared" si="4"/>
        <v>103595.7265625</v>
      </c>
      <c r="R18" s="19">
        <f t="shared" si="5"/>
        <v>24.895741780598957</v>
      </c>
      <c r="S18" s="19">
        <f t="shared" si="5"/>
        <v>24.895741780598957</v>
      </c>
      <c r="T18" s="19">
        <f t="shared" si="5"/>
        <v>24.895741780598957</v>
      </c>
      <c r="U18" s="19">
        <f t="shared" si="5"/>
        <v>24.698893229166668</v>
      </c>
      <c r="V18" s="19">
        <f t="shared" si="5"/>
        <v>24.698893229166668</v>
      </c>
      <c r="W18" s="19">
        <f t="shared" si="5"/>
        <v>24.698893229166668</v>
      </c>
      <c r="X18" s="9" t="str">
        <f t="shared" si="6"/>
        <v>CZ14</v>
      </c>
      <c r="Y18" s="9">
        <f t="shared" si="11"/>
        <v>321.12544869943054</v>
      </c>
      <c r="Z18" s="9">
        <f t="shared" si="46"/>
        <v>89.679932302313816</v>
      </c>
      <c r="AA18" s="9">
        <f t="shared" si="47"/>
        <v>282.17833894688584</v>
      </c>
      <c r="AB18" s="9">
        <f t="shared" si="48"/>
        <v>163.38061285008237</v>
      </c>
      <c r="AC18" s="9">
        <f t="shared" si="49"/>
        <v>344.00358484349255</v>
      </c>
      <c r="AD18" s="9"/>
      <c r="AE18" s="9">
        <f t="shared" si="8"/>
        <v>445.40498522688409</v>
      </c>
      <c r="AF18" s="9">
        <f t="shared" si="34"/>
        <v>213.95946882976739</v>
      </c>
      <c r="AG18" s="9">
        <f t="shared" si="35"/>
        <v>406.4578754743394</v>
      </c>
      <c r="AH18" s="9">
        <f t="shared" si="36"/>
        <v>288.65064909390446</v>
      </c>
      <c r="AI18" s="9">
        <f t="shared" si="37"/>
        <v>469.27362108731467</v>
      </c>
      <c r="AJ18" s="9"/>
      <c r="AK18" s="9">
        <f t="shared" si="9"/>
        <v>110.21902456983081</v>
      </c>
      <c r="AL18" s="9">
        <f t="shared" si="38"/>
        <v>61.310058099553359</v>
      </c>
      <c r="AM18" s="9">
        <f t="shared" si="39"/>
        <v>253.80846474412539</v>
      </c>
      <c r="AN18" s="9">
        <f t="shared" si="40"/>
        <v>134.78463261943986</v>
      </c>
      <c r="AO18" s="9">
        <f t="shared" si="41"/>
        <v>315.40760461285009</v>
      </c>
      <c r="AP18" s="9"/>
      <c r="AQ18" s="9">
        <f t="shared" si="42"/>
        <v>104.62350190062644</v>
      </c>
      <c r="AR18" s="9">
        <f t="shared" si="43"/>
        <v>192.49840664457204</v>
      </c>
      <c r="AS18" s="9"/>
      <c r="AT18" s="9">
        <f t="shared" si="44"/>
        <v>97.659677100494235</v>
      </c>
      <c r="AU18" s="9">
        <f t="shared" si="45"/>
        <v>180.6229719934102</v>
      </c>
      <c r="AW18" s="9">
        <f t="shared" si="10"/>
        <v>43.950164794921875</v>
      </c>
      <c r="AX18" s="9">
        <f t="shared" si="10"/>
        <v>43.949634552001953</v>
      </c>
      <c r="AY18" s="9">
        <f t="shared" si="10"/>
        <v>40.261028289794922</v>
      </c>
      <c r="AZ18" s="9">
        <f t="shared" si="10"/>
        <v>46.088016510009766</v>
      </c>
      <c r="BA18" s="9">
        <f t="shared" si="10"/>
        <v>42.986904144287109</v>
      </c>
      <c r="BB18" s="9">
        <f t="shared" si="10"/>
        <v>42.985462188720703</v>
      </c>
      <c r="BC18" s="9">
        <f t="shared" si="10"/>
        <v>40.378948211669922</v>
      </c>
      <c r="BD18" s="9">
        <f t="shared" si="10"/>
        <v>38.226993560791016</v>
      </c>
      <c r="BE18" s="9">
        <f t="shared" si="10"/>
        <v>42.548553466796875</v>
      </c>
      <c r="BF18" s="9">
        <f t="shared" si="10"/>
        <v>40.080799102783203</v>
      </c>
      <c r="BG18" s="9">
        <f t="shared" si="10"/>
        <v>37.826194763183594</v>
      </c>
      <c r="BH18" s="9" t="str">
        <f t="shared" si="12"/>
        <v>CZ14</v>
      </c>
      <c r="BI18" s="15">
        <f t="shared" si="13"/>
        <v>0.14816213530466207</v>
      </c>
      <c r="BJ18" s="15">
        <f t="shared" si="14"/>
        <v>3.8728404711870099E-2</v>
      </c>
      <c r="BK18" s="15">
        <f t="shared" si="15"/>
        <v>0.22986424914121434</v>
      </c>
      <c r="BL18" s="15">
        <f t="shared" si="16"/>
        <v>5.6726472405271823E-2</v>
      </c>
      <c r="BM18" s="15">
        <f t="shared" si="17"/>
        <v>0.24792365115321252</v>
      </c>
      <c r="BO18" s="15">
        <f t="shared" si="18"/>
        <v>0.1481834338433678</v>
      </c>
      <c r="BP18" s="15">
        <f t="shared" si="19"/>
        <v>3.8749703250575827E-2</v>
      </c>
      <c r="BQ18" s="15">
        <f t="shared" si="20"/>
        <v>0.22988554767992006</v>
      </c>
      <c r="BR18" s="15">
        <f t="shared" si="21"/>
        <v>5.6747940691927512E-2</v>
      </c>
      <c r="BS18" s="15">
        <f t="shared" si="22"/>
        <v>0.24794511943986819</v>
      </c>
      <c r="BU18" s="15">
        <f t="shared" si="23"/>
        <v>0.12456396732630506</v>
      </c>
      <c r="BV18" s="15">
        <f t="shared" si="24"/>
        <v>0.12462188709343286</v>
      </c>
      <c r="BW18" s="15">
        <f t="shared" si="25"/>
        <v>0.31575773152277709</v>
      </c>
      <c r="BX18" s="15">
        <f t="shared" si="26"/>
        <v>0.14330452018121911</v>
      </c>
      <c r="BY18" s="15">
        <f t="shared" si="27"/>
        <v>0.33450169892915976</v>
      </c>
      <c r="BZ18" s="15"/>
      <c r="CA18" s="15">
        <f t="shared" si="28"/>
        <v>0.10469718074767372</v>
      </c>
      <c r="CB18" s="15">
        <f t="shared" si="29"/>
        <v>0.19113584442934423</v>
      </c>
      <c r="CC18" s="15">
        <f t="shared" si="30"/>
        <v>9.9913560543657326E-2</v>
      </c>
      <c r="CD18" s="15">
        <f t="shared" si="31"/>
        <v>0.19119717874794068</v>
      </c>
    </row>
    <row r="19" spans="3:82" x14ac:dyDescent="0.25">
      <c r="C19" t="str">
        <f t="shared" si="50"/>
        <v>OfS</v>
      </c>
      <c r="D19">
        <f t="shared" si="33"/>
        <v>15</v>
      </c>
      <c r="G19" s="9">
        <f t="shared" si="4"/>
        <v>136179.984375</v>
      </c>
      <c r="H19" s="9">
        <f t="shared" si="4"/>
        <v>131965.5</v>
      </c>
      <c r="I19" s="9">
        <f t="shared" si="4"/>
        <v>118484.9765625</v>
      </c>
      <c r="J19" s="9">
        <f t="shared" si="4"/>
        <v>131413.875</v>
      </c>
      <c r="K19" s="9">
        <f t="shared" si="4"/>
        <v>126242</v>
      </c>
      <c r="L19" s="9">
        <f t="shared" si="4"/>
        <v>125929.4453125</v>
      </c>
      <c r="M19" s="9">
        <f t="shared" si="4"/>
        <v>121444.0390625</v>
      </c>
      <c r="N19" s="9">
        <f t="shared" si="4"/>
        <v>117675.984375</v>
      </c>
      <c r="O19" s="9">
        <f t="shared" si="4"/>
        <v>123111.0078125</v>
      </c>
      <c r="P19" s="9">
        <f t="shared" si="4"/>
        <v>118965.28125</v>
      </c>
      <c r="Q19" s="9">
        <f t="shared" si="4"/>
        <v>115476.34375</v>
      </c>
      <c r="R19" s="19">
        <f t="shared" si="5"/>
        <v>31.296750386555988</v>
      </c>
      <c r="S19" s="19">
        <f t="shared" si="5"/>
        <v>31.296750386555988</v>
      </c>
      <c r="T19" s="19">
        <f t="shared" si="5"/>
        <v>31.296750386555988</v>
      </c>
      <c r="U19" s="19">
        <f t="shared" si="5"/>
        <v>30.908426920572918</v>
      </c>
      <c r="V19" s="19">
        <f t="shared" si="5"/>
        <v>30.908426920572918</v>
      </c>
      <c r="W19" s="19">
        <f t="shared" si="5"/>
        <v>30.908426920572918</v>
      </c>
      <c r="X19" s="9" t="str">
        <f t="shared" si="6"/>
        <v>CZ15</v>
      </c>
      <c r="Y19" s="9">
        <f t="shared" si="11"/>
        <v>430.73236904783477</v>
      </c>
      <c r="Z19" s="9">
        <f t="shared" si="46"/>
        <v>192.86522124331739</v>
      </c>
      <c r="AA19" s="9">
        <f t="shared" si="47"/>
        <v>456.58144850521882</v>
      </c>
      <c r="AB19" s="9">
        <f t="shared" si="48"/>
        <v>286.47501894075276</v>
      </c>
      <c r="AC19" s="9">
        <f t="shared" si="49"/>
        <v>533.48416250277285</v>
      </c>
      <c r="AD19" s="9"/>
      <c r="AE19" s="9">
        <f t="shared" si="8"/>
        <v>565.39441296439418</v>
      </c>
      <c r="AF19" s="9">
        <f t="shared" si="34"/>
        <v>327.52726515987678</v>
      </c>
      <c r="AG19" s="9">
        <f t="shared" si="35"/>
        <v>591.24349242177823</v>
      </c>
      <c r="AH19" s="9">
        <f t="shared" si="36"/>
        <v>422.82891316611057</v>
      </c>
      <c r="AI19" s="9">
        <f t="shared" si="37"/>
        <v>669.8380567281306</v>
      </c>
      <c r="AJ19" s="9"/>
      <c r="AK19" s="9">
        <f t="shared" si="9"/>
        <v>165.25277979728082</v>
      </c>
      <c r="AL19" s="9">
        <f t="shared" si="38"/>
        <v>175.23958940657056</v>
      </c>
      <c r="AM19" s="9">
        <f t="shared" si="39"/>
        <v>438.95581666847198</v>
      </c>
      <c r="AN19" s="9">
        <f t="shared" si="40"/>
        <v>268.62794437375715</v>
      </c>
      <c r="AO19" s="9">
        <f t="shared" si="41"/>
        <v>515.63708793577712</v>
      </c>
      <c r="AP19" s="9"/>
      <c r="AQ19" s="9">
        <f t="shared" si="42"/>
        <v>143.31859361113661</v>
      </c>
      <c r="AR19" s="9">
        <f t="shared" si="43"/>
        <v>263.71622726190139</v>
      </c>
      <c r="AS19" s="9"/>
      <c r="AT19" s="9">
        <f t="shared" si="44"/>
        <v>134.12932897405298</v>
      </c>
      <c r="AU19" s="9">
        <f t="shared" si="45"/>
        <v>247.00914356202</v>
      </c>
      <c r="AW19" s="9">
        <f t="shared" si="10"/>
        <v>51.871288299560547</v>
      </c>
      <c r="AX19" s="9">
        <f t="shared" si="10"/>
        <v>51.871295928955078</v>
      </c>
      <c r="AY19" s="9">
        <f t="shared" si="10"/>
        <v>45.704689025878906</v>
      </c>
      <c r="AZ19" s="9">
        <f t="shared" si="10"/>
        <v>53.804538726806641</v>
      </c>
      <c r="BA19" s="9">
        <f t="shared" si="10"/>
        <v>49.719882965087891</v>
      </c>
      <c r="BB19" s="9">
        <f t="shared" si="10"/>
        <v>48.757652282714844</v>
      </c>
      <c r="BC19" s="9">
        <f t="shared" si="10"/>
        <v>45.555686950683594</v>
      </c>
      <c r="BD19" s="9">
        <f t="shared" si="10"/>
        <v>42.873184204101563</v>
      </c>
      <c r="BE19" s="9">
        <f t="shared" si="10"/>
        <v>47.085563659667969</v>
      </c>
      <c r="BF19" s="9">
        <f t="shared" si="10"/>
        <v>44.096542358398438</v>
      </c>
      <c r="BG19" s="9">
        <f t="shared" si="10"/>
        <v>41.590599060058594</v>
      </c>
      <c r="BH19" s="9" t="str">
        <f t="shared" si="12"/>
        <v>CZ15</v>
      </c>
      <c r="BI19" s="15">
        <f t="shared" si="13"/>
        <v>0.19703665163029627</v>
      </c>
      <c r="BJ19" s="15">
        <f t="shared" si="14"/>
        <v>9.9487761757455467E-2</v>
      </c>
      <c r="BK19" s="15">
        <f t="shared" si="15"/>
        <v>0.28750945749047468</v>
      </c>
      <c r="BL19" s="15">
        <f t="shared" si="16"/>
        <v>0.15483584077524451</v>
      </c>
      <c r="BM19" s="15">
        <f t="shared" si="17"/>
        <v>0.33261792634466181</v>
      </c>
      <c r="BO19" s="15">
        <f t="shared" si="18"/>
        <v>0.19703640785436308</v>
      </c>
      <c r="BP19" s="15">
        <f t="shared" si="19"/>
        <v>9.9487517981522278E-2</v>
      </c>
      <c r="BQ19" s="15">
        <f t="shared" si="20"/>
        <v>0.28750921371454147</v>
      </c>
      <c r="BR19" s="15">
        <f t="shared" si="21"/>
        <v>0.15483559393658944</v>
      </c>
      <c r="BS19" s="15">
        <f t="shared" si="22"/>
        <v>0.33261767950600674</v>
      </c>
      <c r="BU19" s="15">
        <f t="shared" si="23"/>
        <v>0.13051373421418788</v>
      </c>
      <c r="BV19" s="15">
        <f t="shared" si="24"/>
        <v>0.16125912057182035</v>
      </c>
      <c r="BW19" s="15">
        <f t="shared" si="25"/>
        <v>0.34928081630483954</v>
      </c>
      <c r="BX19" s="15">
        <f t="shared" si="26"/>
        <v>0.21738327493679285</v>
      </c>
      <c r="BY19" s="15">
        <f t="shared" si="27"/>
        <v>0.39516536050621009</v>
      </c>
      <c r="BZ19" s="15"/>
      <c r="CA19" s="15">
        <f t="shared" si="28"/>
        <v>0.10230983384801205</v>
      </c>
      <c r="CB19" s="15">
        <f t="shared" si="29"/>
        <v>0.18802169573301922</v>
      </c>
      <c r="CC19" s="15">
        <f t="shared" si="30"/>
        <v>9.6705707765412444E-2</v>
      </c>
      <c r="CD19" s="15">
        <f t="shared" si="31"/>
        <v>0.17778208556941727</v>
      </c>
    </row>
    <row r="20" spans="3:82" x14ac:dyDescent="0.25">
      <c r="C20" t="str">
        <f t="shared" si="50"/>
        <v>OfS</v>
      </c>
      <c r="D20">
        <f t="shared" si="33"/>
        <v>16</v>
      </c>
      <c r="G20" s="9">
        <f>VLOOKUP($C20&amp;"-w"&amp;TEXT($D20,"00")&amp;"-v14-"&amp;G$3,tblAnnlEnergy,G$1,FALSE)</f>
        <v>108741.046875</v>
      </c>
      <c r="H20" s="9">
        <f>VLOOKUP($C20&amp;"-w"&amp;TEXT($D20,"00")&amp;"-v14-"&amp;H$3,tblAnnlEnergy,H$1,FALSE)</f>
        <v>105971.578125</v>
      </c>
      <c r="I20" s="9">
        <f t="shared" si="4"/>
        <v>100239.5703125</v>
      </c>
      <c r="J20" s="9">
        <f t="shared" si="4"/>
        <v>104588.625</v>
      </c>
      <c r="K20" s="9">
        <f t="shared" si="4"/>
        <v>103221.4765625</v>
      </c>
      <c r="L20" s="9">
        <f t="shared" si="4"/>
        <v>104723.25</v>
      </c>
      <c r="M20" s="9">
        <f t="shared" si="4"/>
        <v>102938.515625</v>
      </c>
      <c r="N20" s="9">
        <f t="shared" si="4"/>
        <v>101389.5390625</v>
      </c>
      <c r="O20" s="9">
        <f t="shared" si="4"/>
        <v>102819.6171875</v>
      </c>
      <c r="P20" s="9">
        <f t="shared" si="4"/>
        <v>101204.3125</v>
      </c>
      <c r="Q20" s="9">
        <f t="shared" si="4"/>
        <v>99799.1484375</v>
      </c>
      <c r="R20" s="19">
        <f t="shared" si="5"/>
        <v>20.432030995686848</v>
      </c>
      <c r="S20" s="19">
        <f t="shared" si="5"/>
        <v>20.432030995686848</v>
      </c>
      <c r="T20" s="19">
        <f t="shared" si="5"/>
        <v>20.432030995686848</v>
      </c>
      <c r="U20" s="19">
        <f t="shared" si="5"/>
        <v>20.369850158691406</v>
      </c>
      <c r="V20" s="19">
        <f t="shared" si="5"/>
        <v>20.369850158691406</v>
      </c>
      <c r="W20" s="19">
        <f t="shared" si="5"/>
        <v>20.369794209798176</v>
      </c>
      <c r="X20" s="9" t="str">
        <f t="shared" si="6"/>
        <v>CZ16</v>
      </c>
      <c r="Y20" s="9">
        <f t="shared" si="11"/>
        <v>280.54028567742546</v>
      </c>
      <c r="Z20" s="9">
        <f t="shared" si="46"/>
        <v>61.096624474753341</v>
      </c>
      <c r="AA20" s="9">
        <f t="shared" si="47"/>
        <v>224.2576405383908</v>
      </c>
      <c r="AB20" s="9">
        <f t="shared" si="48"/>
        <v>154.73657945172079</v>
      </c>
      <c r="AC20" s="9">
        <f t="shared" si="49"/>
        <v>303.01875531619112</v>
      </c>
      <c r="AD20" s="9"/>
      <c r="AE20" s="9">
        <f t="shared" si="8"/>
        <v>416.08573148184053</v>
      </c>
      <c r="AF20" s="9">
        <f t="shared" si="34"/>
        <v>196.64207027916839</v>
      </c>
      <c r="AG20" s="9">
        <f t="shared" si="35"/>
        <v>359.80308634280584</v>
      </c>
      <c r="AH20" s="9">
        <f t="shared" si="36"/>
        <v>290.69579016875804</v>
      </c>
      <c r="AI20" s="9">
        <f t="shared" si="37"/>
        <v>438.97833946691583</v>
      </c>
      <c r="AJ20" s="9"/>
      <c r="AK20" s="9">
        <f t="shared" si="9"/>
        <v>66.912018574590149</v>
      </c>
      <c r="AL20" s="9">
        <f t="shared" si="38"/>
        <v>-6.5889191352743648</v>
      </c>
      <c r="AM20" s="9">
        <f t="shared" si="39"/>
        <v>156.5720969283631</v>
      </c>
      <c r="AN20" s="9">
        <f t="shared" si="40"/>
        <v>86.844419508171981</v>
      </c>
      <c r="AO20" s="9">
        <f t="shared" si="41"/>
        <v>235.1264088959814</v>
      </c>
      <c r="AP20" s="9"/>
      <c r="AQ20" s="9">
        <f t="shared" si="42"/>
        <v>87.349827111007869</v>
      </c>
      <c r="AR20" s="9">
        <f t="shared" si="43"/>
        <v>163.16101606363745</v>
      </c>
      <c r="AS20" s="9"/>
      <c r="AT20" s="9">
        <f t="shared" si="44"/>
        <v>79.298800674328078</v>
      </c>
      <c r="AU20" s="9">
        <f t="shared" si="45"/>
        <v>148.28175085574057</v>
      </c>
      <c r="AW20" s="9">
        <f t="shared" si="10"/>
        <v>33.945785522460938</v>
      </c>
      <c r="AX20" s="9">
        <f t="shared" si="10"/>
        <v>33.943351745605469</v>
      </c>
      <c r="AY20" s="9">
        <f t="shared" si="10"/>
        <v>30.992523193359375</v>
      </c>
      <c r="AZ20" s="9">
        <f t="shared" si="10"/>
        <v>34.716094970703125</v>
      </c>
      <c r="BA20" s="9">
        <f t="shared" si="10"/>
        <v>33.071044921875</v>
      </c>
      <c r="BB20" s="9">
        <f t="shared" si="10"/>
        <v>32.095989227294922</v>
      </c>
      <c r="BC20" s="9">
        <f t="shared" si="10"/>
        <v>30.927093505859375</v>
      </c>
      <c r="BD20" s="9">
        <f t="shared" si="10"/>
        <v>29.883895874023438</v>
      </c>
      <c r="BE20" s="9">
        <f t="shared" si="10"/>
        <v>31.722417831420898</v>
      </c>
      <c r="BF20" s="9">
        <f t="shared" si="10"/>
        <v>30.528087615966797</v>
      </c>
      <c r="BG20" s="9">
        <f t="shared" si="10"/>
        <v>29.392507553100586</v>
      </c>
      <c r="BH20" s="9" t="str">
        <f t="shared" si="12"/>
        <v>CZ16</v>
      </c>
      <c r="BI20" s="15">
        <f t="shared" si="13"/>
        <v>0.14442169517406303</v>
      </c>
      <c r="BJ20" s="15">
        <f t="shared" si="14"/>
        <v>9.0415021330993509E-2</v>
      </c>
      <c r="BK20" s="15">
        <f t="shared" si="15"/>
        <v>0.19868097657246961</v>
      </c>
      <c r="BL20" s="15">
        <f t="shared" si="16"/>
        <v>0.10903044926115681</v>
      </c>
      <c r="BM20" s="15">
        <f t="shared" si="17"/>
        <v>0.22341139756413733</v>
      </c>
      <c r="BO20" s="15">
        <f t="shared" si="18"/>
        <v>0.14454081093186424</v>
      </c>
      <c r="BP20" s="15">
        <f t="shared" si="19"/>
        <v>9.0534137088794708E-2</v>
      </c>
      <c r="BQ20" s="15">
        <f t="shared" si="20"/>
        <v>0.19880009233027079</v>
      </c>
      <c r="BR20" s="15">
        <f t="shared" si="21"/>
        <v>0.1091499286307402</v>
      </c>
      <c r="BS20" s="15">
        <f t="shared" si="22"/>
        <v>0.22353087726188989</v>
      </c>
      <c r="BU20" s="15">
        <f t="shared" si="23"/>
        <v>8.0513290586500724E-2</v>
      </c>
      <c r="BV20" s="15">
        <f t="shared" si="24"/>
        <v>0.12823520794194671</v>
      </c>
      <c r="BW20" s="15">
        <f t="shared" si="25"/>
        <v>0.23650116318342279</v>
      </c>
      <c r="BX20" s="15">
        <f t="shared" si="26"/>
        <v>0.1469660854625818</v>
      </c>
      <c r="BY20" s="15">
        <f t="shared" si="27"/>
        <v>0.26134713796184617</v>
      </c>
      <c r="BZ20" s="15"/>
      <c r="CA20" s="15">
        <f t="shared" si="28"/>
        <v>5.7208983369411388E-2</v>
      </c>
      <c r="CB20" s="15">
        <f t="shared" si="29"/>
        <v>0.10826595524147609</v>
      </c>
      <c r="CC20" s="15">
        <f t="shared" si="30"/>
        <v>5.8632253362183168E-2</v>
      </c>
      <c r="CD20" s="15">
        <f t="shared" si="31"/>
        <v>0.11438064883343745</v>
      </c>
    </row>
    <row r="21" spans="3:82" x14ac:dyDescent="0.25">
      <c r="G21" s="9"/>
      <c r="H21" s="9"/>
      <c r="I21" s="9"/>
      <c r="J21" s="9"/>
      <c r="K21" s="9"/>
      <c r="L21" s="9"/>
      <c r="M21" s="9"/>
      <c r="N21" s="9"/>
      <c r="O21" s="9"/>
      <c r="P21" s="9"/>
      <c r="Y21" s="9"/>
      <c r="Z21" s="9"/>
      <c r="AA21" s="9"/>
      <c r="AE21" s="9"/>
      <c r="AF21" s="9"/>
      <c r="AG21" s="9"/>
    </row>
    <row r="22" spans="3:82" x14ac:dyDescent="0.25">
      <c r="G22" t="str">
        <f>Y2&amp;Y3</f>
        <v>Baseline is One Speed T-24 HP, &lt; 65 kBtuh, with Economizer</v>
      </c>
      <c r="P22" s="9" t="str">
        <f>AE2&amp;AE3</f>
        <v>Baseline is One Speed T-24 HP, &lt; 65 kBtuh, without Economizer</v>
      </c>
      <c r="Z22" t="str">
        <f>AK2&amp;AK3</f>
        <v>Baseline is 2 Speed T-24 Heat Pump, 65-135 kBtuh</v>
      </c>
      <c r="AN22" t="str">
        <f>AQ2&amp;AQ3&amp;AR3</f>
        <v>Baseline is T24 Heat Pump VRF System</v>
      </c>
      <c r="BC22" t="str">
        <f>AT2</f>
        <v>Baseline is T24 Heat Recovery VRF System</v>
      </c>
    </row>
    <row r="23" spans="3:82" x14ac:dyDescent="0.25">
      <c r="E23" s="9">
        <f>MIN(Z5:AT20)</f>
        <v>-156.1099130969117</v>
      </c>
      <c r="G23" s="9"/>
      <c r="H23" s="9"/>
      <c r="I23" s="9"/>
      <c r="J23" s="9"/>
      <c r="K23" s="9"/>
      <c r="L23" s="9"/>
      <c r="M23" s="9"/>
      <c r="N23" s="9"/>
      <c r="O23" s="9"/>
      <c r="P23" s="9"/>
      <c r="Z23" s="9"/>
      <c r="AF23" s="9"/>
    </row>
    <row r="24" spans="3:82" x14ac:dyDescent="0.25">
      <c r="E24" s="9">
        <f>MAX(Z5:AT20)</f>
        <v>669.8380567281306</v>
      </c>
      <c r="G24" s="9"/>
      <c r="H24" s="9"/>
      <c r="I24" s="9"/>
      <c r="J24" s="9"/>
      <c r="K24" s="9"/>
      <c r="L24" s="9"/>
      <c r="M24" s="9"/>
      <c r="N24" s="9"/>
      <c r="O24" s="9"/>
      <c r="P24" s="9"/>
      <c r="Y24" s="9"/>
      <c r="Z24" s="9"/>
      <c r="AA24" s="9"/>
      <c r="AE24" s="9"/>
      <c r="AF24" s="9"/>
      <c r="AG24" s="9"/>
    </row>
    <row r="25" spans="3:82" x14ac:dyDescent="0.25">
      <c r="G25" s="9"/>
      <c r="H25" s="9"/>
      <c r="I25" s="9"/>
      <c r="J25" s="9"/>
      <c r="K25" s="9"/>
      <c r="L25" s="9"/>
      <c r="M25" s="9"/>
      <c r="N25" s="9"/>
      <c r="O25" s="9"/>
      <c r="P25" s="9"/>
      <c r="Y25" s="9"/>
      <c r="Z25" s="9"/>
      <c r="AA25" s="9"/>
      <c r="AE25" s="9"/>
      <c r="AF25" s="9"/>
      <c r="AG25" s="9"/>
    </row>
    <row r="26" spans="3:82" x14ac:dyDescent="0.25">
      <c r="G26" s="9"/>
      <c r="H26" s="9"/>
      <c r="I26" s="9"/>
      <c r="J26" s="9"/>
      <c r="K26" s="9"/>
      <c r="L26" s="9"/>
      <c r="M26" s="9"/>
      <c r="N26" s="9"/>
      <c r="O26" s="9"/>
      <c r="P26" s="9"/>
      <c r="Y26" s="9"/>
      <c r="Z26" s="9"/>
      <c r="AA26" s="9"/>
      <c r="AE26" s="9"/>
      <c r="AF26" s="9"/>
      <c r="AG26" s="9"/>
    </row>
    <row r="27" spans="3:82" x14ac:dyDescent="0.25">
      <c r="G27" s="9"/>
      <c r="H27" s="9"/>
      <c r="I27" s="9"/>
      <c r="J27" s="9"/>
      <c r="K27" s="9"/>
      <c r="L27" s="9"/>
      <c r="M27" s="9"/>
      <c r="N27" s="9"/>
      <c r="O27" s="9"/>
      <c r="P27" s="9"/>
      <c r="Y27" s="9"/>
      <c r="Z27" s="9"/>
      <c r="AA27" s="9"/>
      <c r="AE27" s="9"/>
      <c r="AF27" s="9"/>
      <c r="AG27" s="9"/>
    </row>
    <row r="29" spans="3:82" x14ac:dyDescent="0.25">
      <c r="G29" s="9"/>
      <c r="H29" s="9"/>
      <c r="I29" s="9"/>
      <c r="J29" s="9"/>
      <c r="K29" s="9"/>
      <c r="L29" s="9"/>
      <c r="M29" s="9"/>
      <c r="N29" s="9"/>
      <c r="O29" s="9"/>
      <c r="P29" s="9"/>
      <c r="Z29" s="9"/>
      <c r="AF29" s="9"/>
    </row>
    <row r="30" spans="3:82" x14ac:dyDescent="0.25">
      <c r="G30" s="9"/>
      <c r="H30" s="9"/>
      <c r="I30" s="9"/>
      <c r="J30" s="9"/>
      <c r="K30" s="9"/>
      <c r="L30" s="9"/>
      <c r="M30" s="9"/>
      <c r="N30" s="9"/>
      <c r="O30" s="9"/>
      <c r="P30" s="9"/>
      <c r="Y30" s="9"/>
      <c r="Z30" s="9"/>
      <c r="AA30" s="9"/>
      <c r="AE30" s="9"/>
      <c r="AF30" s="9"/>
      <c r="AG30" s="9"/>
    </row>
    <row r="31" spans="3:82" x14ac:dyDescent="0.25">
      <c r="G31" s="9"/>
      <c r="H31" s="9"/>
      <c r="I31" s="9"/>
      <c r="J31" s="9"/>
      <c r="K31" s="9"/>
      <c r="L31" s="9"/>
      <c r="M31" s="9"/>
      <c r="N31" s="9"/>
      <c r="O31" s="9"/>
      <c r="P31" s="9"/>
      <c r="Y31" s="9"/>
      <c r="Z31" s="9"/>
      <c r="AA31" s="9"/>
      <c r="AE31" s="9"/>
      <c r="AF31" s="9"/>
      <c r="AG31" s="9"/>
    </row>
    <row r="32" spans="3:82" x14ac:dyDescent="0.25">
      <c r="G32" s="9"/>
      <c r="H32" s="9"/>
      <c r="I32" s="9"/>
      <c r="J32" s="9"/>
      <c r="K32" s="9"/>
      <c r="L32" s="9"/>
      <c r="M32" s="9"/>
      <c r="N32" s="9"/>
      <c r="O32" s="9"/>
      <c r="P32" s="9"/>
      <c r="Y32" s="9"/>
      <c r="Z32" s="9"/>
      <c r="AA32" s="9"/>
      <c r="AE32" s="9"/>
      <c r="AF32" s="9"/>
      <c r="AG32" s="9"/>
    </row>
    <row r="33" spans="5:33" x14ac:dyDescent="0.25">
      <c r="G33" s="9"/>
      <c r="H33" s="9"/>
      <c r="I33" s="9"/>
      <c r="J33" s="9"/>
      <c r="K33" s="9"/>
      <c r="L33" s="9"/>
      <c r="M33" s="9"/>
      <c r="N33" s="9"/>
      <c r="O33" s="9"/>
      <c r="P33" s="9"/>
      <c r="Y33" s="9"/>
      <c r="Z33" s="9"/>
      <c r="AA33" s="9"/>
      <c r="AE33" s="9"/>
      <c r="AF33" s="9"/>
      <c r="AG33" s="9"/>
    </row>
    <row r="35" spans="5:33" x14ac:dyDescent="0.25">
      <c r="G35" s="9"/>
      <c r="H35" s="9"/>
      <c r="I35" s="9"/>
      <c r="J35" s="9"/>
      <c r="K35" s="9"/>
      <c r="L35" s="9"/>
      <c r="M35" s="9"/>
      <c r="N35" s="9"/>
      <c r="O35" s="9"/>
      <c r="P35" s="9"/>
      <c r="Z35" s="9"/>
      <c r="AF35" s="9"/>
    </row>
    <row r="36" spans="5:33" x14ac:dyDescent="0.25">
      <c r="G36" s="9"/>
      <c r="H36" s="9"/>
      <c r="I36" s="9"/>
      <c r="J36" s="9"/>
      <c r="K36" s="9"/>
      <c r="L36" s="9"/>
      <c r="M36" s="9"/>
      <c r="N36" s="9"/>
      <c r="O36" s="9"/>
      <c r="P36" s="9"/>
      <c r="Y36" s="9"/>
      <c r="Z36" s="9"/>
      <c r="AA36" s="9"/>
      <c r="AE36" s="9"/>
      <c r="AF36" s="9"/>
      <c r="AG36" s="9"/>
    </row>
    <row r="37" spans="5:33" x14ac:dyDescent="0.25">
      <c r="G37" s="9"/>
      <c r="H37" s="9"/>
      <c r="I37" s="9"/>
      <c r="J37" s="9"/>
      <c r="K37" s="9"/>
      <c r="L37" s="9"/>
      <c r="M37" s="9"/>
      <c r="N37" s="9"/>
      <c r="O37" s="9"/>
      <c r="P37" s="9"/>
      <c r="Y37" s="9"/>
      <c r="Z37" s="9"/>
      <c r="AA37" s="9"/>
      <c r="AE37" s="9"/>
      <c r="AF37" s="9"/>
      <c r="AG37" s="9"/>
    </row>
    <row r="38" spans="5:33" x14ac:dyDescent="0.25">
      <c r="G38" s="9"/>
      <c r="H38" s="9"/>
      <c r="I38" s="9"/>
      <c r="J38" s="9"/>
      <c r="K38" s="9"/>
      <c r="L38" s="9"/>
      <c r="M38" s="9"/>
      <c r="N38" s="9"/>
      <c r="O38" s="9"/>
      <c r="P38" s="9"/>
      <c r="Y38" s="9"/>
      <c r="Z38" s="9"/>
      <c r="AA38" s="9"/>
      <c r="AE38" s="9"/>
      <c r="AF38" s="9"/>
      <c r="AG38" s="9"/>
    </row>
    <row r="39" spans="5:33" x14ac:dyDescent="0.25">
      <c r="E39" s="15">
        <f>MIN($BJ$5:$CC$20)</f>
        <v>-3.2252710965481338E-2</v>
      </c>
      <c r="G39" s="9"/>
      <c r="H39" s="9"/>
      <c r="I39" s="9"/>
      <c r="J39" s="9"/>
      <c r="K39" s="9"/>
      <c r="L39" s="9"/>
      <c r="M39" s="9"/>
      <c r="N39" s="9"/>
      <c r="O39" s="9"/>
      <c r="P39" s="9"/>
      <c r="Y39" s="9"/>
      <c r="Z39" s="9"/>
      <c r="AA39" s="9"/>
      <c r="AE39" s="9"/>
      <c r="AF39" s="9"/>
      <c r="AG39" s="9"/>
    </row>
    <row r="40" spans="5:33" x14ac:dyDescent="0.25">
      <c r="E40" s="15">
        <f>MAX($BJ$5:$CC$20)</f>
        <v>0.39516536050621009</v>
      </c>
    </row>
    <row r="41" spans="5:33" x14ac:dyDescent="0.25">
      <c r="G41" s="9"/>
      <c r="H41" s="9"/>
      <c r="I41" s="9"/>
      <c r="J41" s="9"/>
      <c r="K41" s="9"/>
      <c r="L41" s="9"/>
      <c r="M41" s="9"/>
      <c r="N41" s="9"/>
      <c r="O41" s="9"/>
      <c r="P41" s="9"/>
      <c r="Z41" s="9"/>
      <c r="AF41" s="9"/>
    </row>
    <row r="42" spans="5:33" x14ac:dyDescent="0.25">
      <c r="G42" s="9"/>
      <c r="H42" s="9"/>
      <c r="I42" s="9"/>
      <c r="J42" s="9"/>
      <c r="K42" s="9"/>
      <c r="L42" s="9"/>
      <c r="M42" s="9"/>
      <c r="N42" s="9"/>
      <c r="O42" s="9"/>
      <c r="P42" s="9"/>
      <c r="Y42" s="9"/>
      <c r="Z42" s="9"/>
      <c r="AA42" s="9"/>
      <c r="AE42" s="9"/>
      <c r="AF42" s="9"/>
      <c r="AG42" s="9"/>
    </row>
    <row r="43" spans="5:33" x14ac:dyDescent="0.25">
      <c r="G43" s="9"/>
      <c r="H43" s="9"/>
      <c r="I43" s="9"/>
      <c r="J43" s="9"/>
      <c r="K43" s="9"/>
      <c r="L43" s="9"/>
      <c r="M43" s="9"/>
      <c r="N43" s="9"/>
      <c r="O43" s="9"/>
      <c r="P43" s="9"/>
      <c r="Y43" s="9"/>
      <c r="Z43" s="9"/>
      <c r="AA43" s="9"/>
      <c r="AE43" s="9"/>
      <c r="AF43" s="9"/>
      <c r="AG43" s="9"/>
    </row>
    <row r="44" spans="5:33" x14ac:dyDescent="0.25">
      <c r="G44" s="9"/>
      <c r="H44" s="9"/>
      <c r="I44" s="9"/>
      <c r="J44" s="9"/>
      <c r="K44" s="9"/>
      <c r="L44" s="9"/>
      <c r="M44" s="9"/>
      <c r="N44" s="9"/>
      <c r="O44" s="9"/>
      <c r="P44" s="9"/>
      <c r="Y44" s="9"/>
      <c r="Z44" s="9"/>
      <c r="AA44" s="9"/>
      <c r="AE44" s="9"/>
      <c r="AF44" s="9"/>
      <c r="AG44" s="9"/>
    </row>
    <row r="45" spans="5:33" x14ac:dyDescent="0.25">
      <c r="G45" s="9"/>
      <c r="H45" s="9"/>
      <c r="I45" s="9"/>
      <c r="J45" s="9"/>
      <c r="K45" s="9"/>
      <c r="L45" s="9"/>
      <c r="M45" s="9"/>
      <c r="N45" s="9"/>
      <c r="O45" s="9"/>
      <c r="P45" s="9"/>
      <c r="Y45" s="9"/>
      <c r="Z45" s="9"/>
      <c r="AA45" s="9"/>
      <c r="AE45" s="9"/>
      <c r="AF45" s="9"/>
      <c r="AG45" s="9"/>
    </row>
    <row r="47" spans="5:33" x14ac:dyDescent="0.25">
      <c r="G47" s="9"/>
      <c r="H47" s="9"/>
      <c r="I47" s="9"/>
      <c r="J47" s="9"/>
      <c r="K47" s="9"/>
      <c r="L47" s="9"/>
      <c r="M47" s="9"/>
      <c r="N47" s="9"/>
      <c r="O47" s="9"/>
      <c r="P47" s="9"/>
      <c r="Z47" s="9"/>
      <c r="AF47" s="9"/>
    </row>
    <row r="48" spans="5:33" x14ac:dyDescent="0.25">
      <c r="G48" s="9"/>
      <c r="H48" s="9"/>
      <c r="I48" s="9"/>
      <c r="J48" s="9"/>
      <c r="K48" s="9"/>
      <c r="L48" s="9"/>
      <c r="M48" s="9"/>
      <c r="N48" s="9"/>
      <c r="O48" s="9"/>
      <c r="P48" s="9"/>
      <c r="Y48" s="9"/>
      <c r="Z48" s="9"/>
      <c r="AA48" s="9"/>
      <c r="AE48" s="9"/>
      <c r="AF48" s="9"/>
      <c r="AG48" s="9"/>
    </row>
    <row r="49" spans="7:33" x14ac:dyDescent="0.25">
      <c r="G49" s="9"/>
      <c r="H49" s="9"/>
      <c r="I49" s="9"/>
      <c r="J49" s="9"/>
      <c r="K49" s="9"/>
      <c r="L49" s="9"/>
      <c r="M49" s="9"/>
      <c r="N49" s="9"/>
      <c r="O49" s="9"/>
      <c r="P49" s="9"/>
      <c r="Y49" s="9"/>
      <c r="Z49" s="9"/>
      <c r="AA49" s="9"/>
      <c r="AE49" s="9"/>
      <c r="AF49" s="9"/>
      <c r="AG49" s="9"/>
    </row>
    <row r="50" spans="7:33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Y50" s="9"/>
      <c r="Z50" s="9"/>
      <c r="AA50" s="9"/>
      <c r="AE50" s="9"/>
      <c r="AF50" s="9"/>
      <c r="AG50" s="9"/>
    </row>
    <row r="51" spans="7:33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Y51" s="9"/>
      <c r="Z51" s="9"/>
      <c r="AA51" s="9"/>
      <c r="AE51" s="9"/>
      <c r="AF51" s="9"/>
      <c r="AG51" s="9"/>
    </row>
    <row r="53" spans="7:33" x14ac:dyDescent="0.25">
      <c r="G53" s="9"/>
      <c r="H53" s="9"/>
      <c r="I53" s="9"/>
      <c r="J53" s="9"/>
      <c r="K53" s="9"/>
      <c r="L53" s="9"/>
      <c r="M53" s="9"/>
      <c r="N53" s="9"/>
      <c r="O53" s="9"/>
      <c r="P53" s="9"/>
      <c r="Z53" s="9"/>
      <c r="AF53" s="9"/>
    </row>
    <row r="54" spans="7:33" x14ac:dyDescent="0.25">
      <c r="G54" s="9"/>
      <c r="H54" s="9"/>
      <c r="I54" s="9"/>
      <c r="J54" s="9"/>
      <c r="K54" s="9"/>
      <c r="L54" s="9"/>
      <c r="M54" s="9"/>
      <c r="N54" s="9"/>
      <c r="O54" s="9"/>
      <c r="P54" s="9"/>
      <c r="Y54" s="9"/>
      <c r="Z54" s="9"/>
      <c r="AA54" s="9"/>
      <c r="AE54" s="9"/>
      <c r="AF54" s="9"/>
      <c r="AG54" s="9"/>
    </row>
    <row r="55" spans="7:33" x14ac:dyDescent="0.25">
      <c r="G55" s="9"/>
      <c r="H55" s="9"/>
      <c r="I55" s="9"/>
      <c r="J55" s="9"/>
      <c r="K55" s="9"/>
      <c r="L55" s="9"/>
      <c r="M55" s="9"/>
      <c r="N55" s="9"/>
      <c r="O55" s="9"/>
      <c r="P55" s="9"/>
      <c r="Y55" s="9"/>
      <c r="Z55" s="9"/>
      <c r="AA55" s="9"/>
      <c r="AE55" s="9"/>
      <c r="AF55" s="9"/>
      <c r="AG55" s="9"/>
    </row>
    <row r="56" spans="7:33" x14ac:dyDescent="0.25">
      <c r="G56" s="9"/>
      <c r="H56" s="9"/>
      <c r="I56" s="9"/>
      <c r="J56" s="9"/>
      <c r="K56" s="9"/>
      <c r="L56" s="9"/>
      <c r="M56" s="9"/>
      <c r="N56" s="9"/>
      <c r="O56" s="9"/>
      <c r="P56" s="9"/>
      <c r="Y56" s="9"/>
      <c r="Z56" s="9"/>
      <c r="AA56" s="9"/>
      <c r="AE56" s="9"/>
      <c r="AF56" s="9"/>
      <c r="AG56" s="9"/>
    </row>
    <row r="57" spans="7:33" x14ac:dyDescent="0.25">
      <c r="G57" s="9"/>
      <c r="H57" s="9"/>
      <c r="I57" s="9"/>
      <c r="J57" s="9"/>
      <c r="K57" s="9"/>
      <c r="L57" s="9"/>
      <c r="M57" s="9"/>
      <c r="N57" s="9"/>
      <c r="O57" s="9"/>
      <c r="P57" s="9"/>
      <c r="Y57" s="9"/>
      <c r="Z57" s="9"/>
      <c r="AA57" s="9"/>
      <c r="AE57" s="9"/>
      <c r="AF57" s="9"/>
      <c r="AG57" s="9"/>
    </row>
    <row r="59" spans="7:33" x14ac:dyDescent="0.25">
      <c r="G59" s="9"/>
      <c r="H59" s="9"/>
      <c r="I59" s="9"/>
      <c r="J59" s="9"/>
      <c r="K59" s="9"/>
      <c r="L59" s="9"/>
      <c r="M59" s="9"/>
      <c r="N59" s="9"/>
      <c r="O59" s="9"/>
      <c r="P59" s="9"/>
      <c r="Z59" s="9"/>
      <c r="AF59" s="9"/>
    </row>
    <row r="60" spans="7:33" x14ac:dyDescent="0.25">
      <c r="G60" s="9"/>
      <c r="H60" s="9"/>
      <c r="I60" s="9"/>
      <c r="J60" s="9"/>
      <c r="K60" s="9"/>
      <c r="L60" s="9"/>
      <c r="M60" s="9"/>
      <c r="N60" s="9"/>
      <c r="O60" s="9"/>
      <c r="P60" s="9"/>
      <c r="Y60" s="9"/>
      <c r="Z60" s="9"/>
      <c r="AA60" s="9"/>
      <c r="AE60" s="9"/>
      <c r="AF60" s="9"/>
      <c r="AG60" s="9"/>
    </row>
    <row r="61" spans="7:33" x14ac:dyDescent="0.25">
      <c r="G61" s="9"/>
      <c r="H61" s="9"/>
      <c r="I61" s="9"/>
      <c r="J61" s="9"/>
      <c r="K61" s="9"/>
      <c r="L61" s="9"/>
      <c r="M61" s="9"/>
      <c r="N61" s="9"/>
      <c r="O61" s="9"/>
      <c r="P61" s="9"/>
      <c r="Y61" s="9"/>
      <c r="Z61" s="9"/>
      <c r="AA61" s="9"/>
      <c r="AE61" s="9"/>
      <c r="AF61" s="9"/>
      <c r="AG61" s="9"/>
    </row>
    <row r="62" spans="7:33" x14ac:dyDescent="0.25">
      <c r="G62" s="9"/>
      <c r="H62" s="9"/>
      <c r="I62" s="9"/>
      <c r="J62" s="9"/>
      <c r="K62" s="9"/>
      <c r="L62" s="9"/>
      <c r="M62" s="9"/>
      <c r="N62" s="9"/>
      <c r="O62" s="9"/>
      <c r="P62" s="9"/>
      <c r="Y62" s="9"/>
      <c r="Z62" s="9"/>
      <c r="AA62" s="9"/>
      <c r="AE62" s="9"/>
      <c r="AF62" s="9"/>
      <c r="AG62" s="9"/>
    </row>
    <row r="63" spans="7:33" x14ac:dyDescent="0.25">
      <c r="G63" s="9"/>
      <c r="H63" s="9"/>
      <c r="I63" s="9"/>
      <c r="J63" s="9"/>
      <c r="K63" s="9"/>
      <c r="L63" s="9"/>
      <c r="M63" s="9"/>
      <c r="N63" s="9"/>
      <c r="O63" s="9"/>
      <c r="P63" s="9"/>
      <c r="Y63" s="9"/>
      <c r="Z63" s="9"/>
      <c r="AA63" s="9"/>
      <c r="AE63" s="9"/>
      <c r="AF63" s="9"/>
      <c r="AG63" s="9"/>
    </row>
    <row r="65" spans="7:33" x14ac:dyDescent="0.25">
      <c r="G65" s="9"/>
      <c r="H65" s="9"/>
      <c r="I65" s="9"/>
      <c r="J65" s="9"/>
      <c r="K65" s="9"/>
      <c r="L65" s="9"/>
      <c r="M65" s="9"/>
      <c r="N65" s="9"/>
      <c r="O65" s="9"/>
      <c r="P65" s="9"/>
      <c r="Z65" s="9"/>
      <c r="AF65" s="9"/>
    </row>
    <row r="66" spans="7:33" x14ac:dyDescent="0.25">
      <c r="G66" s="9"/>
      <c r="H66" s="9"/>
      <c r="I66" s="9"/>
      <c r="J66" s="9"/>
      <c r="K66" s="9"/>
      <c r="L66" s="9"/>
      <c r="M66" s="9"/>
      <c r="N66" s="9"/>
      <c r="O66" s="9"/>
      <c r="P66" s="9"/>
      <c r="Y66" s="9"/>
      <c r="Z66" s="9"/>
      <c r="AA66" s="9"/>
      <c r="AE66" s="9"/>
      <c r="AF66" s="9"/>
      <c r="AG66" s="9"/>
    </row>
    <row r="67" spans="7:33" x14ac:dyDescent="0.25">
      <c r="G67" s="9"/>
      <c r="H67" s="9"/>
      <c r="I67" s="9"/>
      <c r="J67" s="9"/>
      <c r="K67" s="9"/>
      <c r="L67" s="9"/>
      <c r="M67" s="9"/>
      <c r="N67" s="9"/>
      <c r="O67" s="9"/>
      <c r="P67" s="9"/>
      <c r="Y67" s="9"/>
      <c r="Z67" s="9"/>
      <c r="AA67" s="9"/>
      <c r="AE67" s="9"/>
      <c r="AF67" s="9"/>
      <c r="AG67" s="9"/>
    </row>
    <row r="68" spans="7:33" x14ac:dyDescent="0.25">
      <c r="G68" s="9"/>
      <c r="H68" s="9"/>
      <c r="I68" s="9"/>
      <c r="J68" s="9"/>
      <c r="K68" s="9"/>
      <c r="L68" s="9"/>
      <c r="M68" s="9"/>
      <c r="N68" s="9"/>
      <c r="O68" s="9"/>
      <c r="P68" s="9"/>
      <c r="Y68" s="9"/>
      <c r="Z68" s="9"/>
      <c r="AA68" s="9"/>
      <c r="AE68" s="9"/>
      <c r="AF68" s="9"/>
      <c r="AG68" s="9"/>
    </row>
    <row r="69" spans="7:33" x14ac:dyDescent="0.25">
      <c r="G69" s="9"/>
      <c r="H69" s="9"/>
      <c r="I69" s="9"/>
      <c r="J69" s="9"/>
      <c r="K69" s="9"/>
      <c r="L69" s="9"/>
      <c r="M69" s="9"/>
      <c r="N69" s="9"/>
      <c r="O69" s="9"/>
      <c r="P69" s="9"/>
      <c r="Y69" s="9"/>
      <c r="Z69" s="9"/>
      <c r="AA69" s="9"/>
      <c r="AE69" s="9"/>
      <c r="AF69" s="9"/>
      <c r="AG69" s="9"/>
    </row>
    <row r="71" spans="7:33" x14ac:dyDescent="0.25">
      <c r="G71" s="9"/>
      <c r="H71" s="9"/>
      <c r="I71" s="9"/>
      <c r="J71" s="9"/>
      <c r="K71" s="9"/>
      <c r="L71" s="9"/>
      <c r="M71" s="9"/>
      <c r="N71" s="9"/>
      <c r="O71" s="9"/>
      <c r="P71" s="9"/>
      <c r="Z71" s="9"/>
      <c r="AF71" s="9"/>
    </row>
    <row r="72" spans="7:33" x14ac:dyDescent="0.25">
      <c r="G72" s="9"/>
      <c r="H72" s="9"/>
      <c r="I72" s="9"/>
      <c r="J72" s="9"/>
      <c r="K72" s="9"/>
      <c r="L72" s="9"/>
      <c r="M72" s="9"/>
      <c r="N72" s="9"/>
      <c r="O72" s="9"/>
      <c r="P72" s="9"/>
      <c r="Y72" s="9"/>
      <c r="Z72" s="9"/>
      <c r="AA72" s="9"/>
      <c r="AE72" s="9"/>
      <c r="AF72" s="9"/>
      <c r="AG72" s="9"/>
    </row>
    <row r="73" spans="7:33" x14ac:dyDescent="0.25">
      <c r="G73" s="9"/>
      <c r="H73" s="9"/>
      <c r="I73" s="9"/>
      <c r="J73" s="9"/>
      <c r="K73" s="9"/>
      <c r="L73" s="9"/>
      <c r="M73" s="9"/>
      <c r="N73" s="9"/>
      <c r="O73" s="9"/>
      <c r="P73" s="9"/>
      <c r="Y73" s="9"/>
      <c r="Z73" s="9"/>
      <c r="AA73" s="9"/>
      <c r="AE73" s="9"/>
      <c r="AF73" s="9"/>
      <c r="AG73" s="9"/>
    </row>
    <row r="74" spans="7:33" x14ac:dyDescent="0.25">
      <c r="G74" s="9"/>
      <c r="H74" s="9"/>
      <c r="I74" s="9"/>
      <c r="J74" s="9"/>
      <c r="K74" s="9"/>
      <c r="L74" s="9"/>
      <c r="M74" s="9"/>
      <c r="N74" s="9"/>
      <c r="O74" s="9"/>
      <c r="P74" s="9"/>
      <c r="Y74" s="9"/>
      <c r="Z74" s="9"/>
      <c r="AA74" s="9"/>
      <c r="AE74" s="9"/>
      <c r="AF74" s="9"/>
      <c r="AG74" s="9"/>
    </row>
    <row r="75" spans="7:33" x14ac:dyDescent="0.25">
      <c r="G75" s="9"/>
      <c r="H75" s="9"/>
      <c r="I75" s="9"/>
      <c r="J75" s="9"/>
      <c r="K75" s="9"/>
      <c r="L75" s="9"/>
      <c r="M75" s="9"/>
      <c r="N75" s="9"/>
      <c r="O75" s="9"/>
      <c r="P75" s="9"/>
      <c r="Y75" s="9"/>
      <c r="Z75" s="9"/>
      <c r="AA75" s="9"/>
      <c r="AE75" s="9"/>
      <c r="AF75" s="9"/>
      <c r="AG75" s="9"/>
    </row>
    <row r="77" spans="7:33" x14ac:dyDescent="0.25">
      <c r="G77" s="9"/>
      <c r="H77" s="9"/>
      <c r="I77" s="9"/>
      <c r="J77" s="9"/>
      <c r="K77" s="9"/>
      <c r="L77" s="9"/>
      <c r="M77" s="9"/>
      <c r="N77" s="9"/>
      <c r="O77" s="9"/>
      <c r="P77" s="9"/>
      <c r="Z77" s="9"/>
      <c r="AF77" s="9"/>
    </row>
    <row r="78" spans="7:33" x14ac:dyDescent="0.25">
      <c r="G78" s="9"/>
      <c r="H78" s="9"/>
      <c r="I78" s="9"/>
      <c r="J78" s="9"/>
      <c r="K78" s="9"/>
      <c r="L78" s="9"/>
      <c r="M78" s="9"/>
      <c r="N78" s="9"/>
      <c r="O78" s="9"/>
      <c r="P78" s="9"/>
      <c r="Y78" s="9"/>
      <c r="Z78" s="9"/>
      <c r="AA78" s="9"/>
      <c r="AE78" s="9"/>
      <c r="AF78" s="9"/>
      <c r="AG78" s="9"/>
    </row>
    <row r="79" spans="7:33" x14ac:dyDescent="0.25">
      <c r="G79" s="9"/>
      <c r="H79" s="9"/>
      <c r="I79" s="9"/>
      <c r="J79" s="9"/>
      <c r="K79" s="9"/>
      <c r="L79" s="9"/>
      <c r="M79" s="9"/>
      <c r="N79" s="9"/>
      <c r="O79" s="9"/>
      <c r="P79" s="9"/>
      <c r="Y79" s="9"/>
      <c r="Z79" s="9"/>
      <c r="AA79" s="9"/>
      <c r="AE79" s="9"/>
      <c r="AF79" s="9"/>
      <c r="AG79" s="9"/>
    </row>
    <row r="80" spans="7:33" x14ac:dyDescent="0.25">
      <c r="G80" s="9"/>
      <c r="H80" s="9"/>
      <c r="I80" s="9"/>
      <c r="J80" s="9"/>
      <c r="K80" s="9"/>
      <c r="L80" s="9"/>
      <c r="M80" s="9"/>
      <c r="N80" s="9"/>
      <c r="O80" s="9"/>
      <c r="P80" s="9"/>
      <c r="Y80" s="9"/>
      <c r="Z80" s="9"/>
      <c r="AA80" s="9"/>
      <c r="AE80" s="9"/>
      <c r="AF80" s="9"/>
      <c r="AG80" s="9"/>
    </row>
    <row r="81" spans="7:33" x14ac:dyDescent="0.25">
      <c r="G81" s="9"/>
      <c r="H81" s="9"/>
      <c r="I81" s="9"/>
      <c r="J81" s="9"/>
      <c r="K81" s="9"/>
      <c r="L81" s="9"/>
      <c r="M81" s="9"/>
      <c r="N81" s="9"/>
      <c r="O81" s="9"/>
      <c r="P81" s="9"/>
      <c r="Y81" s="9"/>
      <c r="Z81" s="9"/>
      <c r="AA81" s="9"/>
      <c r="AE81" s="9"/>
      <c r="AF81" s="9"/>
      <c r="AG81" s="9"/>
    </row>
    <row r="83" spans="7:33" x14ac:dyDescent="0.25">
      <c r="G83" s="9"/>
      <c r="H83" s="9"/>
      <c r="I83" s="9"/>
      <c r="J83" s="9"/>
      <c r="K83" s="9"/>
      <c r="L83" s="9"/>
      <c r="M83" s="9"/>
      <c r="N83" s="9"/>
      <c r="O83" s="9"/>
      <c r="P83" s="9"/>
      <c r="Z83" s="9"/>
      <c r="AF83" s="9"/>
    </row>
    <row r="84" spans="7:33" x14ac:dyDescent="0.25">
      <c r="G84" s="9"/>
      <c r="H84" s="9"/>
      <c r="I84" s="9"/>
      <c r="J84" s="9"/>
      <c r="K84" s="9"/>
      <c r="L84" s="9"/>
      <c r="M84" s="9"/>
      <c r="N84" s="9"/>
      <c r="O84" s="9"/>
      <c r="P84" s="9"/>
      <c r="Y84" s="9"/>
      <c r="Z84" s="9"/>
      <c r="AA84" s="9"/>
      <c r="AE84" s="9"/>
      <c r="AF84" s="9"/>
      <c r="AG84" s="9"/>
    </row>
    <row r="85" spans="7:33" x14ac:dyDescent="0.25">
      <c r="G85" s="9"/>
      <c r="H85" s="9"/>
      <c r="I85" s="9"/>
      <c r="J85" s="9"/>
      <c r="K85" s="9"/>
      <c r="L85" s="9"/>
      <c r="M85" s="9"/>
      <c r="N85" s="9"/>
      <c r="O85" s="9"/>
      <c r="P85" s="9"/>
      <c r="Y85" s="9"/>
      <c r="Z85" s="9"/>
      <c r="AA85" s="9"/>
      <c r="AE85" s="9"/>
      <c r="AF85" s="9"/>
      <c r="AG85" s="9"/>
    </row>
    <row r="86" spans="7:33" x14ac:dyDescent="0.25">
      <c r="G86" s="9"/>
      <c r="H86" s="9"/>
      <c r="I86" s="9"/>
      <c r="J86" s="9"/>
      <c r="K86" s="9"/>
      <c r="L86" s="9"/>
      <c r="M86" s="9"/>
      <c r="N86" s="9"/>
      <c r="O86" s="9"/>
      <c r="P86" s="9"/>
      <c r="Y86" s="9"/>
      <c r="Z86" s="9"/>
      <c r="AA86" s="9"/>
      <c r="AE86" s="9"/>
      <c r="AF86" s="9"/>
      <c r="AG86" s="9"/>
    </row>
    <row r="87" spans="7:33" x14ac:dyDescent="0.25">
      <c r="G87" s="9"/>
      <c r="H87" s="9"/>
      <c r="I87" s="9"/>
      <c r="J87" s="9"/>
      <c r="K87" s="9"/>
      <c r="L87" s="9"/>
      <c r="M87" s="9"/>
      <c r="N87" s="9"/>
      <c r="O87" s="9"/>
      <c r="P87" s="9"/>
      <c r="Y87" s="9"/>
      <c r="Z87" s="9"/>
      <c r="AA87" s="9"/>
      <c r="AE87" s="9"/>
      <c r="AF87" s="9"/>
      <c r="AG87" s="9"/>
    </row>
    <row r="89" spans="7:33" x14ac:dyDescent="0.25">
      <c r="G89" s="9"/>
      <c r="H89" s="9"/>
      <c r="I89" s="9"/>
      <c r="J89" s="9"/>
      <c r="K89" s="9"/>
      <c r="L89" s="9"/>
      <c r="M89" s="9"/>
      <c r="N89" s="9"/>
      <c r="O89" s="9"/>
      <c r="P89" s="9"/>
      <c r="Z89" s="9"/>
      <c r="AF89" s="9"/>
    </row>
    <row r="90" spans="7:33" x14ac:dyDescent="0.25">
      <c r="G90" s="9"/>
      <c r="H90" s="9"/>
      <c r="I90" s="9"/>
      <c r="J90" s="9"/>
      <c r="K90" s="9"/>
      <c r="L90" s="9"/>
      <c r="M90" s="9"/>
      <c r="N90" s="9"/>
      <c r="O90" s="9"/>
      <c r="P90" s="9"/>
      <c r="Y90" s="9"/>
      <c r="Z90" s="9"/>
      <c r="AA90" s="9"/>
      <c r="AE90" s="9"/>
      <c r="AF90" s="9"/>
      <c r="AG90" s="9"/>
    </row>
    <row r="91" spans="7:33" x14ac:dyDescent="0.25">
      <c r="G91" s="9"/>
      <c r="H91" s="9"/>
      <c r="I91" s="9"/>
      <c r="J91" s="9"/>
      <c r="K91" s="9"/>
      <c r="L91" s="9"/>
      <c r="M91" s="9"/>
      <c r="N91" s="9"/>
      <c r="O91" s="9"/>
      <c r="P91" s="9"/>
      <c r="Y91" s="9"/>
      <c r="Z91" s="9"/>
      <c r="AA91" s="9"/>
      <c r="AE91" s="9"/>
      <c r="AF91" s="9"/>
      <c r="AG91" s="9"/>
    </row>
    <row r="92" spans="7:33" x14ac:dyDescent="0.25">
      <c r="G92" s="9"/>
      <c r="H92" s="9"/>
      <c r="I92" s="9"/>
      <c r="J92" s="9"/>
      <c r="K92" s="9"/>
      <c r="L92" s="9"/>
      <c r="M92" s="9"/>
      <c r="N92" s="9"/>
      <c r="O92" s="9"/>
      <c r="P92" s="9"/>
      <c r="Y92" s="9"/>
      <c r="Z92" s="9"/>
      <c r="AA92" s="9"/>
      <c r="AE92" s="9"/>
      <c r="AF92" s="9"/>
      <c r="AG92" s="9"/>
    </row>
    <row r="93" spans="7:33" x14ac:dyDescent="0.25">
      <c r="G93" s="9"/>
      <c r="H93" s="9"/>
      <c r="I93" s="9"/>
      <c r="J93" s="9"/>
      <c r="K93" s="9"/>
      <c r="L93" s="9"/>
      <c r="M93" s="9"/>
      <c r="N93" s="9"/>
      <c r="O93" s="9"/>
      <c r="P93" s="9"/>
      <c r="Y93" s="9"/>
      <c r="Z93" s="9"/>
      <c r="AA93" s="9"/>
      <c r="AE93" s="9"/>
      <c r="AF93" s="9"/>
      <c r="AG93" s="9"/>
    </row>
    <row r="95" spans="7:33" x14ac:dyDescent="0.25">
      <c r="G95" s="9"/>
      <c r="H95" s="9"/>
      <c r="I95" s="9"/>
      <c r="J95" s="9"/>
      <c r="K95" s="9"/>
      <c r="L95" s="9"/>
      <c r="M95" s="9"/>
      <c r="N95" s="9"/>
      <c r="O95" s="9"/>
      <c r="P95" s="9"/>
      <c r="Z95" s="9"/>
      <c r="AF95" s="9"/>
    </row>
    <row r="96" spans="7:33" x14ac:dyDescent="0.25">
      <c r="G96" s="9"/>
      <c r="H96" s="9"/>
      <c r="I96" s="9"/>
      <c r="J96" s="9"/>
      <c r="K96" s="9"/>
      <c r="L96" s="9"/>
      <c r="M96" s="9"/>
      <c r="N96" s="9"/>
      <c r="O96" s="9"/>
      <c r="P96" s="9"/>
      <c r="Y96" s="9"/>
      <c r="Z96" s="9"/>
      <c r="AA96" s="9"/>
      <c r="AE96" s="9"/>
      <c r="AF96" s="9"/>
      <c r="AG96" s="9"/>
    </row>
    <row r="97" spans="7:33" x14ac:dyDescent="0.25">
      <c r="G97" s="9"/>
      <c r="H97" s="9"/>
      <c r="I97" s="9"/>
      <c r="J97" s="9"/>
      <c r="K97" s="9"/>
      <c r="L97" s="9"/>
      <c r="M97" s="9"/>
      <c r="N97" s="9"/>
      <c r="O97" s="9"/>
      <c r="P97" s="9"/>
      <c r="Y97" s="9"/>
      <c r="Z97" s="9"/>
      <c r="AA97" s="9"/>
      <c r="AE97" s="9"/>
      <c r="AF97" s="9"/>
      <c r="AG97" s="9"/>
    </row>
    <row r="98" spans="7:33" x14ac:dyDescent="0.25">
      <c r="G98" s="9"/>
      <c r="H98" s="9"/>
      <c r="I98" s="9"/>
      <c r="J98" s="9"/>
      <c r="K98" s="9"/>
      <c r="L98" s="9"/>
      <c r="M98" s="9"/>
      <c r="N98" s="9"/>
      <c r="O98" s="9"/>
      <c r="P98" s="9"/>
      <c r="Y98" s="9"/>
      <c r="Z98" s="9"/>
      <c r="AA98" s="9"/>
      <c r="AE98" s="9"/>
      <c r="AF98" s="9"/>
      <c r="AG98" s="9"/>
    </row>
    <row r="99" spans="7:33" x14ac:dyDescent="0.25">
      <c r="G99" s="9"/>
      <c r="H99" s="9"/>
      <c r="I99" s="9"/>
      <c r="J99" s="9"/>
      <c r="K99" s="9"/>
      <c r="L99" s="9"/>
      <c r="M99" s="9"/>
      <c r="N99" s="9"/>
      <c r="O99" s="9"/>
      <c r="P99" s="9"/>
      <c r="Y99" s="9"/>
      <c r="Z99" s="9"/>
      <c r="AA99" s="9"/>
      <c r="AE99" s="9"/>
      <c r="AF99" s="9"/>
      <c r="AG99" s="9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C1:CD99"/>
  <sheetViews>
    <sheetView topLeftCell="F1" zoomScale="60" zoomScaleNormal="60" workbookViewId="0">
      <pane ySplit="900" topLeftCell="A13" activePane="bottomLeft"/>
      <selection activeCell="Q1" sqref="Q1"/>
      <selection pane="bottomLeft" activeCell="BQ31" sqref="BQ31"/>
    </sheetView>
  </sheetViews>
  <sheetFormatPr defaultRowHeight="15" x14ac:dyDescent="0.25"/>
  <cols>
    <col min="1" max="1" width="3.28515625" customWidth="1"/>
    <col min="2" max="2" width="4.7109375" customWidth="1"/>
    <col min="3" max="3" width="4.85546875" bestFit="1" customWidth="1"/>
    <col min="4" max="4" width="3.42578125" customWidth="1"/>
    <col min="5" max="5" width="8" customWidth="1"/>
    <col min="6" max="6" width="3.7109375" customWidth="1"/>
    <col min="14" max="14" width="11.42578125" customWidth="1"/>
    <col min="25" max="26" width="6.5703125" customWidth="1"/>
    <col min="27" max="27" width="5.5703125" customWidth="1"/>
    <col min="28" max="29" width="6.5703125" customWidth="1"/>
    <col min="30" max="30" width="8.28515625" customWidth="1"/>
    <col min="31" max="32" width="6.5703125" customWidth="1"/>
    <col min="33" max="33" width="5.5703125" customWidth="1"/>
    <col min="34" max="44" width="6.5703125" customWidth="1"/>
    <col min="45" max="45" width="3.42578125" customWidth="1"/>
    <col min="46" max="46" width="6.5703125" customWidth="1"/>
    <col min="47" max="47" width="5.28515625" customWidth="1"/>
    <col min="48" max="48" width="3.85546875" customWidth="1"/>
    <col min="49" max="49" width="5.7109375" customWidth="1"/>
    <col min="50" max="58" width="6.5703125" customWidth="1"/>
    <col min="59" max="59" width="5.140625" customWidth="1"/>
    <col min="61" max="78" width="6.7109375" customWidth="1"/>
  </cols>
  <sheetData>
    <row r="1" spans="3:82" x14ac:dyDescent="0.25">
      <c r="G1">
        <f t="shared" ref="G1:W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si="0"/>
        <v>7</v>
      </c>
      <c r="P1">
        <f t="shared" si="0"/>
        <v>7</v>
      </c>
      <c r="Q1">
        <f t="shared" si="0"/>
        <v>7</v>
      </c>
      <c r="R1" s="2">
        <f t="shared" si="0"/>
        <v>24</v>
      </c>
      <c r="S1" s="2">
        <f t="shared" si="0"/>
        <v>24</v>
      </c>
      <c r="T1" s="2">
        <f t="shared" si="0"/>
        <v>24</v>
      </c>
      <c r="U1" s="2">
        <f t="shared" si="0"/>
        <v>24</v>
      </c>
      <c r="V1" s="2">
        <f t="shared" si="0"/>
        <v>24</v>
      </c>
      <c r="W1" s="2">
        <f t="shared" si="0"/>
        <v>24</v>
      </c>
      <c r="AW1">
        <f t="shared" ref="AW1:BG1" si="1">MATCH(AW2,hHdrAnnlEnergy,0)-1</f>
        <v>6</v>
      </c>
      <c r="AX1">
        <f t="shared" si="1"/>
        <v>6</v>
      </c>
      <c r="AY1">
        <f t="shared" si="1"/>
        <v>6</v>
      </c>
      <c r="AZ1">
        <f t="shared" si="1"/>
        <v>6</v>
      </c>
      <c r="BA1">
        <f t="shared" si="1"/>
        <v>6</v>
      </c>
      <c r="BB1">
        <f t="shared" si="1"/>
        <v>6</v>
      </c>
      <c r="BC1">
        <f t="shared" si="1"/>
        <v>6</v>
      </c>
      <c r="BD1">
        <f t="shared" si="1"/>
        <v>6</v>
      </c>
      <c r="BE1">
        <f t="shared" si="1"/>
        <v>6</v>
      </c>
      <c r="BF1">
        <f t="shared" si="1"/>
        <v>6</v>
      </c>
      <c r="BG1">
        <f t="shared" si="1"/>
        <v>6</v>
      </c>
    </row>
    <row r="2" spans="3:82" x14ac:dyDescent="0.25"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s="14" t="s">
        <v>29</v>
      </c>
      <c r="S2" s="14" t="s">
        <v>29</v>
      </c>
      <c r="T2" s="14" t="s">
        <v>29</v>
      </c>
      <c r="U2" s="14" t="s">
        <v>29</v>
      </c>
      <c r="V2" s="14" t="s">
        <v>29</v>
      </c>
      <c r="W2" s="14" t="s">
        <v>29</v>
      </c>
      <c r="Y2" t="s">
        <v>646</v>
      </c>
      <c r="AE2" t="s">
        <v>646</v>
      </c>
      <c r="AK2" t="s">
        <v>644</v>
      </c>
      <c r="AQ2" t="s">
        <v>847</v>
      </c>
      <c r="AT2" t="s">
        <v>848</v>
      </c>
      <c r="AW2" t="s">
        <v>5</v>
      </c>
      <c r="AX2" t="s">
        <v>5</v>
      </c>
      <c r="AY2" t="s">
        <v>5</v>
      </c>
      <c r="AZ2" t="str">
        <f>AX2</f>
        <v>kWPkPer</v>
      </c>
      <c r="BA2" t="str">
        <f>AY2</f>
        <v>kWPkPer</v>
      </c>
      <c r="BB2" t="str">
        <f>AZ2</f>
        <v>kWPkPer</v>
      </c>
      <c r="BC2" t="str">
        <f>BA2</f>
        <v>kWPkPer</v>
      </c>
      <c r="BD2" t="str">
        <f>BB2</f>
        <v>kWPkPer</v>
      </c>
      <c r="BE2" t="str">
        <f t="shared" ref="BE2:BF2" si="2">BD2</f>
        <v>kWPkPer</v>
      </c>
      <c r="BF2" t="str">
        <f t="shared" si="2"/>
        <v>kWPkPer</v>
      </c>
      <c r="BG2" t="str">
        <f>BE2</f>
        <v>kWPkPer</v>
      </c>
    </row>
    <row r="3" spans="3:82" x14ac:dyDescent="0.25">
      <c r="G3" t="s">
        <v>648</v>
      </c>
      <c r="H3" t="s">
        <v>52</v>
      </c>
      <c r="I3" t="s">
        <v>650</v>
      </c>
      <c r="J3" t="s">
        <v>53</v>
      </c>
      <c r="K3" t="s">
        <v>777</v>
      </c>
      <c r="L3" t="s">
        <v>54</v>
      </c>
      <c r="M3" t="s">
        <v>66</v>
      </c>
      <c r="N3" t="s">
        <v>55</v>
      </c>
      <c r="O3" t="s">
        <v>56</v>
      </c>
      <c r="P3" t="s">
        <v>70</v>
      </c>
      <c r="Q3" t="s">
        <v>57</v>
      </c>
      <c r="R3" t="s">
        <v>54</v>
      </c>
      <c r="S3" t="s">
        <v>66</v>
      </c>
      <c r="T3" t="s">
        <v>55</v>
      </c>
      <c r="U3" t="s">
        <v>56</v>
      </c>
      <c r="V3" t="s">
        <v>70</v>
      </c>
      <c r="W3" t="s">
        <v>57</v>
      </c>
      <c r="Y3" t="s">
        <v>779</v>
      </c>
      <c r="AE3" t="s">
        <v>780</v>
      </c>
      <c r="AK3" t="s">
        <v>645</v>
      </c>
      <c r="AW3" s="18" t="str">
        <f t="shared" ref="AW3:BG3" si="3">G3</f>
        <v>HP_S0Std</v>
      </c>
      <c r="AX3" s="18" t="str">
        <f t="shared" si="3"/>
        <v>HP_S1Std</v>
      </c>
      <c r="AY3" s="18" t="str">
        <f t="shared" si="3"/>
        <v>HP_SHi</v>
      </c>
      <c r="AZ3" s="18" t="str">
        <f t="shared" si="3"/>
        <v>HP_E2Std</v>
      </c>
      <c r="BA3" s="18" t="str">
        <f t="shared" si="3"/>
        <v>HP_EHi</v>
      </c>
      <c r="BB3" s="18" t="str">
        <f t="shared" si="3"/>
        <v>VRF_HP_OAU0</v>
      </c>
      <c r="BC3" s="18" t="str">
        <f t="shared" si="3"/>
        <v>VRF_HP_OAU1</v>
      </c>
      <c r="BD3" s="18" t="str">
        <f t="shared" si="3"/>
        <v>VRF_HP_OAU2</v>
      </c>
      <c r="BE3" s="18" t="str">
        <f t="shared" si="3"/>
        <v>VRF_HR_OAU0</v>
      </c>
      <c r="BF3" s="18" t="str">
        <f t="shared" si="3"/>
        <v>VRF_HR_OAU1</v>
      </c>
      <c r="BG3" s="18" t="str">
        <f t="shared" si="3"/>
        <v>VRF_HR_OAU2</v>
      </c>
      <c r="BI3" t="s">
        <v>639</v>
      </c>
      <c r="BO3" t="s">
        <v>639</v>
      </c>
      <c r="BV3" t="s">
        <v>640</v>
      </c>
      <c r="CA3" t="s">
        <v>641</v>
      </c>
    </row>
    <row r="4" spans="3:82" x14ac:dyDescent="0.25">
      <c r="C4" t="s">
        <v>28</v>
      </c>
      <c r="D4" t="s">
        <v>2</v>
      </c>
      <c r="R4" t="s">
        <v>31</v>
      </c>
      <c r="S4" t="s">
        <v>31</v>
      </c>
      <c r="T4" t="s">
        <v>31</v>
      </c>
      <c r="U4" t="s">
        <v>31</v>
      </c>
      <c r="V4" t="s">
        <v>31</v>
      </c>
      <c r="W4" t="s">
        <v>31</v>
      </c>
      <c r="X4" t="s">
        <v>2</v>
      </c>
      <c r="Y4" t="s">
        <v>778</v>
      </c>
      <c r="Z4" t="s">
        <v>642</v>
      </c>
      <c r="AA4" t="s">
        <v>58</v>
      </c>
      <c r="AB4" t="s">
        <v>643</v>
      </c>
      <c r="AC4" t="s">
        <v>59</v>
      </c>
      <c r="AE4" t="s">
        <v>849</v>
      </c>
      <c r="AF4" t="s">
        <v>642</v>
      </c>
      <c r="AG4" t="s">
        <v>58</v>
      </c>
      <c r="AH4" t="s">
        <v>643</v>
      </c>
      <c r="AI4" t="s">
        <v>59</v>
      </c>
      <c r="AK4" t="s">
        <v>778</v>
      </c>
      <c r="AL4" t="str">
        <f>Z4</f>
        <v>VRF HP T-24</v>
      </c>
      <c r="AM4" t="str">
        <f>AA4</f>
        <v>VRF HP Tier2</v>
      </c>
      <c r="AN4" t="str">
        <f>AB4</f>
        <v>VRF HR T-24</v>
      </c>
      <c r="AO4" t="str">
        <f>AC4</f>
        <v>VRF HR Tier2</v>
      </c>
      <c r="AQ4" t="s">
        <v>845</v>
      </c>
      <c r="AR4" t="s">
        <v>58</v>
      </c>
      <c r="AT4" t="s">
        <v>846</v>
      </c>
      <c r="AU4" t="s">
        <v>59</v>
      </c>
      <c r="BH4" t="s">
        <v>2</v>
      </c>
      <c r="BI4" s="18" t="str">
        <f>Y4</f>
        <v>Hi Eff HP</v>
      </c>
      <c r="BJ4" t="str">
        <f>Z4</f>
        <v>VRF HP T-24</v>
      </c>
      <c r="BK4" t="str">
        <f>AA4</f>
        <v>VRF HP Tier2</v>
      </c>
      <c r="BL4" t="str">
        <f>AB4</f>
        <v>VRF HR T-24</v>
      </c>
      <c r="BM4" t="str">
        <f>AC4</f>
        <v>VRF HR Tier2</v>
      </c>
      <c r="BO4" s="18" t="str">
        <f>AE4</f>
        <v>Hi Eff HP, w/econo</v>
      </c>
      <c r="BP4" t="str">
        <f>AF4</f>
        <v>VRF HP T-24</v>
      </c>
      <c r="BQ4" t="str">
        <f>AG4</f>
        <v>VRF HP Tier2</v>
      </c>
      <c r="BR4" t="str">
        <f>AH4</f>
        <v>VRF HR T-24</v>
      </c>
      <c r="BS4" t="str">
        <f>AI4</f>
        <v>VRF HR Tier2</v>
      </c>
      <c r="BU4" t="str">
        <f>AK4</f>
        <v>Hi Eff HP</v>
      </c>
      <c r="BV4" t="str">
        <f>AL4</f>
        <v>VRF HP T-24</v>
      </c>
      <c r="BW4" t="str">
        <f>AM4</f>
        <v>VRF HP Tier2</v>
      </c>
      <c r="BX4" t="str">
        <f>AN4</f>
        <v>VRF HR T-24</v>
      </c>
      <c r="BY4" t="str">
        <f>AO4</f>
        <v>VRF HR Tier2</v>
      </c>
      <c r="CA4" t="str">
        <f>AQ4</f>
        <v>VRF HP Tier1</v>
      </c>
      <c r="CB4" t="str">
        <f>AR4</f>
        <v>VRF HP Tier2</v>
      </c>
      <c r="CC4" t="str">
        <f>AT4</f>
        <v>VRF HR Tier1</v>
      </c>
      <c r="CD4" t="str">
        <f>AU4</f>
        <v>VRF HR Tier2</v>
      </c>
    </row>
    <row r="5" spans="3:82" x14ac:dyDescent="0.25">
      <c r="C5" t="s">
        <v>25</v>
      </c>
      <c r="D5">
        <v>1</v>
      </c>
      <c r="G5" s="9">
        <f t="shared" ref="G5:Q20" si="4">VLOOKUP($C5&amp;"-w"&amp;TEXT($D5,"00")&amp;"-v14-"&amp;G$3,tblAnnlEnergy,G$1,FALSE)</f>
        <v>1612050.625</v>
      </c>
      <c r="H5" s="9">
        <f t="shared" si="4"/>
        <v>1541596.75</v>
      </c>
      <c r="I5" s="9">
        <f t="shared" si="4"/>
        <v>1485794.5</v>
      </c>
      <c r="J5" s="9">
        <f t="shared" si="4"/>
        <v>1526228.5</v>
      </c>
      <c r="K5" s="9">
        <f t="shared" si="4"/>
        <v>1520887.875</v>
      </c>
      <c r="L5" s="9">
        <f t="shared" si="4"/>
        <v>1572293.75</v>
      </c>
      <c r="M5" s="9">
        <f t="shared" si="4"/>
        <v>1553170.875</v>
      </c>
      <c r="N5" s="9">
        <f t="shared" si="4"/>
        <v>1542469.25</v>
      </c>
      <c r="O5" s="9">
        <f t="shared" si="4"/>
        <v>1563456.25</v>
      </c>
      <c r="P5" s="9">
        <f t="shared" si="4"/>
        <v>1545688.875</v>
      </c>
      <c r="Q5" s="9">
        <f t="shared" si="4"/>
        <v>1536101.5</v>
      </c>
      <c r="R5" s="19">
        <f t="shared" ref="R5:W20" si="5">VLOOKUP($C5&amp;"-w"&amp;TEXT($D5,"00")&amp;"-v14-"&amp;R$3,tblAnnlEnergy,R$1,FALSE)/12</f>
        <v>285.19020589192706</v>
      </c>
      <c r="S5" s="19">
        <f t="shared" si="5"/>
        <v>285.19020589192706</v>
      </c>
      <c r="T5" s="19">
        <f t="shared" si="5"/>
        <v>285.19020589192706</v>
      </c>
      <c r="U5" s="19">
        <f t="shared" si="5"/>
        <v>285.87799072265625</v>
      </c>
      <c r="V5" s="19">
        <f t="shared" si="5"/>
        <v>285.87799072265625</v>
      </c>
      <c r="W5" s="19">
        <f t="shared" si="5"/>
        <v>285.87799072265625</v>
      </c>
      <c r="X5" s="9" t="str">
        <f t="shared" ref="X5:X20" si="6">"CZ"&amp;TEXT(D5,"00")</f>
        <v>CZ01</v>
      </c>
      <c r="Y5" s="9">
        <f t="shared" ref="Y5:Y20" si="7">($H5-I5)/$S5</f>
        <v>195.66678254423044</v>
      </c>
      <c r="Z5" s="9">
        <f>($H5-L5)/$R5</f>
        <v>-107.63693621243304</v>
      </c>
      <c r="AA5" s="9">
        <f>($H5-N5)/$T5</f>
        <v>-3.059361724121179</v>
      </c>
      <c r="AB5" s="9">
        <f>($H5-O5)/$U5</f>
        <v>-76.464438359673991</v>
      </c>
      <c r="AC5" s="9">
        <f>($H5-Q5)/$W5</f>
        <v>19.222361211189572</v>
      </c>
      <c r="AD5" s="9"/>
      <c r="AE5" s="9">
        <f t="shared" ref="AE5:AE20" si="8">($G5-I5)/$S5</f>
        <v>442.70848855112791</v>
      </c>
      <c r="AF5" s="9">
        <f>($G5-L5)/$R5</f>
        <v>139.40476979446441</v>
      </c>
      <c r="AG5" s="9">
        <f>($G5-N5)/$T5</f>
        <v>243.98234428277627</v>
      </c>
      <c r="AH5" s="9">
        <f>($G5-O5)/$U5</f>
        <v>169.98291780756114</v>
      </c>
      <c r="AI5" s="9">
        <f>($G5-Q5)/$W5</f>
        <v>265.66971737842471</v>
      </c>
      <c r="AJ5" s="9"/>
      <c r="AK5" s="9">
        <f t="shared" ref="AK5:AK20" si="9">($J5-K5)/$S5</f>
        <v>18.726537201013951</v>
      </c>
      <c r="AL5" s="9">
        <f>($J5-L5)/$R5</f>
        <v>-161.52465634621564</v>
      </c>
      <c r="AM5" s="9">
        <f>($J5-N5)/$T5</f>
        <v>-56.947081857903768</v>
      </c>
      <c r="AN5" s="9">
        <f>($J5-O5)/$U5</f>
        <v>-130.2225117291957</v>
      </c>
      <c r="AO5" s="9">
        <f>($J5-Q5)/$W5</f>
        <v>-34.535712158332132</v>
      </c>
      <c r="AP5" s="9"/>
      <c r="AQ5" s="9">
        <f>($L5-M5)/$S5</f>
        <v>67.053056538858215</v>
      </c>
      <c r="AR5" s="9">
        <f>($L5-N5)/$T5</f>
        <v>104.57757448831187</v>
      </c>
      <c r="AS5" s="9"/>
      <c r="AT5" s="9">
        <f>($O5-P5)/$V5</f>
        <v>62.150202452055744</v>
      </c>
      <c r="AU5" s="9">
        <f>($O5-Q5)/$W5</f>
        <v>95.686799570863556</v>
      </c>
      <c r="AW5" s="9">
        <f t="shared" ref="AW5:BG20" si="10">VLOOKUP($C5&amp;"-w"&amp;TEXT($D5,"00")&amp;"-v14-"&amp;AW$3,tblAnnlEnergy,AW$1,FALSE)</f>
        <v>446.79135131835938</v>
      </c>
      <c r="AX5" s="9">
        <f t="shared" si="10"/>
        <v>424.30636596679687</v>
      </c>
      <c r="AY5" s="9">
        <f t="shared" si="10"/>
        <v>405.79296875</v>
      </c>
      <c r="AZ5" s="9">
        <f t="shared" si="10"/>
        <v>442.0145263671875</v>
      </c>
      <c r="BA5" s="9">
        <f t="shared" si="10"/>
        <v>429.42706298828125</v>
      </c>
      <c r="BB5" s="9">
        <f t="shared" si="10"/>
        <v>438.35910034179687</v>
      </c>
      <c r="BC5" s="9">
        <f t="shared" si="10"/>
        <v>420.017822265625</v>
      </c>
      <c r="BD5" s="9">
        <f t="shared" si="10"/>
        <v>409.54730224609375</v>
      </c>
      <c r="BE5" s="9">
        <f t="shared" si="10"/>
        <v>436.35443115234375</v>
      </c>
      <c r="BF5" s="9">
        <f t="shared" si="10"/>
        <v>418.3131103515625</v>
      </c>
      <c r="BG5" s="9">
        <f t="shared" si="10"/>
        <v>407.14480590820312</v>
      </c>
      <c r="BH5" s="9" t="str">
        <f>X5</f>
        <v>CZ01</v>
      </c>
      <c r="BI5" s="15">
        <f>($AX5-AY5)/$S5</f>
        <v>6.4915964273375273E-2</v>
      </c>
      <c r="BJ5" s="15">
        <f>($AX5-BB5)/$R5</f>
        <v>-4.927495434511972E-2</v>
      </c>
      <c r="BK5" s="15">
        <f>($AX5-BD5)/$T5</f>
        <v>5.1751650006859204E-2</v>
      </c>
      <c r="BL5" s="15">
        <f>($AX5-BE5)/$U5</f>
        <v>-4.2144080959472224E-2</v>
      </c>
      <c r="BM5" s="15">
        <f>($AX5-BG5)/$W5</f>
        <v>6.0031064354453892E-2</v>
      </c>
      <c r="BO5" s="15">
        <f>($AW5-AY5)/$S5</f>
        <v>0.14375803138167981</v>
      </c>
      <c r="BP5" s="15">
        <f>($AW5-BB5)/$R5</f>
        <v>2.9567112763184807E-2</v>
      </c>
      <c r="BQ5" s="15">
        <f>($AW5-BD5)/$T5</f>
        <v>0.13059371711516374</v>
      </c>
      <c r="BR5" s="15">
        <f>($AW5-BE5)/$U5</f>
        <v>3.6508302509167187E-2</v>
      </c>
      <c r="BS5" s="15">
        <f>($AW5-BG5)/$W5</f>
        <v>0.1386834478230933</v>
      </c>
      <c r="BU5" s="15">
        <f>($AZ5-BA5)/$S5</f>
        <v>4.4137081564702377E-2</v>
      </c>
      <c r="BV5" s="15">
        <f>($AZ5-BB5)/$R5</f>
        <v>1.2817501968408586E-2</v>
      </c>
      <c r="BW5" s="15">
        <f>($AZ5-BD5)/$T5</f>
        <v>0.11384410632038751</v>
      </c>
      <c r="BX5" s="15">
        <f>($AZ5-BE5)/$U5</f>
        <v>1.9798989074100763E-2</v>
      </c>
      <c r="BY5" s="15">
        <f>($AZ5-BG5)/$W5</f>
        <v>0.12197413438802689</v>
      </c>
      <c r="BZ5" s="15"/>
      <c r="CA5" s="15">
        <f>($BB5-BC5)/$S5</f>
        <v>6.4312440249516531E-2</v>
      </c>
      <c r="CB5" s="15">
        <f>($BB5-BD5)/$T5</f>
        <v>0.10102660435197892</v>
      </c>
      <c r="CC5" s="15">
        <f>($BE5-BF5)/$V5</f>
        <v>6.3108463702209197E-2</v>
      </c>
      <c r="CD5" s="15">
        <f>($BE5-BG5)/$W5</f>
        <v>0.10217514531392612</v>
      </c>
    </row>
    <row r="6" spans="3:82" x14ac:dyDescent="0.25">
      <c r="C6" t="str">
        <f>C5</f>
        <v>OfL</v>
      </c>
      <c r="D6">
        <f>D5+1</f>
        <v>2</v>
      </c>
      <c r="G6" s="9">
        <f t="shared" si="4"/>
        <v>1767092.875</v>
      </c>
      <c r="H6" s="9">
        <f t="shared" si="4"/>
        <v>1688957.875</v>
      </c>
      <c r="I6" s="9">
        <f t="shared" si="4"/>
        <v>1599431</v>
      </c>
      <c r="J6" s="9">
        <f t="shared" si="4"/>
        <v>1679698.875</v>
      </c>
      <c r="K6" s="9">
        <f t="shared" si="4"/>
        <v>1656224</v>
      </c>
      <c r="L6" s="9">
        <f t="shared" si="4"/>
        <v>1706650.125</v>
      </c>
      <c r="M6" s="9">
        <f t="shared" si="4"/>
        <v>1665167.75</v>
      </c>
      <c r="N6" s="9">
        <f t="shared" si="4"/>
        <v>1642262.375</v>
      </c>
      <c r="O6" s="9">
        <f t="shared" si="4"/>
        <v>1691293.5</v>
      </c>
      <c r="P6" s="9">
        <f t="shared" si="4"/>
        <v>1652487.75</v>
      </c>
      <c r="Q6" s="9">
        <f t="shared" si="4"/>
        <v>1631300.625</v>
      </c>
      <c r="R6" s="19">
        <f t="shared" si="5"/>
        <v>370.81758626302081</v>
      </c>
      <c r="S6" s="19">
        <f t="shared" si="5"/>
        <v>370.81758626302081</v>
      </c>
      <c r="T6" s="19">
        <f t="shared" si="5"/>
        <v>370.81758626302081</v>
      </c>
      <c r="U6" s="19">
        <f t="shared" si="5"/>
        <v>382.70556640625</v>
      </c>
      <c r="V6" s="19">
        <f t="shared" si="5"/>
        <v>382.70556640625</v>
      </c>
      <c r="W6" s="19">
        <f t="shared" si="5"/>
        <v>382.70556640625</v>
      </c>
      <c r="X6" s="9" t="str">
        <f t="shared" si="6"/>
        <v>CZ02</v>
      </c>
      <c r="Y6" s="9">
        <f t="shared" si="7"/>
        <v>241.43103864685267</v>
      </c>
      <c r="Z6" s="9">
        <f>($H6-L6)/$R6</f>
        <v>-47.711464222333007</v>
      </c>
      <c r="AA6" s="9">
        <f>($H6-N6)/$T6</f>
        <v>125.92579675247359</v>
      </c>
      <c r="AB6" s="9">
        <f>($H6-O6)/$U6</f>
        <v>-6.1029292621280691</v>
      </c>
      <c r="AC6" s="9">
        <f>($H6-Q6)/$W6</f>
        <v>150.65694116085999</v>
      </c>
      <c r="AD6" s="9"/>
      <c r="AE6" s="9">
        <f t="shared" si="8"/>
        <v>452.14110983689289</v>
      </c>
      <c r="AF6" s="9">
        <f>($G6-L6)/$R6</f>
        <v>162.99860696770722</v>
      </c>
      <c r="AG6" s="9">
        <f>($G6-N6)/$T6</f>
        <v>336.63586794251381</v>
      </c>
      <c r="AH6" s="9">
        <f>($G6-O6)/$U6</f>
        <v>198.06185656452504</v>
      </c>
      <c r="AI6" s="9">
        <f>($G6-Q6)/$W6</f>
        <v>354.8217269875131</v>
      </c>
      <c r="AJ6" s="9"/>
      <c r="AK6" s="9">
        <f t="shared" si="9"/>
        <v>63.305721922663281</v>
      </c>
      <c r="AL6" s="9">
        <f>($J6-L6)/$R6</f>
        <v>-72.680614400212093</v>
      </c>
      <c r="AM6" s="9">
        <f>($J6-N6)/$T6</f>
        <v>100.9566465745945</v>
      </c>
      <c r="AN6" s="9">
        <f>($J6-O6)/$U6</f>
        <v>-30.296462915023458</v>
      </c>
      <c r="AO6" s="9">
        <f>($J6-Q6)/$W6</f>
        <v>126.4634075079646</v>
      </c>
      <c r="AP6" s="9"/>
      <c r="AQ6" s="9">
        <f>($L6-M6)/$S6</f>
        <v>111.86733460525943</v>
      </c>
      <c r="AR6" s="9">
        <f>($L6-N6)/$T6</f>
        <v>173.63726097480659</v>
      </c>
      <c r="AS6" s="9"/>
      <c r="AT6" s="9">
        <f>($O6-P6)/$V6</f>
        <v>101.39844676000057</v>
      </c>
      <c r="AU6" s="9">
        <f>($O6-Q6)/$W6</f>
        <v>156.75987042298806</v>
      </c>
      <c r="AW6" s="9">
        <f t="shared" si="10"/>
        <v>616.55548095703125</v>
      </c>
      <c r="AX6" s="9">
        <f t="shared" si="10"/>
        <v>616.54205322265625</v>
      </c>
      <c r="AY6" s="9">
        <f t="shared" si="10"/>
        <v>567.64776611328125</v>
      </c>
      <c r="AZ6" s="9">
        <f t="shared" si="10"/>
        <v>649.99151611328125</v>
      </c>
      <c r="BA6" s="9">
        <f t="shared" si="10"/>
        <v>609.559814453125</v>
      </c>
      <c r="BB6" s="9">
        <f t="shared" si="10"/>
        <v>640.97344970703125</v>
      </c>
      <c r="BC6" s="9">
        <f t="shared" si="10"/>
        <v>585.68951416015625</v>
      </c>
      <c r="BD6" s="9">
        <f t="shared" si="10"/>
        <v>555.55865478515625</v>
      </c>
      <c r="BE6" s="9">
        <f t="shared" si="10"/>
        <v>646.5062255859375</v>
      </c>
      <c r="BF6" s="9">
        <f t="shared" si="10"/>
        <v>591.21881103515625</v>
      </c>
      <c r="BG6" s="9">
        <f t="shared" si="10"/>
        <v>560.724609375</v>
      </c>
      <c r="BH6" s="9" t="str">
        <f t="shared" ref="BH6:BH20" si="11">X6</f>
        <v>CZ02</v>
      </c>
      <c r="BI6" s="15">
        <f t="shared" ref="BI6:BI20" si="12">($AX6-AY6)/$S6</f>
        <v>0.13185536209896553</v>
      </c>
      <c r="BJ6" s="15">
        <f t="shared" ref="BJ6:BJ20" si="13">($AX6-BB6)/$R6</f>
        <v>-6.5885215236382605E-2</v>
      </c>
      <c r="BK6" s="15">
        <f t="shared" ref="BK6:BK20" si="14">($AX6-BD6)/$T6</f>
        <v>0.16445659725060746</v>
      </c>
      <c r="BL6" s="15">
        <f t="shared" ref="BL6:BL20" si="15">($AX6-BE6)/$U6</f>
        <v>-7.8295627222400133E-2</v>
      </c>
      <c r="BM6" s="15">
        <f t="shared" ref="BM6:BM20" si="16">($AX6-BG6)/$W6</f>
        <v>0.14584957405193544</v>
      </c>
      <c r="BO6" s="15">
        <f t="shared" ref="BO6:BO20" si="17">($AW6-AY6)/$S6</f>
        <v>0.13189157325742304</v>
      </c>
      <c r="BP6" s="15">
        <f t="shared" ref="BP6:BP20" si="18">($AW6-BB6)/$R6</f>
        <v>-6.58490040779251E-2</v>
      </c>
      <c r="BQ6" s="15">
        <f t="shared" ref="BQ6:BQ20" si="19">($AW6-BD6)/$T6</f>
        <v>0.16449280840906497</v>
      </c>
      <c r="BR6" s="15">
        <f t="shared" ref="BR6:BR20" si="20">($AW6-BE6)/$U6</f>
        <v>-7.8260540890886618E-2</v>
      </c>
      <c r="BS6" s="15">
        <f t="shared" ref="BS6:BS20" si="21">($AW6-BG6)/$W6</f>
        <v>0.14588466038344894</v>
      </c>
      <c r="BU6" s="15">
        <f t="shared" ref="BU6:BU20" si="22">($AZ6-BA6)/$S6</f>
        <v>0.10903393786582186</v>
      </c>
      <c r="BV6" s="15">
        <f t="shared" ref="BV6:BV20" si="23">($AZ6-BB6)/$R6</f>
        <v>2.4319414020060763E-2</v>
      </c>
      <c r="BW6" s="15">
        <f t="shared" ref="BW6:BW20" si="24">($AZ6-BD6)/$T6</f>
        <v>0.25466122650705081</v>
      </c>
      <c r="BX6" s="15">
        <f t="shared" ref="BX6:BX20" si="25">($AZ6-BE6)/$U6</f>
        <v>9.1069763109848292E-3</v>
      </c>
      <c r="BY6" s="15">
        <f t="shared" ref="BY6:BY20" si="26">($AZ6-BG6)/$W6</f>
        <v>0.23325217758532038</v>
      </c>
      <c r="BZ6" s="15"/>
      <c r="CA6" s="15">
        <f t="shared" ref="CA6:CA20" si="27">($BB6-BC6)/$S6</f>
        <v>0.14908660644714439</v>
      </c>
      <c r="CB6" s="15">
        <f t="shared" ref="CB6:CB20" si="28">($BB6-BD6)/$T6</f>
        <v>0.23034181248699007</v>
      </c>
      <c r="CC6" s="15">
        <f t="shared" ref="CC6:CC20" si="29">($BE6-BF6)/$V6</f>
        <v>0.14446462085710166</v>
      </c>
      <c r="CD6" s="15">
        <f t="shared" ref="CD6:CD20" si="30">($BE6-BG6)/$W6</f>
        <v>0.22414520127433557</v>
      </c>
    </row>
    <row r="7" spans="3:82" x14ac:dyDescent="0.25">
      <c r="C7" t="str">
        <f t="shared" ref="C7:C10" si="31">C6</f>
        <v>OfL</v>
      </c>
      <c r="D7">
        <f t="shared" ref="D7:D20" si="32">D6+1</f>
        <v>3</v>
      </c>
      <c r="G7" s="9">
        <f t="shared" si="4"/>
        <v>1701378.875</v>
      </c>
      <c r="H7" s="9">
        <f t="shared" si="4"/>
        <v>1610998.375</v>
      </c>
      <c r="I7" s="9">
        <f t="shared" si="4"/>
        <v>1545495.75</v>
      </c>
      <c r="J7" s="9">
        <f t="shared" si="4"/>
        <v>1610247.375</v>
      </c>
      <c r="K7" s="9">
        <f t="shared" si="4"/>
        <v>1594860.5</v>
      </c>
      <c r="L7" s="9">
        <f t="shared" si="4"/>
        <v>1651887</v>
      </c>
      <c r="M7" s="9">
        <f t="shared" si="4"/>
        <v>1619044.375</v>
      </c>
      <c r="N7" s="9">
        <f t="shared" si="4"/>
        <v>1600921.125</v>
      </c>
      <c r="O7" s="9">
        <f t="shared" si="4"/>
        <v>1640503.5</v>
      </c>
      <c r="P7" s="9">
        <f t="shared" si="4"/>
        <v>1609612</v>
      </c>
      <c r="Q7" s="9">
        <f t="shared" si="4"/>
        <v>1592671.625</v>
      </c>
      <c r="R7" s="19">
        <f t="shared" si="5"/>
        <v>344.58854166666669</v>
      </c>
      <c r="S7" s="19">
        <f t="shared" si="5"/>
        <v>344.58854166666669</v>
      </c>
      <c r="T7" s="19">
        <f t="shared" si="5"/>
        <v>344.58854166666669</v>
      </c>
      <c r="U7" s="19">
        <f t="shared" si="5"/>
        <v>345.4190673828125</v>
      </c>
      <c r="V7" s="19">
        <f t="shared" si="5"/>
        <v>345.4190673828125</v>
      </c>
      <c r="W7" s="19">
        <f t="shared" si="5"/>
        <v>345.4190673828125</v>
      </c>
      <c r="X7" s="9" t="str">
        <f t="shared" si="6"/>
        <v>CZ03</v>
      </c>
      <c r="Y7" s="9">
        <f t="shared" si="7"/>
        <v>190.08938800804097</v>
      </c>
      <c r="Z7" s="9">
        <f>($H7-L7)/$R7</f>
        <v>-118.65927056725261</v>
      </c>
      <c r="AA7" s="9">
        <f>($H7-N7)/$T7</f>
        <v>29.24429800033252</v>
      </c>
      <c r="AB7" s="9">
        <f>($H7-O7)/$U7</f>
        <v>-85.41834480521247</v>
      </c>
      <c r="AC7" s="9">
        <f>($H7-Q7)/$W7</f>
        <v>53.056567313608319</v>
      </c>
      <c r="AD7" s="9"/>
      <c r="AE7" s="9">
        <f t="shared" si="8"/>
        <v>452.3746618098275</v>
      </c>
      <c r="AF7" s="9">
        <f t="shared" ref="AF7:AF20" si="33">($G7-L7)/$R7</f>
        <v>143.62600323453393</v>
      </c>
      <c r="AG7" s="9">
        <f t="shared" ref="AG7:AG20" si="34">($G7-N7)/$T7</f>
        <v>291.52957180211905</v>
      </c>
      <c r="AH7" s="9">
        <f t="shared" ref="AH7:AH20" si="35">($G7-O7)/$U7</f>
        <v>176.23629020031643</v>
      </c>
      <c r="AI7" s="9">
        <f t="shared" ref="AI7:AI20" si="36">($G7-Q7)/$W7</f>
        <v>314.71120231913721</v>
      </c>
      <c r="AJ7" s="9"/>
      <c r="AK7" s="9">
        <f t="shared" si="9"/>
        <v>44.652892187240212</v>
      </c>
      <c r="AL7" s="9">
        <f t="shared" ref="AL7:AL20" si="37">($J7-L7)/$R7</f>
        <v>-120.83868139840691</v>
      </c>
      <c r="AM7" s="9">
        <f t="shared" ref="AM7:AM20" si="38">($J7-N7)/$T7</f>
        <v>27.064887169178217</v>
      </c>
      <c r="AN7" s="9">
        <f t="shared" ref="AN7:AN20" si="39">($J7-O7)/$U7</f>
        <v>-87.592515460266966</v>
      </c>
      <c r="AO7" s="9">
        <f t="shared" ref="AO7:AO20" si="40">($J7-Q7)/$W7</f>
        <v>50.88239665855383</v>
      </c>
      <c r="AP7" s="9"/>
      <c r="AQ7" s="9">
        <f t="shared" ref="AQ7:AQ20" si="41">($L7-M7)/$S7</f>
        <v>95.309683952781839</v>
      </c>
      <c r="AR7" s="9">
        <f t="shared" ref="AR7:AR20" si="42">($L7-N7)/$T7</f>
        <v>147.90356856758513</v>
      </c>
      <c r="AS7" s="9"/>
      <c r="AT7" s="9">
        <f t="shared" ref="AT7:AT20" si="43">($O7-P7)/$V7</f>
        <v>89.431947790433739</v>
      </c>
      <c r="AU7" s="9">
        <f t="shared" ref="AU7:AU20" si="44">($O7-Q7)/$W7</f>
        <v>138.47491211882081</v>
      </c>
      <c r="AW7" s="9">
        <f t="shared" si="10"/>
        <v>512.8026123046875</v>
      </c>
      <c r="AX7" s="9">
        <f t="shared" si="10"/>
        <v>512.8056640625</v>
      </c>
      <c r="AY7" s="9">
        <f t="shared" si="10"/>
        <v>482.1165771484375</v>
      </c>
      <c r="AZ7" s="9">
        <f t="shared" si="10"/>
        <v>538.36541748046875</v>
      </c>
      <c r="BA7" s="9">
        <f t="shared" si="10"/>
        <v>512.08953857421875</v>
      </c>
      <c r="BB7" s="9">
        <f t="shared" si="10"/>
        <v>509.92315673828125</v>
      </c>
      <c r="BC7" s="9">
        <f t="shared" si="10"/>
        <v>478.94467163085937</v>
      </c>
      <c r="BD7" s="9">
        <f t="shared" si="10"/>
        <v>461.89453125</v>
      </c>
      <c r="BE7" s="9">
        <f t="shared" si="10"/>
        <v>508.98617553710937</v>
      </c>
      <c r="BF7" s="9">
        <f t="shared" si="10"/>
        <v>478.13143920898437</v>
      </c>
      <c r="BG7" s="9">
        <f t="shared" si="10"/>
        <v>461.14901733398438</v>
      </c>
      <c r="BH7" s="9" t="str">
        <f t="shared" si="11"/>
        <v>CZ03</v>
      </c>
      <c r="BI7" s="15">
        <f t="shared" si="12"/>
        <v>8.90600911035202E-2</v>
      </c>
      <c r="BJ7" s="15">
        <f t="shared" si="13"/>
        <v>8.3650701508441519E-3</v>
      </c>
      <c r="BK7" s="15">
        <f t="shared" si="14"/>
        <v>0.14774470609573614</v>
      </c>
      <c r="BL7" s="15">
        <f t="shared" si="15"/>
        <v>1.105754975928314E-2</v>
      </c>
      <c r="BM7" s="15">
        <f t="shared" si="16"/>
        <v>0.14954775693163133</v>
      </c>
      <c r="BO7" s="15">
        <f t="shared" si="17"/>
        <v>8.9051234866462103E-2</v>
      </c>
      <c r="BP7" s="15">
        <f t="shared" si="18"/>
        <v>8.3562139137860671E-3</v>
      </c>
      <c r="BQ7" s="15">
        <f t="shared" si="19"/>
        <v>0.14773584985867808</v>
      </c>
      <c r="BR7" s="15">
        <f t="shared" si="20"/>
        <v>1.1048714816164271E-2</v>
      </c>
      <c r="BS7" s="15">
        <f t="shared" si="21"/>
        <v>0.14953892198851246</v>
      </c>
      <c r="BU7" s="15">
        <f t="shared" si="22"/>
        <v>7.6252909569081484E-2</v>
      </c>
      <c r="BV7" s="15">
        <f t="shared" si="23"/>
        <v>8.253977513187527E-2</v>
      </c>
      <c r="BW7" s="15">
        <f t="shared" si="24"/>
        <v>0.22191941107676727</v>
      </c>
      <c r="BX7" s="15">
        <f t="shared" si="25"/>
        <v>8.5053909055922722E-2</v>
      </c>
      <c r="BY7" s="15">
        <f t="shared" si="26"/>
        <v>0.22354411622827089</v>
      </c>
      <c r="BZ7" s="15"/>
      <c r="CA7" s="15">
        <f t="shared" si="27"/>
        <v>8.9899928063738449E-2</v>
      </c>
      <c r="CB7" s="15">
        <f t="shared" si="28"/>
        <v>0.139379635944892</v>
      </c>
      <c r="CC7" s="15">
        <f t="shared" si="29"/>
        <v>8.9325515704464786E-2</v>
      </c>
      <c r="CD7" s="15">
        <f t="shared" si="30"/>
        <v>0.1384902071723482</v>
      </c>
    </row>
    <row r="8" spans="3:82" x14ac:dyDescent="0.25">
      <c r="C8" t="str">
        <f t="shared" si="31"/>
        <v>OfL</v>
      </c>
      <c r="D8">
        <f t="shared" si="32"/>
        <v>4</v>
      </c>
      <c r="G8" s="9">
        <f t="shared" si="4"/>
        <v>1774236.875</v>
      </c>
      <c r="H8" s="9">
        <f t="shared" si="4"/>
        <v>1695797.75</v>
      </c>
      <c r="I8" s="9">
        <f t="shared" si="4"/>
        <v>1612276.75</v>
      </c>
      <c r="J8" s="9">
        <f t="shared" si="4"/>
        <v>1699583.75</v>
      </c>
      <c r="K8" s="9">
        <f t="shared" si="4"/>
        <v>1673097.5</v>
      </c>
      <c r="L8" s="9">
        <f t="shared" si="4"/>
        <v>1721443</v>
      </c>
      <c r="M8" s="9">
        <f t="shared" si="4"/>
        <v>1676628.125</v>
      </c>
      <c r="N8" s="9">
        <f t="shared" si="4"/>
        <v>1652924.625</v>
      </c>
      <c r="O8" s="9">
        <f t="shared" si="4"/>
        <v>1707524.25</v>
      </c>
      <c r="P8" s="9">
        <f t="shared" si="4"/>
        <v>1665430.125</v>
      </c>
      <c r="Q8" s="9">
        <f t="shared" si="4"/>
        <v>1642464.75</v>
      </c>
      <c r="R8" s="19">
        <f t="shared" si="5"/>
        <v>344.78824869791669</v>
      </c>
      <c r="S8" s="19">
        <f t="shared" si="5"/>
        <v>344.78824869791669</v>
      </c>
      <c r="T8" s="19">
        <f t="shared" si="5"/>
        <v>341.23830159505206</v>
      </c>
      <c r="U8" s="19">
        <f t="shared" si="5"/>
        <v>351.45166015625</v>
      </c>
      <c r="V8" s="19">
        <f t="shared" si="5"/>
        <v>351.45166015625</v>
      </c>
      <c r="W8" s="19">
        <f t="shared" si="5"/>
        <v>351.45166015625</v>
      </c>
      <c r="X8" s="9" t="str">
        <f t="shared" si="6"/>
        <v>CZ04</v>
      </c>
      <c r="Y8" s="9">
        <f t="shared" si="7"/>
        <v>242.23853427550026</v>
      </c>
      <c r="Z8" s="9">
        <f t="shared" ref="Z8:Z20" si="45">($H8-L8)/$R8</f>
        <v>-74.379710146295821</v>
      </c>
      <c r="AA8" s="9">
        <f t="shared" ref="AA8:AA20" si="46">($H8-N8)/$T8</f>
        <v>125.63983819986771</v>
      </c>
      <c r="AB8" s="9">
        <f t="shared" ref="AB8:AB20" si="47">($H8-O8)/$U8</f>
        <v>-33.365897303733263</v>
      </c>
      <c r="AC8" s="9">
        <f t="shared" ref="AC8:AC20" si="48">($H8-Q8)/$W8</f>
        <v>151.75059914723113</v>
      </c>
      <c r="AD8" s="9"/>
      <c r="AE8" s="9">
        <f t="shared" si="8"/>
        <v>469.73794963035414</v>
      </c>
      <c r="AF8" s="9">
        <f t="shared" si="33"/>
        <v>153.11970520855803</v>
      </c>
      <c r="AG8" s="9">
        <f t="shared" si="34"/>
        <v>355.50596000785811</v>
      </c>
      <c r="AH8" s="9">
        <f t="shared" si="35"/>
        <v>189.82020164690812</v>
      </c>
      <c r="AI8" s="9">
        <f t="shared" si="36"/>
        <v>374.93669809787252</v>
      </c>
      <c r="AJ8" s="9"/>
      <c r="AK8" s="9">
        <f t="shared" si="9"/>
        <v>76.818888404766099</v>
      </c>
      <c r="AL8" s="9">
        <f t="shared" si="37"/>
        <v>-63.399057486880295</v>
      </c>
      <c r="AM8" s="9">
        <f t="shared" si="38"/>
        <v>136.73472403860001</v>
      </c>
      <c r="AN8" s="9">
        <f t="shared" si="39"/>
        <v>-22.593434318875534</v>
      </c>
      <c r="AO8" s="9">
        <f t="shared" si="40"/>
        <v>162.52306213208885</v>
      </c>
      <c r="AP8" s="9"/>
      <c r="AQ8" s="9">
        <f t="shared" si="41"/>
        <v>129.97796522718551</v>
      </c>
      <c r="AR8" s="9">
        <f t="shared" si="42"/>
        <v>200.79333029066251</v>
      </c>
      <c r="AS8" s="9"/>
      <c r="AT8" s="9">
        <f t="shared" si="43"/>
        <v>119.77216150091765</v>
      </c>
      <c r="AU8" s="9">
        <f t="shared" si="44"/>
        <v>185.11649645096441</v>
      </c>
      <c r="AW8" s="9">
        <f t="shared" si="10"/>
        <v>586.61590576171875</v>
      </c>
      <c r="AX8" s="9">
        <f t="shared" si="10"/>
        <v>586.6005859375</v>
      </c>
      <c r="AY8" s="9">
        <f t="shared" si="10"/>
        <v>549.0313720703125</v>
      </c>
      <c r="AZ8" s="9">
        <f t="shared" si="10"/>
        <v>624.4693603515625</v>
      </c>
      <c r="BA8" s="9">
        <f t="shared" si="10"/>
        <v>587.55523681640625</v>
      </c>
      <c r="BB8" s="9">
        <f t="shared" si="10"/>
        <v>617.95654296875</v>
      </c>
      <c r="BC8" s="9">
        <f t="shared" si="10"/>
        <v>567.2574462890625</v>
      </c>
      <c r="BD8" s="9">
        <f t="shared" si="10"/>
        <v>544.3798828125</v>
      </c>
      <c r="BE8" s="9">
        <f t="shared" si="10"/>
        <v>624.8077392578125</v>
      </c>
      <c r="BF8" s="9">
        <f t="shared" si="10"/>
        <v>567.33087158203125</v>
      </c>
      <c r="BG8" s="9">
        <f t="shared" si="10"/>
        <v>535.7767333984375</v>
      </c>
      <c r="BH8" s="9" t="str">
        <f t="shared" si="11"/>
        <v>CZ04</v>
      </c>
      <c r="BI8" s="15">
        <f t="shared" si="12"/>
        <v>0.10896315059769757</v>
      </c>
      <c r="BJ8" s="15">
        <f t="shared" si="13"/>
        <v>-9.0942650016828899E-2</v>
      </c>
      <c r="BK8" s="15">
        <f t="shared" si="14"/>
        <v>0.12372791368274762</v>
      </c>
      <c r="BL8" s="15">
        <f t="shared" si="15"/>
        <v>-0.10871239960376397</v>
      </c>
      <c r="BM8" s="15">
        <f t="shared" si="16"/>
        <v>0.14461121770335925</v>
      </c>
      <c r="BO8" s="15">
        <f t="shared" si="17"/>
        <v>0.1090075831567439</v>
      </c>
      <c r="BP8" s="15">
        <f t="shared" si="18"/>
        <v>-9.0898217457782579E-2</v>
      </c>
      <c r="BQ8" s="15">
        <f t="shared" si="19"/>
        <v>0.12377280847957182</v>
      </c>
      <c r="BR8" s="15">
        <f t="shared" si="20"/>
        <v>-0.10866880947187516</v>
      </c>
      <c r="BS8" s="15">
        <f t="shared" si="21"/>
        <v>0.14465480783524806</v>
      </c>
      <c r="BU8" s="15">
        <f t="shared" si="22"/>
        <v>0.10706317188756119</v>
      </c>
      <c r="BV8" s="15">
        <f t="shared" si="23"/>
        <v>1.888932528126459E-2</v>
      </c>
      <c r="BW8" s="15">
        <f t="shared" si="24"/>
        <v>0.23470248552023562</v>
      </c>
      <c r="BX8" s="15">
        <f t="shared" si="25"/>
        <v>-9.6280355056385832E-4</v>
      </c>
      <c r="BY8" s="15">
        <f t="shared" si="26"/>
        <v>0.25236081375655933</v>
      </c>
      <c r="BZ8" s="15"/>
      <c r="CA8" s="15">
        <f t="shared" si="27"/>
        <v>0.14704415498831888</v>
      </c>
      <c r="CB8" s="15">
        <f t="shared" si="28"/>
        <v>0.21561665209424094</v>
      </c>
      <c r="CC8" s="15">
        <f t="shared" si="29"/>
        <v>0.16354131788772294</v>
      </c>
      <c r="CD8" s="15">
        <f t="shared" si="30"/>
        <v>0.25332361730712322</v>
      </c>
    </row>
    <row r="9" spans="3:82" x14ac:dyDescent="0.25">
      <c r="C9" t="str">
        <f t="shared" si="31"/>
        <v>OfL</v>
      </c>
      <c r="D9">
        <f t="shared" si="32"/>
        <v>5</v>
      </c>
      <c r="G9" s="9">
        <f t="shared" si="4"/>
        <v>1695905</v>
      </c>
      <c r="H9" s="9">
        <f t="shared" si="4"/>
        <v>1618467.375</v>
      </c>
      <c r="I9" s="9">
        <f t="shared" si="4"/>
        <v>1554302.5</v>
      </c>
      <c r="J9" s="9">
        <f t="shared" si="4"/>
        <v>1622952.375</v>
      </c>
      <c r="K9" s="9">
        <f t="shared" si="4"/>
        <v>1605274.375</v>
      </c>
      <c r="L9" s="9">
        <f t="shared" si="4"/>
        <v>1652499.75</v>
      </c>
      <c r="M9" s="9">
        <f t="shared" si="4"/>
        <v>1618959</v>
      </c>
      <c r="N9" s="9">
        <f t="shared" si="4"/>
        <v>1600438</v>
      </c>
      <c r="O9" s="9">
        <f t="shared" si="4"/>
        <v>1640997.75</v>
      </c>
      <c r="P9" s="9">
        <f t="shared" si="4"/>
        <v>1609156.125</v>
      </c>
      <c r="Q9" s="9">
        <f t="shared" si="4"/>
        <v>1591693.375</v>
      </c>
      <c r="R9" s="19">
        <f t="shared" si="5"/>
        <v>311.0145263671875</v>
      </c>
      <c r="S9" s="19">
        <f t="shared" si="5"/>
        <v>311.0145263671875</v>
      </c>
      <c r="T9" s="19">
        <f t="shared" si="5"/>
        <v>311.0145263671875</v>
      </c>
      <c r="U9" s="19">
        <f t="shared" si="5"/>
        <v>305.3857421875</v>
      </c>
      <c r="V9" s="19">
        <f t="shared" si="5"/>
        <v>305.3857421875</v>
      </c>
      <c r="W9" s="19">
        <f t="shared" si="5"/>
        <v>305.3857421875</v>
      </c>
      <c r="X9" s="9" t="str">
        <f t="shared" si="6"/>
        <v>CZ05</v>
      </c>
      <c r="Y9" s="9">
        <f t="shared" si="7"/>
        <v>206.30828967855405</v>
      </c>
      <c r="Z9" s="9">
        <f t="shared" si="45"/>
        <v>-109.4237474934562</v>
      </c>
      <c r="AA9" s="9">
        <f t="shared" si="46"/>
        <v>57.969559205457507</v>
      </c>
      <c r="AB9" s="9">
        <f t="shared" si="47"/>
        <v>-73.776774379227092</v>
      </c>
      <c r="AC9" s="9">
        <f t="shared" si="48"/>
        <v>87.672724365636441</v>
      </c>
      <c r="AD9" s="9"/>
      <c r="AE9" s="9">
        <f t="shared" si="8"/>
        <v>455.29223877093887</v>
      </c>
      <c r="AF9" s="9">
        <f t="shared" si="33"/>
        <v>139.56020159892867</v>
      </c>
      <c r="AG9" s="9">
        <f t="shared" si="34"/>
        <v>306.95350829784235</v>
      </c>
      <c r="AH9" s="9">
        <f t="shared" si="35"/>
        <v>179.79637689269782</v>
      </c>
      <c r="AI9" s="9">
        <f t="shared" si="36"/>
        <v>341.24587563756137</v>
      </c>
      <c r="AJ9" s="9"/>
      <c r="AK9" s="9">
        <f t="shared" si="9"/>
        <v>56.839788824297997</v>
      </c>
      <c r="AL9" s="9">
        <f t="shared" si="37"/>
        <v>-95.003199191783125</v>
      </c>
      <c r="AM9" s="9">
        <f t="shared" si="38"/>
        <v>72.39010750713058</v>
      </c>
      <c r="AN9" s="9">
        <f t="shared" si="39"/>
        <v>-59.090430583758376</v>
      </c>
      <c r="AO9" s="9">
        <f t="shared" si="40"/>
        <v>102.35906816110516</v>
      </c>
      <c r="AP9" s="9"/>
      <c r="AQ9" s="9">
        <f t="shared" si="41"/>
        <v>107.84303354500358</v>
      </c>
      <c r="AR9" s="9">
        <f t="shared" si="42"/>
        <v>167.3933066989137</v>
      </c>
      <c r="AS9" s="9"/>
      <c r="AT9" s="9">
        <f t="shared" si="43"/>
        <v>104.26690117199367</v>
      </c>
      <c r="AU9" s="9">
        <f t="shared" si="44"/>
        <v>161.44949874486355</v>
      </c>
      <c r="AW9" s="9">
        <f t="shared" si="10"/>
        <v>486.65948486328125</v>
      </c>
      <c r="AX9" s="9">
        <f t="shared" si="10"/>
        <v>484.85003662109375</v>
      </c>
      <c r="AY9" s="9">
        <f t="shared" si="10"/>
        <v>455.49319458007813</v>
      </c>
      <c r="AZ9" s="9">
        <f t="shared" si="10"/>
        <v>504.007080078125</v>
      </c>
      <c r="BA9" s="9">
        <f t="shared" si="10"/>
        <v>482.307373046875</v>
      </c>
      <c r="BB9" s="9">
        <f t="shared" si="10"/>
        <v>483.89608764648437</v>
      </c>
      <c r="BC9" s="9">
        <f t="shared" si="10"/>
        <v>457.57247924804687</v>
      </c>
      <c r="BD9" s="9">
        <f t="shared" si="10"/>
        <v>442.983154296875</v>
      </c>
      <c r="BE9" s="9">
        <f t="shared" si="10"/>
        <v>481.03326416015625</v>
      </c>
      <c r="BF9" s="9">
        <f t="shared" si="10"/>
        <v>455.09732055664062</v>
      </c>
      <c r="BG9" s="9">
        <f t="shared" si="10"/>
        <v>440.80178833007812</v>
      </c>
      <c r="BH9" s="9" t="str">
        <f t="shared" si="11"/>
        <v>CZ05</v>
      </c>
      <c r="BI9" s="15">
        <f t="shared" si="12"/>
        <v>9.4390581635909132E-2</v>
      </c>
      <c r="BJ9" s="15">
        <f t="shared" si="13"/>
        <v>3.0672167816468204E-3</v>
      </c>
      <c r="BK9" s="15">
        <f t="shared" si="14"/>
        <v>0.13461391277521939</v>
      </c>
      <c r="BL9" s="15">
        <f t="shared" si="15"/>
        <v>1.2498201237548566E-2</v>
      </c>
      <c r="BM9" s="15">
        <f t="shared" si="16"/>
        <v>0.14423806421182225</v>
      </c>
      <c r="BO9" s="15">
        <f t="shared" si="17"/>
        <v>0.10020847144100217</v>
      </c>
      <c r="BP9" s="15">
        <f t="shared" si="18"/>
        <v>8.8851065867398583E-3</v>
      </c>
      <c r="BQ9" s="15">
        <f t="shared" si="19"/>
        <v>0.14043180258031243</v>
      </c>
      <c r="BR9" s="15">
        <f t="shared" si="20"/>
        <v>1.8423324752570233E-2</v>
      </c>
      <c r="BS9" s="15">
        <f t="shared" si="21"/>
        <v>0.15016318772684392</v>
      </c>
      <c r="BU9" s="15">
        <f t="shared" si="22"/>
        <v>6.9770718701515133E-2</v>
      </c>
      <c r="BV9" s="15">
        <f t="shared" si="23"/>
        <v>6.4662550224092577E-2</v>
      </c>
      <c r="BW9" s="15">
        <f t="shared" si="24"/>
        <v>0.19620924621766514</v>
      </c>
      <c r="BX9" s="15">
        <f t="shared" si="25"/>
        <v>7.5228842556321257E-2</v>
      </c>
      <c r="BY9" s="15">
        <f t="shared" si="26"/>
        <v>0.20696870553059496</v>
      </c>
      <c r="BZ9" s="15"/>
      <c r="CA9" s="15">
        <f t="shared" si="27"/>
        <v>8.4637874333109223E-2</v>
      </c>
      <c r="CB9" s="15">
        <f t="shared" si="28"/>
        <v>0.13154669599357258</v>
      </c>
      <c r="CC9" s="15">
        <f t="shared" si="29"/>
        <v>8.4928469213181326E-2</v>
      </c>
      <c r="CD9" s="15">
        <f t="shared" si="30"/>
        <v>0.1317398629742737</v>
      </c>
    </row>
    <row r="10" spans="3:82" x14ac:dyDescent="0.25">
      <c r="C10" t="str">
        <f t="shared" si="31"/>
        <v>OfL</v>
      </c>
      <c r="D10">
        <f t="shared" si="32"/>
        <v>6</v>
      </c>
      <c r="G10" s="9">
        <f t="shared" si="4"/>
        <v>1802321.75</v>
      </c>
      <c r="H10" s="9">
        <f t="shared" si="4"/>
        <v>1730393.25</v>
      </c>
      <c r="I10" s="9">
        <f t="shared" si="4"/>
        <v>1646990</v>
      </c>
      <c r="J10" s="9">
        <f t="shared" si="4"/>
        <v>1744703.625</v>
      </c>
      <c r="K10" s="9">
        <f t="shared" si="4"/>
        <v>1711977</v>
      </c>
      <c r="L10" s="9">
        <f t="shared" si="4"/>
        <v>1748237</v>
      </c>
      <c r="M10" s="9">
        <f t="shared" si="4"/>
        <v>1698959.125</v>
      </c>
      <c r="N10" s="9">
        <f t="shared" si="4"/>
        <v>1671821</v>
      </c>
      <c r="O10" s="9">
        <f t="shared" si="4"/>
        <v>1725647.625</v>
      </c>
      <c r="P10" s="9">
        <f t="shared" si="4"/>
        <v>1680286.5</v>
      </c>
      <c r="Q10" s="9">
        <f t="shared" si="4"/>
        <v>1655348.875</v>
      </c>
      <c r="R10" s="19">
        <f t="shared" si="5"/>
        <v>370.64599609375</v>
      </c>
      <c r="S10" s="19">
        <f t="shared" si="5"/>
        <v>370.64599609375</v>
      </c>
      <c r="T10" s="19">
        <f t="shared" si="5"/>
        <v>370.64599609375</v>
      </c>
      <c r="U10" s="19">
        <f t="shared" si="5"/>
        <v>377.41158040364581</v>
      </c>
      <c r="V10" s="19">
        <f t="shared" si="5"/>
        <v>377.41158040364581</v>
      </c>
      <c r="W10" s="19">
        <f t="shared" si="5"/>
        <v>377.41158040364581</v>
      </c>
      <c r="X10" s="9" t="str">
        <f t="shared" si="6"/>
        <v>CZ06</v>
      </c>
      <c r="Y10" s="9">
        <f t="shared" si="7"/>
        <v>225.02131650952532</v>
      </c>
      <c r="Z10" s="9">
        <f t="shared" si="45"/>
        <v>-48.142298009572073</v>
      </c>
      <c r="AA10" s="9">
        <f t="shared" si="46"/>
        <v>158.02747262157104</v>
      </c>
      <c r="AB10" s="9">
        <f t="shared" si="47"/>
        <v>12.574137218907014</v>
      </c>
      <c r="AC10" s="9">
        <f t="shared" si="48"/>
        <v>198.83961938777611</v>
      </c>
      <c r="AD10" s="9"/>
      <c r="AE10" s="9">
        <f t="shared" si="8"/>
        <v>419.08384722092313</v>
      </c>
      <c r="AF10" s="9">
        <f t="shared" si="33"/>
        <v>145.92023270182577</v>
      </c>
      <c r="AG10" s="9">
        <f t="shared" si="34"/>
        <v>352.09000333296888</v>
      </c>
      <c r="AH10" s="9">
        <f t="shared" si="35"/>
        <v>203.15784936433636</v>
      </c>
      <c r="AI10" s="9">
        <f t="shared" si="36"/>
        <v>389.4233315332055</v>
      </c>
      <c r="AJ10" s="9"/>
      <c r="AK10" s="9">
        <f t="shared" si="9"/>
        <v>88.296178415272109</v>
      </c>
      <c r="AL10" s="9">
        <f t="shared" si="37"/>
        <v>-9.5330181284523565</v>
      </c>
      <c r="AM10" s="9">
        <f t="shared" si="38"/>
        <v>196.63675250269074</v>
      </c>
      <c r="AN10" s="9">
        <f t="shared" si="39"/>
        <v>50.491296476963953</v>
      </c>
      <c r="AO10" s="9">
        <f t="shared" si="40"/>
        <v>236.75677864583307</v>
      </c>
      <c r="AP10" s="9"/>
      <c r="AQ10" s="9">
        <f t="shared" si="41"/>
        <v>132.95132152873927</v>
      </c>
      <c r="AR10" s="9">
        <f t="shared" si="42"/>
        <v>206.16977063114311</v>
      </c>
      <c r="AS10" s="9"/>
      <c r="AT10" s="9">
        <f t="shared" si="43"/>
        <v>120.19007194078618</v>
      </c>
      <c r="AU10" s="9">
        <f t="shared" si="44"/>
        <v>186.26548216886911</v>
      </c>
      <c r="AW10" s="9">
        <f t="shared" si="10"/>
        <v>550.43328857421875</v>
      </c>
      <c r="AX10" s="9">
        <f t="shared" si="10"/>
        <v>550.4312744140625</v>
      </c>
      <c r="AY10" s="9">
        <f t="shared" si="10"/>
        <v>516.1314697265625</v>
      </c>
      <c r="AZ10" s="9">
        <f t="shared" si="10"/>
        <v>584.24066162109375</v>
      </c>
      <c r="BA10" s="9">
        <f t="shared" si="10"/>
        <v>552.51959228515625</v>
      </c>
      <c r="BB10" s="9">
        <f t="shared" si="10"/>
        <v>571.91302490234375</v>
      </c>
      <c r="BC10" s="9">
        <f t="shared" si="10"/>
        <v>529.96002197265625</v>
      </c>
      <c r="BD10" s="9">
        <f t="shared" si="10"/>
        <v>506.93197631835937</v>
      </c>
      <c r="BE10" s="9">
        <f t="shared" si="10"/>
        <v>571.56011962890625</v>
      </c>
      <c r="BF10" s="9">
        <f t="shared" si="10"/>
        <v>530.31488037109375</v>
      </c>
      <c r="BG10" s="9">
        <f t="shared" si="10"/>
        <v>507.51702880859375</v>
      </c>
      <c r="BH10" s="9" t="str">
        <f t="shared" si="11"/>
        <v>CZ06</v>
      </c>
      <c r="BI10" s="15">
        <f t="shared" si="12"/>
        <v>9.2540604914087124E-2</v>
      </c>
      <c r="BJ10" s="15">
        <f t="shared" si="13"/>
        <v>-5.7957594887515597E-2</v>
      </c>
      <c r="BK10" s="15">
        <f t="shared" si="14"/>
        <v>0.11736076621397133</v>
      </c>
      <c r="BL10" s="15">
        <f t="shared" si="15"/>
        <v>-5.5983563599840309E-2</v>
      </c>
      <c r="BM10" s="15">
        <f t="shared" si="16"/>
        <v>0.11370675367081078</v>
      </c>
      <c r="BO10" s="15">
        <f t="shared" si="17"/>
        <v>9.2546039102443342E-2</v>
      </c>
      <c r="BP10" s="15">
        <f t="shared" si="18"/>
        <v>-5.7952160699159379E-2</v>
      </c>
      <c r="BQ10" s="15">
        <f t="shared" si="19"/>
        <v>0.11736620040232755</v>
      </c>
      <c r="BR10" s="15">
        <f t="shared" si="20"/>
        <v>-5.5978226826246619E-2</v>
      </c>
      <c r="BS10" s="15">
        <f t="shared" si="21"/>
        <v>0.11371209044440446</v>
      </c>
      <c r="BU10" s="15">
        <f t="shared" si="22"/>
        <v>8.5583197094388885E-2</v>
      </c>
      <c r="BV10" s="15">
        <f t="shared" si="23"/>
        <v>3.3259867498020637E-2</v>
      </c>
      <c r="BW10" s="15">
        <f t="shared" si="24"/>
        <v>0.20857822859950756</v>
      </c>
      <c r="BX10" s="15">
        <f t="shared" si="25"/>
        <v>3.359870934173647E-2</v>
      </c>
      <c r="BY10" s="15">
        <f t="shared" si="26"/>
        <v>0.20328902661238757</v>
      </c>
      <c r="BZ10" s="15"/>
      <c r="CA10" s="15">
        <f t="shared" si="27"/>
        <v>0.11318887394395606</v>
      </c>
      <c r="CB10" s="15">
        <f t="shared" si="28"/>
        <v>0.17531836110148694</v>
      </c>
      <c r="CC10" s="15">
        <f t="shared" si="29"/>
        <v>0.10928450900658709</v>
      </c>
      <c r="CD10" s="15">
        <f t="shared" si="30"/>
        <v>0.16969031727065109</v>
      </c>
    </row>
    <row r="11" spans="3:82" x14ac:dyDescent="0.25">
      <c r="C11" t="str">
        <f>C5</f>
        <v>OfL</v>
      </c>
      <c r="D11">
        <f t="shared" si="32"/>
        <v>7</v>
      </c>
      <c r="G11" s="9">
        <f t="shared" si="4"/>
        <v>1788965.125</v>
      </c>
      <c r="H11" s="9">
        <f t="shared" si="4"/>
        <v>1699532.875</v>
      </c>
      <c r="I11" s="9">
        <f t="shared" si="4"/>
        <v>1626294</v>
      </c>
      <c r="J11" s="9">
        <f t="shared" si="4"/>
        <v>1717849.875</v>
      </c>
      <c r="K11" s="9">
        <f t="shared" si="4"/>
        <v>1688904</v>
      </c>
      <c r="L11" s="9">
        <f t="shared" si="4"/>
        <v>1734554</v>
      </c>
      <c r="M11" s="9">
        <f t="shared" si="4"/>
        <v>1687503</v>
      </c>
      <c r="N11" s="9">
        <f t="shared" si="4"/>
        <v>1661581.625</v>
      </c>
      <c r="O11" s="9">
        <f t="shared" si="4"/>
        <v>1717497</v>
      </c>
      <c r="P11" s="9">
        <f t="shared" si="4"/>
        <v>1673210.5</v>
      </c>
      <c r="Q11" s="9">
        <f t="shared" si="4"/>
        <v>1648873.375</v>
      </c>
      <c r="R11" s="19">
        <f t="shared" si="5"/>
        <v>369.40755208333331</v>
      </c>
      <c r="S11" s="19">
        <f t="shared" si="5"/>
        <v>369.40755208333331</v>
      </c>
      <c r="T11" s="19">
        <f t="shared" si="5"/>
        <v>369.40755208333331</v>
      </c>
      <c r="U11" s="19">
        <f t="shared" si="5"/>
        <v>359.2354736328125</v>
      </c>
      <c r="V11" s="19">
        <f t="shared" si="5"/>
        <v>359.2354736328125</v>
      </c>
      <c r="W11" s="19">
        <f t="shared" si="5"/>
        <v>359.2354736328125</v>
      </c>
      <c r="X11" s="9" t="str">
        <f t="shared" si="6"/>
        <v>CZ07</v>
      </c>
      <c r="Y11" s="9">
        <f t="shared" si="7"/>
        <v>198.26036199573502</v>
      </c>
      <c r="Z11" s="9">
        <f t="shared" si="45"/>
        <v>-94.803489540191407</v>
      </c>
      <c r="AA11" s="9">
        <f t="shared" si="46"/>
        <v>102.73544703124725</v>
      </c>
      <c r="AB11" s="9">
        <f t="shared" si="47"/>
        <v>-50.006545340123559</v>
      </c>
      <c r="AC11" s="9">
        <f t="shared" si="48"/>
        <v>141.02031597185999</v>
      </c>
      <c r="AD11" s="9"/>
      <c r="AE11" s="9">
        <f t="shared" si="8"/>
        <v>440.35679314781203</v>
      </c>
      <c r="AF11" s="9">
        <f t="shared" si="33"/>
        <v>147.2929416118856</v>
      </c>
      <c r="AG11" s="9">
        <f t="shared" si="34"/>
        <v>344.83187818332425</v>
      </c>
      <c r="AH11" s="9">
        <f t="shared" si="35"/>
        <v>198.94506596820708</v>
      </c>
      <c r="AI11" s="9">
        <f t="shared" si="36"/>
        <v>389.97192728019064</v>
      </c>
      <c r="AJ11" s="9"/>
      <c r="AK11" s="9">
        <f t="shared" si="9"/>
        <v>78.35756155161171</v>
      </c>
      <c r="AL11" s="9">
        <f t="shared" si="37"/>
        <v>-45.218688426358369</v>
      </c>
      <c r="AM11" s="9">
        <f t="shared" si="38"/>
        <v>152.32024814508028</v>
      </c>
      <c r="AN11" s="9">
        <f t="shared" si="39"/>
        <v>0.98229441661623385</v>
      </c>
      <c r="AO11" s="9">
        <f t="shared" si="40"/>
        <v>192.00915572859978</v>
      </c>
      <c r="AP11" s="9"/>
      <c r="AQ11" s="9">
        <f t="shared" si="41"/>
        <v>127.36880915034985</v>
      </c>
      <c r="AR11" s="9">
        <f t="shared" si="42"/>
        <v>197.53893657143865</v>
      </c>
      <c r="AS11" s="9"/>
      <c r="AT11" s="9">
        <f t="shared" si="43"/>
        <v>123.27986307183801</v>
      </c>
      <c r="AU11" s="9">
        <f t="shared" si="44"/>
        <v>191.02686131198357</v>
      </c>
      <c r="AW11" s="9">
        <f t="shared" si="10"/>
        <v>525.8880615234375</v>
      </c>
      <c r="AX11" s="9">
        <f t="shared" si="10"/>
        <v>525.88763427734375</v>
      </c>
      <c r="AY11" s="9">
        <f t="shared" si="10"/>
        <v>496.37466430664062</v>
      </c>
      <c r="AZ11" s="9">
        <f t="shared" si="10"/>
        <v>558.4815673828125</v>
      </c>
      <c r="BA11" s="9">
        <f t="shared" si="10"/>
        <v>530.02484130859375</v>
      </c>
      <c r="BB11" s="9">
        <f t="shared" si="10"/>
        <v>543.9774169921875</v>
      </c>
      <c r="BC11" s="9">
        <f t="shared" si="10"/>
        <v>507.5477294921875</v>
      </c>
      <c r="BD11" s="9">
        <f t="shared" si="10"/>
        <v>487.40753173828125</v>
      </c>
      <c r="BE11" s="9">
        <f t="shared" si="10"/>
        <v>547.41339111328125</v>
      </c>
      <c r="BF11" s="9">
        <f t="shared" si="10"/>
        <v>510.41705322265625</v>
      </c>
      <c r="BG11" s="9">
        <f t="shared" si="10"/>
        <v>489.95339965820313</v>
      </c>
      <c r="BH11" s="9" t="str">
        <f t="shared" si="11"/>
        <v>CZ07</v>
      </c>
      <c r="BI11" s="15">
        <f t="shared" si="12"/>
        <v>7.9892708755573569E-2</v>
      </c>
      <c r="BJ11" s="15">
        <f t="shared" si="13"/>
        <v>-4.8969715461482884E-2</v>
      </c>
      <c r="BK11" s="15">
        <f t="shared" si="14"/>
        <v>0.10416707054863326</v>
      </c>
      <c r="BL11" s="15">
        <f t="shared" si="15"/>
        <v>-5.9921022326263222E-2</v>
      </c>
      <c r="BM11" s="15">
        <f t="shared" si="16"/>
        <v>0.10002975000144418</v>
      </c>
      <c r="BO11" s="15">
        <f t="shared" si="17"/>
        <v>7.9893865326659735E-2</v>
      </c>
      <c r="BP11" s="15">
        <f t="shared" si="18"/>
        <v>-4.8968558890396717E-2</v>
      </c>
      <c r="BQ11" s="15">
        <f t="shared" si="19"/>
        <v>0.10416822711971943</v>
      </c>
      <c r="BR11" s="15">
        <f t="shared" si="20"/>
        <v>-5.9919833005817137E-2</v>
      </c>
      <c r="BS11" s="15">
        <f t="shared" si="21"/>
        <v>0.10003093932189026</v>
      </c>
      <c r="BU11" s="15">
        <f t="shared" si="22"/>
        <v>7.7033417193916223E-2</v>
      </c>
      <c r="BV11" s="15">
        <f t="shared" si="23"/>
        <v>3.9263275233076614E-2</v>
      </c>
      <c r="BW11" s="15">
        <f t="shared" si="24"/>
        <v>0.19240006124319275</v>
      </c>
      <c r="BX11" s="15">
        <f t="shared" si="25"/>
        <v>3.0810365573318718E-2</v>
      </c>
      <c r="BY11" s="15">
        <f t="shared" si="26"/>
        <v>0.19076113790102611</v>
      </c>
      <c r="BZ11" s="15"/>
      <c r="CA11" s="15">
        <f t="shared" si="27"/>
        <v>9.861652068169402E-2</v>
      </c>
      <c r="CB11" s="15">
        <f t="shared" si="28"/>
        <v>0.15313678601011615</v>
      </c>
      <c r="CC11" s="15">
        <f t="shared" si="29"/>
        <v>0.10298631567894737</v>
      </c>
      <c r="CD11" s="15">
        <f t="shared" si="30"/>
        <v>0.15995077232770741</v>
      </c>
    </row>
    <row r="12" spans="3:82" x14ac:dyDescent="0.25">
      <c r="C12" t="str">
        <f>C6</f>
        <v>OfL</v>
      </c>
      <c r="D12">
        <f t="shared" si="32"/>
        <v>8</v>
      </c>
      <c r="G12" s="9">
        <f t="shared" si="4"/>
        <v>1851932.375</v>
      </c>
      <c r="H12" s="9">
        <f t="shared" si="4"/>
        <v>1771460.5</v>
      </c>
      <c r="I12" s="9">
        <f t="shared" si="4"/>
        <v>1672496</v>
      </c>
      <c r="J12" s="9">
        <f t="shared" si="4"/>
        <v>1781853.75</v>
      </c>
      <c r="K12" s="9">
        <f t="shared" si="4"/>
        <v>1744941</v>
      </c>
      <c r="L12" s="9">
        <f t="shared" si="4"/>
        <v>1785899.375</v>
      </c>
      <c r="M12" s="9">
        <f t="shared" si="4"/>
        <v>1729977</v>
      </c>
      <c r="N12" s="9">
        <f t="shared" si="4"/>
        <v>1699156</v>
      </c>
      <c r="O12" s="9">
        <f t="shared" si="4"/>
        <v>1763648</v>
      </c>
      <c r="P12" s="9">
        <f t="shared" si="4"/>
        <v>1712165</v>
      </c>
      <c r="Q12" s="9">
        <f t="shared" si="4"/>
        <v>1683870.875</v>
      </c>
      <c r="R12" s="19">
        <f t="shared" si="5"/>
        <v>377.0513916015625</v>
      </c>
      <c r="S12" s="19">
        <f t="shared" si="5"/>
        <v>377.0513916015625</v>
      </c>
      <c r="T12" s="19">
        <f t="shared" si="5"/>
        <v>377.0513916015625</v>
      </c>
      <c r="U12" s="19">
        <f t="shared" si="5"/>
        <v>405.48291015625</v>
      </c>
      <c r="V12" s="19">
        <f t="shared" si="5"/>
        <v>405.48291015625</v>
      </c>
      <c r="W12" s="19">
        <f t="shared" si="5"/>
        <v>405.48291015625</v>
      </c>
      <c r="X12" s="9" t="str">
        <f t="shared" si="6"/>
        <v>CZ08</v>
      </c>
      <c r="Y12" s="9">
        <f t="shared" si="7"/>
        <v>262.46952591698084</v>
      </c>
      <c r="Z12" s="9">
        <f t="shared" si="45"/>
        <v>-38.294183025474254</v>
      </c>
      <c r="AA12" s="9">
        <f t="shared" si="46"/>
        <v>191.76298406665362</v>
      </c>
      <c r="AB12" s="9">
        <f t="shared" si="47"/>
        <v>19.267149870729465</v>
      </c>
      <c r="AC12" s="9">
        <f t="shared" si="48"/>
        <v>216.01311129548702</v>
      </c>
      <c r="AD12" s="9"/>
      <c r="AE12" s="9">
        <f t="shared" si="8"/>
        <v>475.89368186078434</v>
      </c>
      <c r="AF12" s="9">
        <f t="shared" si="33"/>
        <v>175.12997291832926</v>
      </c>
      <c r="AG12" s="9">
        <f t="shared" si="34"/>
        <v>405.18714001045714</v>
      </c>
      <c r="AH12" s="9">
        <f t="shared" si="35"/>
        <v>217.72650039919125</v>
      </c>
      <c r="AI12" s="9">
        <f t="shared" si="36"/>
        <v>414.47246182394883</v>
      </c>
      <c r="AJ12" s="9"/>
      <c r="AK12" s="9">
        <f t="shared" si="9"/>
        <v>97.898458465328829</v>
      </c>
      <c r="AL12" s="9">
        <f t="shared" si="37"/>
        <v>-10.729638161036387</v>
      </c>
      <c r="AM12" s="9">
        <f t="shared" si="38"/>
        <v>219.32752893109148</v>
      </c>
      <c r="AN12" s="9">
        <f t="shared" si="39"/>
        <v>44.89893296115622</v>
      </c>
      <c r="AO12" s="9">
        <f t="shared" si="40"/>
        <v>241.64489438591377</v>
      </c>
      <c r="AP12" s="9"/>
      <c r="AQ12" s="9">
        <f t="shared" si="41"/>
        <v>148.31499431009726</v>
      </c>
      <c r="AR12" s="9">
        <f t="shared" si="42"/>
        <v>230.05716709212786</v>
      </c>
      <c r="AS12" s="9"/>
      <c r="AT12" s="9">
        <f t="shared" si="43"/>
        <v>126.96712662972993</v>
      </c>
      <c r="AU12" s="9">
        <f t="shared" si="44"/>
        <v>196.74596142475755</v>
      </c>
      <c r="AW12" s="9">
        <f t="shared" si="10"/>
        <v>591.904541015625</v>
      </c>
      <c r="AX12" s="9">
        <f t="shared" si="10"/>
        <v>591.90374755859375</v>
      </c>
      <c r="AY12" s="9">
        <f t="shared" si="10"/>
        <v>545.12835693359375</v>
      </c>
      <c r="AZ12" s="9">
        <f t="shared" si="10"/>
        <v>621.4927978515625</v>
      </c>
      <c r="BA12" s="9">
        <f t="shared" si="10"/>
        <v>584.8671875</v>
      </c>
      <c r="BB12" s="9">
        <f t="shared" si="10"/>
        <v>603.83544921875</v>
      </c>
      <c r="BC12" s="9">
        <f t="shared" si="10"/>
        <v>556.3699951171875</v>
      </c>
      <c r="BD12" s="9">
        <f t="shared" si="10"/>
        <v>530.2333984375</v>
      </c>
      <c r="BE12" s="9">
        <f t="shared" si="10"/>
        <v>599.767333984375</v>
      </c>
      <c r="BF12" s="9">
        <f t="shared" si="10"/>
        <v>553.1279296875</v>
      </c>
      <c r="BG12" s="9">
        <f t="shared" si="10"/>
        <v>527.4609375</v>
      </c>
      <c r="BH12" s="9" t="str">
        <f t="shared" si="11"/>
        <v>CZ08</v>
      </c>
      <c r="BI12" s="15">
        <f t="shared" si="12"/>
        <v>0.12405574324050887</v>
      </c>
      <c r="BJ12" s="15">
        <f t="shared" si="13"/>
        <v>-3.1644762294803327E-2</v>
      </c>
      <c r="BK12" s="15">
        <f t="shared" si="14"/>
        <v>0.16355953192253964</v>
      </c>
      <c r="BL12" s="15">
        <f t="shared" si="15"/>
        <v>-1.9393138967931035E-2</v>
      </c>
      <c r="BM12" s="15">
        <f t="shared" si="16"/>
        <v>0.15892854777470439</v>
      </c>
      <c r="BO12" s="15">
        <f t="shared" si="17"/>
        <v>0.1240578476142068</v>
      </c>
      <c r="BP12" s="15">
        <f t="shared" si="18"/>
        <v>-3.1642657921105412E-2</v>
      </c>
      <c r="BQ12" s="15">
        <f t="shared" si="19"/>
        <v>0.16356163629623754</v>
      </c>
      <c r="BR12" s="15">
        <f t="shared" si="20"/>
        <v>-1.9391182148022289E-2</v>
      </c>
      <c r="BS12" s="15">
        <f t="shared" si="21"/>
        <v>0.15893050459461314</v>
      </c>
      <c r="BU12" s="15">
        <f t="shared" si="22"/>
        <v>9.7136918646531581E-2</v>
      </c>
      <c r="BV12" s="15">
        <f t="shared" si="23"/>
        <v>4.6830084773885047E-2</v>
      </c>
      <c r="BW12" s="15">
        <f t="shared" si="24"/>
        <v>0.24203437899122801</v>
      </c>
      <c r="BX12" s="15">
        <f t="shared" si="25"/>
        <v>5.3579234347548077E-2</v>
      </c>
      <c r="BY12" s="15">
        <f t="shared" si="26"/>
        <v>0.23190092109018351</v>
      </c>
      <c r="BZ12" s="15"/>
      <c r="CA12" s="15">
        <f t="shared" si="27"/>
        <v>0.12588590085809884</v>
      </c>
      <c r="CB12" s="15">
        <f t="shared" si="28"/>
        <v>0.19520429421734295</v>
      </c>
      <c r="CC12" s="15">
        <f t="shared" si="29"/>
        <v>0.11502187423608762</v>
      </c>
      <c r="CD12" s="15">
        <f t="shared" si="30"/>
        <v>0.17832168674263543</v>
      </c>
    </row>
    <row r="13" spans="3:82" x14ac:dyDescent="0.25">
      <c r="C13" t="str">
        <f t="shared" ref="C13:C20" si="49">C7</f>
        <v>OfL</v>
      </c>
      <c r="D13">
        <f t="shared" si="32"/>
        <v>9</v>
      </c>
      <c r="G13" s="9">
        <f t="shared" si="4"/>
        <v>1899722.875</v>
      </c>
      <c r="H13" s="9">
        <f t="shared" si="4"/>
        <v>1808650.25</v>
      </c>
      <c r="I13" s="9">
        <f t="shared" si="4"/>
        <v>1688915.25</v>
      </c>
      <c r="J13" s="9">
        <f t="shared" si="4"/>
        <v>1803447.5</v>
      </c>
      <c r="K13" s="9">
        <f t="shared" si="4"/>
        <v>1765594.5</v>
      </c>
      <c r="L13" s="9">
        <f t="shared" si="4"/>
        <v>1812363.25</v>
      </c>
      <c r="M13" s="9">
        <f t="shared" si="4"/>
        <v>1753191.125</v>
      </c>
      <c r="N13" s="9">
        <f t="shared" si="4"/>
        <v>1720595.5</v>
      </c>
      <c r="O13" s="9">
        <f t="shared" si="4"/>
        <v>1783016.125</v>
      </c>
      <c r="P13" s="9">
        <f t="shared" si="4"/>
        <v>1729189.625</v>
      </c>
      <c r="Q13" s="9">
        <f t="shared" si="4"/>
        <v>1699684</v>
      </c>
      <c r="R13" s="19">
        <f t="shared" si="5"/>
        <v>440.96659342447919</v>
      </c>
      <c r="S13" s="19">
        <f t="shared" si="5"/>
        <v>440.96659342447919</v>
      </c>
      <c r="T13" s="19">
        <f t="shared" si="5"/>
        <v>440.96659342447919</v>
      </c>
      <c r="U13" s="19">
        <f t="shared" si="5"/>
        <v>445.65523274739581</v>
      </c>
      <c r="V13" s="19">
        <f t="shared" si="5"/>
        <v>445.65523274739581</v>
      </c>
      <c r="W13" s="19">
        <f t="shared" si="5"/>
        <v>445.65523274739581</v>
      </c>
      <c r="X13" s="9" t="str">
        <f t="shared" si="6"/>
        <v>CZ09</v>
      </c>
      <c r="Y13" s="9">
        <f t="shared" si="7"/>
        <v>271.52850530049517</v>
      </c>
      <c r="Z13" s="9">
        <f t="shared" si="45"/>
        <v>-8.4201389750761155</v>
      </c>
      <c r="AA13" s="9">
        <f t="shared" si="46"/>
        <v>199.68576149086547</v>
      </c>
      <c r="AB13" s="9">
        <f t="shared" si="47"/>
        <v>57.520080807689773</v>
      </c>
      <c r="AC13" s="9">
        <f t="shared" si="48"/>
        <v>244.50795591076059</v>
      </c>
      <c r="AD13" s="9"/>
      <c r="AE13" s="9">
        <f t="shared" si="8"/>
        <v>478.05803918818475</v>
      </c>
      <c r="AF13" s="9">
        <f t="shared" si="33"/>
        <v>198.10939491261345</v>
      </c>
      <c r="AG13" s="9">
        <f t="shared" si="34"/>
        <v>406.21529537855503</v>
      </c>
      <c r="AH13" s="9">
        <f t="shared" si="35"/>
        <v>261.87676352529485</v>
      </c>
      <c r="AI13" s="9">
        <f t="shared" si="36"/>
        <v>448.86463862836564</v>
      </c>
      <c r="AJ13" s="9"/>
      <c r="AK13" s="9">
        <f t="shared" si="9"/>
        <v>85.840969734327004</v>
      </c>
      <c r="AL13" s="9">
        <f t="shared" si="37"/>
        <v>-20.21865178212628</v>
      </c>
      <c r="AM13" s="9">
        <f t="shared" si="38"/>
        <v>187.8872486838153</v>
      </c>
      <c r="AN13" s="9">
        <f t="shared" si="39"/>
        <v>45.845697522822121</v>
      </c>
      <c r="AO13" s="9">
        <f t="shared" si="40"/>
        <v>232.83357262589294</v>
      </c>
      <c r="AP13" s="9"/>
      <c r="AQ13" s="9">
        <f t="shared" si="41"/>
        <v>134.18731913562505</v>
      </c>
      <c r="AR13" s="9">
        <f t="shared" si="42"/>
        <v>208.1059004659416</v>
      </c>
      <c r="AS13" s="9"/>
      <c r="AT13" s="9">
        <f t="shared" si="43"/>
        <v>120.78058562931692</v>
      </c>
      <c r="AU13" s="9">
        <f t="shared" si="44"/>
        <v>186.98787510307082</v>
      </c>
      <c r="AW13" s="9">
        <f t="shared" si="10"/>
        <v>684.90234375</v>
      </c>
      <c r="AX13" s="9">
        <f t="shared" si="10"/>
        <v>684.90264892578125</v>
      </c>
      <c r="AY13" s="9">
        <f t="shared" si="10"/>
        <v>623.61138916015625</v>
      </c>
      <c r="AZ13" s="9">
        <f t="shared" si="10"/>
        <v>728.71563720703125</v>
      </c>
      <c r="BA13" s="9">
        <f t="shared" si="10"/>
        <v>678.59039306640625</v>
      </c>
      <c r="BB13" s="9">
        <f t="shared" si="10"/>
        <v>723.01153564453125</v>
      </c>
      <c r="BC13" s="9">
        <f t="shared" si="10"/>
        <v>654.33135986328125</v>
      </c>
      <c r="BD13" s="9">
        <f t="shared" si="10"/>
        <v>616.58282470703125</v>
      </c>
      <c r="BE13" s="9">
        <f t="shared" si="10"/>
        <v>697.26727294921875</v>
      </c>
      <c r="BF13" s="9">
        <f t="shared" si="10"/>
        <v>633.4771728515625</v>
      </c>
      <c r="BG13" s="9">
        <f t="shared" si="10"/>
        <v>598.3779296875</v>
      </c>
      <c r="BH13" s="9" t="str">
        <f t="shared" si="11"/>
        <v>CZ09</v>
      </c>
      <c r="BI13" s="15">
        <f t="shared" si="12"/>
        <v>0.13899297742635433</v>
      </c>
      <c r="BJ13" s="15">
        <f t="shared" si="13"/>
        <v>-8.6421255684704393E-2</v>
      </c>
      <c r="BK13" s="15">
        <f t="shared" si="14"/>
        <v>0.15493197271065068</v>
      </c>
      <c r="BL13" s="15">
        <f t="shared" si="15"/>
        <v>-2.7744819570975299E-2</v>
      </c>
      <c r="BM13" s="15">
        <f t="shared" si="16"/>
        <v>0.19415169593066303</v>
      </c>
      <c r="BO13" s="15">
        <f t="shared" si="17"/>
        <v>0.13899228536535516</v>
      </c>
      <c r="BP13" s="15">
        <f t="shared" si="18"/>
        <v>-8.6421947745703567E-2</v>
      </c>
      <c r="BQ13" s="15">
        <f t="shared" si="19"/>
        <v>0.1549312806496515</v>
      </c>
      <c r="BR13" s="15">
        <f t="shared" si="20"/>
        <v>-2.7745504350955037E-2</v>
      </c>
      <c r="BS13" s="15">
        <f t="shared" si="21"/>
        <v>0.19415101115068328</v>
      </c>
      <c r="BU13" s="15">
        <f t="shared" si="22"/>
        <v>0.11367129593958583</v>
      </c>
      <c r="BV13" s="15">
        <f t="shared" si="23"/>
        <v>1.2935450547858555E-2</v>
      </c>
      <c r="BW13" s="15">
        <f t="shared" si="24"/>
        <v>0.25428867894321361</v>
      </c>
      <c r="BX13" s="15">
        <f t="shared" si="25"/>
        <v>7.0566576911793855E-2</v>
      </c>
      <c r="BY13" s="15">
        <f t="shared" si="26"/>
        <v>0.29246309241343216</v>
      </c>
      <c r="BZ13" s="15"/>
      <c r="CA13" s="15">
        <f t="shared" si="27"/>
        <v>0.15574915833848149</v>
      </c>
      <c r="CB13" s="15">
        <f t="shared" si="28"/>
        <v>0.24135322839535506</v>
      </c>
      <c r="CC13" s="15">
        <f t="shared" si="29"/>
        <v>0.14313777873626685</v>
      </c>
      <c r="CD13" s="15">
        <f t="shared" si="30"/>
        <v>0.22189651550163833</v>
      </c>
    </row>
    <row r="14" spans="3:82" x14ac:dyDescent="0.25">
      <c r="C14" t="str">
        <f t="shared" si="49"/>
        <v>OfL</v>
      </c>
      <c r="D14">
        <f t="shared" si="32"/>
        <v>10</v>
      </c>
      <c r="G14" s="9">
        <f t="shared" si="4"/>
        <v>1899215.625</v>
      </c>
      <c r="H14" s="9">
        <f t="shared" si="4"/>
        <v>1819499.625</v>
      </c>
      <c r="I14" s="9">
        <f t="shared" si="4"/>
        <v>1705483</v>
      </c>
      <c r="J14" s="9">
        <f t="shared" si="4"/>
        <v>1823745.5</v>
      </c>
      <c r="K14" s="9">
        <f t="shared" si="4"/>
        <v>1782047.25</v>
      </c>
      <c r="L14" s="9">
        <f t="shared" si="4"/>
        <v>1825547.5</v>
      </c>
      <c r="M14" s="9">
        <f t="shared" si="4"/>
        <v>1763459.875</v>
      </c>
      <c r="N14" s="9">
        <f t="shared" si="4"/>
        <v>1729282</v>
      </c>
      <c r="O14" s="9">
        <f t="shared" si="4"/>
        <v>1804381.875</v>
      </c>
      <c r="P14" s="9">
        <f t="shared" si="4"/>
        <v>1746165.25</v>
      </c>
      <c r="Q14" s="9">
        <f t="shared" si="4"/>
        <v>1714238.25</v>
      </c>
      <c r="R14" s="19">
        <f t="shared" si="5"/>
        <v>413.11307779947919</v>
      </c>
      <c r="S14" s="19">
        <f t="shared" si="5"/>
        <v>413.11307779947919</v>
      </c>
      <c r="T14" s="19">
        <f t="shared" si="5"/>
        <v>413.11307779947919</v>
      </c>
      <c r="U14" s="19">
        <f t="shared" si="5"/>
        <v>421.426025390625</v>
      </c>
      <c r="V14" s="19">
        <f t="shared" si="5"/>
        <v>421.426025390625</v>
      </c>
      <c r="W14" s="19">
        <f t="shared" si="5"/>
        <v>421.426025390625</v>
      </c>
      <c r="X14" s="9" t="str">
        <f t="shared" si="6"/>
        <v>CZ10</v>
      </c>
      <c r="Y14" s="9">
        <f t="shared" si="7"/>
        <v>275.99374390985145</v>
      </c>
      <c r="Z14" s="9">
        <f t="shared" si="45"/>
        <v>-14.639756824487595</v>
      </c>
      <c r="AA14" s="9">
        <f t="shared" si="46"/>
        <v>218.38481967349071</v>
      </c>
      <c r="AB14" s="9">
        <f t="shared" si="47"/>
        <v>35.872843842492095</v>
      </c>
      <c r="AC14" s="9">
        <f t="shared" si="48"/>
        <v>249.77426323500532</v>
      </c>
      <c r="AD14" s="9"/>
      <c r="AE14" s="9">
        <f t="shared" si="8"/>
        <v>468.95786023514802</v>
      </c>
      <c r="AF14" s="9">
        <f t="shared" si="33"/>
        <v>178.32435950080898</v>
      </c>
      <c r="AG14" s="9">
        <f t="shared" si="34"/>
        <v>411.34893599878728</v>
      </c>
      <c r="AH14" s="9">
        <f t="shared" si="35"/>
        <v>225.03059679832879</v>
      </c>
      <c r="AI14" s="9">
        <f t="shared" si="36"/>
        <v>438.93201619084198</v>
      </c>
      <c r="AJ14" s="9"/>
      <c r="AK14" s="9">
        <f t="shared" si="9"/>
        <v>100.93664965077649</v>
      </c>
      <c r="AL14" s="9">
        <f t="shared" si="37"/>
        <v>-4.3620018267121337</v>
      </c>
      <c r="AM14" s="9">
        <f t="shared" si="38"/>
        <v>228.66257467126616</v>
      </c>
      <c r="AN14" s="9">
        <f t="shared" si="39"/>
        <v>45.947862337290672</v>
      </c>
      <c r="AO14" s="9">
        <f t="shared" si="40"/>
        <v>259.84928172980386</v>
      </c>
      <c r="AP14" s="9"/>
      <c r="AQ14" s="9">
        <f t="shared" si="41"/>
        <v>150.29208305561482</v>
      </c>
      <c r="AR14" s="9">
        <f t="shared" si="42"/>
        <v>233.0245764979783</v>
      </c>
      <c r="AS14" s="9"/>
      <c r="AT14" s="9">
        <f t="shared" si="43"/>
        <v>138.14197864509742</v>
      </c>
      <c r="AU14" s="9">
        <f t="shared" si="44"/>
        <v>213.90141939251322</v>
      </c>
      <c r="AW14" s="9">
        <f t="shared" si="10"/>
        <v>690.50067138671875</v>
      </c>
      <c r="AX14" s="9">
        <f t="shared" si="10"/>
        <v>690.4970703125</v>
      </c>
      <c r="AY14" s="9">
        <f t="shared" si="10"/>
        <v>636.0509033203125</v>
      </c>
      <c r="AZ14" s="9">
        <f t="shared" si="10"/>
        <v>737.62841796875</v>
      </c>
      <c r="BA14" s="9">
        <f t="shared" si="10"/>
        <v>686.18603515625</v>
      </c>
      <c r="BB14" s="9">
        <f t="shared" si="10"/>
        <v>738.15106201171875</v>
      </c>
      <c r="BC14" s="9">
        <f t="shared" si="10"/>
        <v>666.1468505859375</v>
      </c>
      <c r="BD14" s="9">
        <f t="shared" si="10"/>
        <v>626.670166015625</v>
      </c>
      <c r="BE14" s="9">
        <f t="shared" si="10"/>
        <v>750.4158935546875</v>
      </c>
      <c r="BF14" s="9">
        <f t="shared" si="10"/>
        <v>675.94622802734375</v>
      </c>
      <c r="BG14" s="9">
        <f t="shared" si="10"/>
        <v>635.15667724609375</v>
      </c>
      <c r="BH14" s="9" t="str">
        <f t="shared" si="11"/>
        <v>CZ10</v>
      </c>
      <c r="BI14" s="15">
        <f t="shared" si="12"/>
        <v>0.13179482790088554</v>
      </c>
      <c r="BJ14" s="15">
        <f t="shared" si="13"/>
        <v>-0.1153533844850816</v>
      </c>
      <c r="BK14" s="15">
        <f t="shared" si="14"/>
        <v>0.15450226034203624</v>
      </c>
      <c r="BL14" s="15">
        <f t="shared" si="15"/>
        <v>-0.142181117520324</v>
      </c>
      <c r="BM14" s="15">
        <f t="shared" si="16"/>
        <v>0.1313169802816771</v>
      </c>
      <c r="BO14" s="15">
        <f t="shared" si="17"/>
        <v>0.13180354482226198</v>
      </c>
      <c r="BP14" s="15">
        <f t="shared" si="18"/>
        <v>-0.11534466756370518</v>
      </c>
      <c r="BQ14" s="15">
        <f t="shared" si="19"/>
        <v>0.15451097726341265</v>
      </c>
      <c r="BR14" s="15">
        <f t="shared" si="20"/>
        <v>-0.142172572546825</v>
      </c>
      <c r="BS14" s="15">
        <f t="shared" si="21"/>
        <v>0.13132552525517607</v>
      </c>
      <c r="BU14" s="15">
        <f t="shared" si="22"/>
        <v>0.12452373351750826</v>
      </c>
      <c r="BV14" s="15">
        <f t="shared" si="23"/>
        <v>-1.2651355550221434E-3</v>
      </c>
      <c r="BW14" s="15">
        <f t="shared" si="24"/>
        <v>0.26859050927209566</v>
      </c>
      <c r="BX14" s="15">
        <f t="shared" si="25"/>
        <v>-3.0343345724993209E-2</v>
      </c>
      <c r="BY14" s="15">
        <f t="shared" si="26"/>
        <v>0.24315475207700787</v>
      </c>
      <c r="BZ14" s="15"/>
      <c r="CA14" s="15">
        <f t="shared" si="27"/>
        <v>0.17429661585473058</v>
      </c>
      <c r="CB14" s="15">
        <f t="shared" si="28"/>
        <v>0.26985564482711782</v>
      </c>
      <c r="CC14" s="15">
        <f t="shared" si="29"/>
        <v>0.17670874848869833</v>
      </c>
      <c r="CD14" s="15">
        <f t="shared" si="30"/>
        <v>0.27349809780200107</v>
      </c>
    </row>
    <row r="15" spans="3:82" x14ac:dyDescent="0.25">
      <c r="C15" t="str">
        <f t="shared" si="49"/>
        <v>OfL</v>
      </c>
      <c r="D15">
        <f t="shared" si="32"/>
        <v>11</v>
      </c>
      <c r="G15" s="9">
        <f t="shared" si="4"/>
        <v>1893768.625</v>
      </c>
      <c r="H15" s="9">
        <f t="shared" si="4"/>
        <v>1826462</v>
      </c>
      <c r="I15" s="9">
        <f t="shared" si="4"/>
        <v>1707433.375</v>
      </c>
      <c r="J15" s="9">
        <f t="shared" si="4"/>
        <v>1822171.375</v>
      </c>
      <c r="K15" s="9">
        <f t="shared" si="4"/>
        <v>1781512.875</v>
      </c>
      <c r="L15" s="9">
        <f t="shared" si="4"/>
        <v>1820022.75</v>
      </c>
      <c r="M15" s="9">
        <f t="shared" si="4"/>
        <v>1759258.375</v>
      </c>
      <c r="N15" s="9">
        <f t="shared" si="4"/>
        <v>1725780.75</v>
      </c>
      <c r="O15" s="9">
        <f t="shared" si="4"/>
        <v>1805504.375</v>
      </c>
      <c r="P15" s="9">
        <f t="shared" si="4"/>
        <v>1747130.125</v>
      </c>
      <c r="Q15" s="9">
        <f t="shared" si="4"/>
        <v>1715311</v>
      </c>
      <c r="R15" s="19">
        <f t="shared" si="5"/>
        <v>403.856201171875</v>
      </c>
      <c r="S15" s="19">
        <f t="shared" si="5"/>
        <v>403.856201171875</v>
      </c>
      <c r="T15" s="19">
        <f t="shared" si="5"/>
        <v>403.856201171875</v>
      </c>
      <c r="U15" s="19">
        <f t="shared" si="5"/>
        <v>404.49918619791669</v>
      </c>
      <c r="V15" s="19">
        <f t="shared" si="5"/>
        <v>404.49918619791669</v>
      </c>
      <c r="W15" s="19">
        <f t="shared" si="5"/>
        <v>404.49918619791669</v>
      </c>
      <c r="X15" s="9" t="str">
        <f t="shared" si="6"/>
        <v>CZ11</v>
      </c>
      <c r="Y15" s="9">
        <f t="shared" si="7"/>
        <v>294.73021499883629</v>
      </c>
      <c r="Z15" s="9">
        <f t="shared" si="45"/>
        <v>15.944412841291383</v>
      </c>
      <c r="AA15" s="9">
        <f t="shared" si="46"/>
        <v>249.29975002947052</v>
      </c>
      <c r="AB15" s="9">
        <f t="shared" si="47"/>
        <v>51.811290887852813</v>
      </c>
      <c r="AC15" s="9">
        <f t="shared" si="48"/>
        <v>274.78670858342622</v>
      </c>
      <c r="AD15" s="9"/>
      <c r="AE15" s="9">
        <f t="shared" si="8"/>
        <v>461.39009246189232</v>
      </c>
      <c r="AF15" s="9">
        <f t="shared" si="33"/>
        <v>182.60429030434744</v>
      </c>
      <c r="AG15" s="9">
        <f t="shared" si="34"/>
        <v>415.95962749252658</v>
      </c>
      <c r="AH15" s="9">
        <f t="shared" si="35"/>
        <v>218.20624864449874</v>
      </c>
      <c r="AI15" s="9">
        <f t="shared" si="36"/>
        <v>441.18166634007218</v>
      </c>
      <c r="AJ15" s="9"/>
      <c r="AK15" s="9">
        <f t="shared" si="9"/>
        <v>100.675685756516</v>
      </c>
      <c r="AL15" s="9">
        <f t="shared" si="37"/>
        <v>5.3202723983569049</v>
      </c>
      <c r="AM15" s="9">
        <f t="shared" si="38"/>
        <v>238.67560958653604</v>
      </c>
      <c r="AN15" s="9">
        <f t="shared" si="39"/>
        <v>41.204038397854859</v>
      </c>
      <c r="AO15" s="9">
        <f t="shared" si="40"/>
        <v>264.17945609342826</v>
      </c>
      <c r="AP15" s="9"/>
      <c r="AQ15" s="9">
        <f t="shared" si="41"/>
        <v>150.46042334791244</v>
      </c>
      <c r="AR15" s="9">
        <f t="shared" si="42"/>
        <v>233.35533718817913</v>
      </c>
      <c r="AS15" s="9"/>
      <c r="AT15" s="9">
        <f t="shared" si="43"/>
        <v>144.31240405867754</v>
      </c>
      <c r="AU15" s="9">
        <f t="shared" si="44"/>
        <v>222.97541769557341</v>
      </c>
      <c r="AW15" s="9">
        <f t="shared" si="10"/>
        <v>679.0809326171875</v>
      </c>
      <c r="AX15" s="9">
        <f t="shared" si="10"/>
        <v>679.072509765625</v>
      </c>
      <c r="AY15" s="9">
        <f t="shared" si="10"/>
        <v>620.5894775390625</v>
      </c>
      <c r="AZ15" s="9">
        <f t="shared" si="10"/>
        <v>717.1004638671875</v>
      </c>
      <c r="BA15" s="9">
        <f t="shared" si="10"/>
        <v>667.9197998046875</v>
      </c>
      <c r="BB15" s="9">
        <f t="shared" si="10"/>
        <v>693.43115234375</v>
      </c>
      <c r="BC15" s="9">
        <f t="shared" si="10"/>
        <v>629.53741455078125</v>
      </c>
      <c r="BD15" s="9">
        <f t="shared" si="10"/>
        <v>594.39398193359375</v>
      </c>
      <c r="BE15" s="9">
        <f t="shared" si="10"/>
        <v>694.15948486328125</v>
      </c>
      <c r="BF15" s="9">
        <f t="shared" si="10"/>
        <v>630.1627197265625</v>
      </c>
      <c r="BG15" s="9">
        <f t="shared" si="10"/>
        <v>595.036376953125</v>
      </c>
      <c r="BH15" s="9" t="str">
        <f t="shared" si="11"/>
        <v>CZ11</v>
      </c>
      <c r="BI15" s="15">
        <f t="shared" si="12"/>
        <v>0.14481152463887267</v>
      </c>
      <c r="BJ15" s="15">
        <f t="shared" si="13"/>
        <v>-3.5553849455475323E-2</v>
      </c>
      <c r="BK15" s="15">
        <f t="shared" si="14"/>
        <v>0.20967494763313876</v>
      </c>
      <c r="BL15" s="15">
        <f t="shared" si="15"/>
        <v>-3.7297912115636177E-2</v>
      </c>
      <c r="BM15" s="15">
        <f t="shared" si="16"/>
        <v>0.20775352752225837</v>
      </c>
      <c r="BO15" s="15">
        <f t="shared" si="17"/>
        <v>0.14483238070481413</v>
      </c>
      <c r="BP15" s="15">
        <f t="shared" si="18"/>
        <v>-3.5532993389533883E-2</v>
      </c>
      <c r="BQ15" s="15">
        <f t="shared" si="19"/>
        <v>0.20969580369908022</v>
      </c>
      <c r="BR15" s="15">
        <f t="shared" si="20"/>
        <v>-3.7277089202142406E-2</v>
      </c>
      <c r="BS15" s="15">
        <f t="shared" si="21"/>
        <v>0.20777435043575215</v>
      </c>
      <c r="BU15" s="15">
        <f t="shared" si="22"/>
        <v>0.12177766224659124</v>
      </c>
      <c r="BV15" s="15">
        <f t="shared" si="23"/>
        <v>5.8608265651872965E-2</v>
      </c>
      <c r="BW15" s="15">
        <f t="shared" si="24"/>
        <v>0.30383706274048705</v>
      </c>
      <c r="BX15" s="15">
        <f t="shared" si="25"/>
        <v>5.6714524495190204E-2</v>
      </c>
      <c r="BY15" s="15">
        <f t="shared" si="26"/>
        <v>0.30176596413308476</v>
      </c>
      <c r="BZ15" s="15"/>
      <c r="CA15" s="15">
        <f t="shared" si="27"/>
        <v>0.15820912891164585</v>
      </c>
      <c r="CB15" s="15">
        <f t="shared" si="28"/>
        <v>0.24522879708861409</v>
      </c>
      <c r="CC15" s="15">
        <f t="shared" si="29"/>
        <v>0.1582123458349948</v>
      </c>
      <c r="CD15" s="15">
        <f t="shared" si="30"/>
        <v>0.24505143963789455</v>
      </c>
    </row>
    <row r="16" spans="3:82" x14ac:dyDescent="0.25">
      <c r="C16" t="str">
        <f t="shared" si="49"/>
        <v>OfL</v>
      </c>
      <c r="D16">
        <f t="shared" si="32"/>
        <v>12</v>
      </c>
      <c r="G16" s="9">
        <f t="shared" si="4"/>
        <v>1852433.75</v>
      </c>
      <c r="H16" s="9">
        <f t="shared" si="4"/>
        <v>1771118.375</v>
      </c>
      <c r="I16" s="9">
        <f t="shared" si="4"/>
        <v>1658650.625</v>
      </c>
      <c r="J16" s="9">
        <f t="shared" si="4"/>
        <v>1759576.875</v>
      </c>
      <c r="K16" s="9">
        <f t="shared" si="4"/>
        <v>1727748.375</v>
      </c>
      <c r="L16" s="9">
        <f t="shared" si="4"/>
        <v>1770493.125</v>
      </c>
      <c r="M16" s="9">
        <f t="shared" si="4"/>
        <v>1718477.75</v>
      </c>
      <c r="N16" s="9">
        <f t="shared" si="4"/>
        <v>1689773.5</v>
      </c>
      <c r="O16" s="9">
        <f t="shared" si="4"/>
        <v>1749842.75</v>
      </c>
      <c r="P16" s="9">
        <f t="shared" si="4"/>
        <v>1701565.75</v>
      </c>
      <c r="Q16" s="9">
        <f t="shared" si="4"/>
        <v>1675156.625</v>
      </c>
      <c r="R16" s="19">
        <f t="shared" si="5"/>
        <v>407.25028483072919</v>
      </c>
      <c r="S16" s="19">
        <f t="shared" si="5"/>
        <v>407.25028483072919</v>
      </c>
      <c r="T16" s="19">
        <f t="shared" si="5"/>
        <v>407.25028483072919</v>
      </c>
      <c r="U16" s="19">
        <f t="shared" si="5"/>
        <v>420.6475830078125</v>
      </c>
      <c r="V16" s="19">
        <f t="shared" si="5"/>
        <v>420.6475830078125</v>
      </c>
      <c r="W16" s="19">
        <f t="shared" si="5"/>
        <v>420.6475830078125</v>
      </c>
      <c r="X16" s="9" t="str">
        <f t="shared" si="6"/>
        <v>CZ12</v>
      </c>
      <c r="Y16" s="9">
        <f t="shared" si="7"/>
        <v>276.16371108677419</v>
      </c>
      <c r="Z16" s="9">
        <f t="shared" si="45"/>
        <v>1.5352966548811156</v>
      </c>
      <c r="AA16" s="9">
        <f t="shared" si="46"/>
        <v>199.7417264761655</v>
      </c>
      <c r="AB16" s="9">
        <f t="shared" si="47"/>
        <v>50.578265178347301</v>
      </c>
      <c r="AC16" s="9">
        <f t="shared" si="48"/>
        <v>228.12861377648221</v>
      </c>
      <c r="AD16" s="9"/>
      <c r="AE16" s="9">
        <f t="shared" si="8"/>
        <v>475.83300053564022</v>
      </c>
      <c r="AF16" s="9">
        <f t="shared" si="33"/>
        <v>201.20458610374715</v>
      </c>
      <c r="AG16" s="9">
        <f t="shared" si="34"/>
        <v>399.41101592503151</v>
      </c>
      <c r="AH16" s="9">
        <f t="shared" si="35"/>
        <v>243.8882431379491</v>
      </c>
      <c r="AI16" s="9">
        <f t="shared" si="36"/>
        <v>421.43859173608399</v>
      </c>
      <c r="AJ16" s="9"/>
      <c r="AK16" s="9">
        <f t="shared" si="9"/>
        <v>78.154641471225247</v>
      </c>
      <c r="AL16" s="9">
        <f t="shared" si="37"/>
        <v>-26.804769466367016</v>
      </c>
      <c r="AM16" s="9">
        <f t="shared" si="38"/>
        <v>171.40166035491737</v>
      </c>
      <c r="AN16" s="9">
        <f t="shared" si="39"/>
        <v>23.140808109241441</v>
      </c>
      <c r="AO16" s="9">
        <f t="shared" si="40"/>
        <v>200.69115670737636</v>
      </c>
      <c r="AP16" s="9"/>
      <c r="AQ16" s="9">
        <f t="shared" si="41"/>
        <v>127.72336063956305</v>
      </c>
      <c r="AR16" s="9">
        <f t="shared" si="42"/>
        <v>198.20642982128439</v>
      </c>
      <c r="AS16" s="9"/>
      <c r="AT16" s="9">
        <f t="shared" si="43"/>
        <v>114.76828097952811</v>
      </c>
      <c r="AU16" s="9">
        <f t="shared" si="44"/>
        <v>177.55034859813492</v>
      </c>
      <c r="AW16" s="9">
        <f t="shared" si="10"/>
        <v>656.39581298828125</v>
      </c>
      <c r="AX16" s="9">
        <f t="shared" si="10"/>
        <v>656.39788818359375</v>
      </c>
      <c r="AY16" s="9">
        <f t="shared" si="10"/>
        <v>590.711181640625</v>
      </c>
      <c r="AZ16" s="9">
        <f t="shared" si="10"/>
        <v>684.09381103515625</v>
      </c>
      <c r="BA16" s="9">
        <f t="shared" si="10"/>
        <v>639.31695556640625</v>
      </c>
      <c r="BB16" s="9">
        <f t="shared" si="10"/>
        <v>662.73193359375</v>
      </c>
      <c r="BC16" s="9">
        <f t="shared" si="10"/>
        <v>604.6043701171875</v>
      </c>
      <c r="BD16" s="9">
        <f t="shared" si="10"/>
        <v>572.60247802734375</v>
      </c>
      <c r="BE16" s="9">
        <f t="shared" si="10"/>
        <v>641.94232177734375</v>
      </c>
      <c r="BF16" s="9">
        <f t="shared" si="10"/>
        <v>587.75360107421875</v>
      </c>
      <c r="BG16" s="9">
        <f t="shared" si="10"/>
        <v>557.94873046875</v>
      </c>
      <c r="BH16" s="9" t="str">
        <f t="shared" si="11"/>
        <v>CZ12</v>
      </c>
      <c r="BI16" s="15">
        <f t="shared" si="12"/>
        <v>0.16129321203610941</v>
      </c>
      <c r="BJ16" s="15">
        <f t="shared" si="13"/>
        <v>-1.5553200687849617E-2</v>
      </c>
      <c r="BK16" s="15">
        <f t="shared" si="14"/>
        <v>0.20575899705282955</v>
      </c>
      <c r="BL16" s="15">
        <f t="shared" si="15"/>
        <v>3.4365029041380522E-2</v>
      </c>
      <c r="BM16" s="15">
        <f t="shared" si="16"/>
        <v>0.23404189561934391</v>
      </c>
      <c r="BO16" s="15">
        <f t="shared" si="17"/>
        <v>0.16128811640968557</v>
      </c>
      <c r="BP16" s="15">
        <f t="shared" si="18"/>
        <v>-1.5558296314273459E-2</v>
      </c>
      <c r="BQ16" s="15">
        <f t="shared" si="19"/>
        <v>0.20575390142640571</v>
      </c>
      <c r="BR16" s="15">
        <f t="shared" si="20"/>
        <v>3.436009570669294E-2</v>
      </c>
      <c r="BS16" s="15">
        <f t="shared" si="21"/>
        <v>0.23403696228465631</v>
      </c>
      <c r="BU16" s="15">
        <f t="shared" si="22"/>
        <v>0.10994923057539713</v>
      </c>
      <c r="BV16" s="15">
        <f t="shared" si="23"/>
        <v>5.2453928792917034E-2</v>
      </c>
      <c r="BW16" s="15">
        <f t="shared" si="24"/>
        <v>0.27376612653359622</v>
      </c>
      <c r="BX16" s="15">
        <f t="shared" si="25"/>
        <v>0.10020618437032512</v>
      </c>
      <c r="BY16" s="15">
        <f t="shared" si="26"/>
        <v>0.29988305094828849</v>
      </c>
      <c r="BZ16" s="15"/>
      <c r="CA16" s="15">
        <f t="shared" si="27"/>
        <v>0.14273179330180905</v>
      </c>
      <c r="CB16" s="15">
        <f t="shared" si="28"/>
        <v>0.22131219774067917</v>
      </c>
      <c r="CC16" s="15">
        <f t="shared" si="29"/>
        <v>0.12882213732372397</v>
      </c>
      <c r="CD16" s="15">
        <f t="shared" si="30"/>
        <v>0.19967686657796338</v>
      </c>
    </row>
    <row r="17" spans="3:82" x14ac:dyDescent="0.25">
      <c r="C17" t="str">
        <f>C11</f>
        <v>OfL</v>
      </c>
      <c r="D17">
        <f t="shared" si="32"/>
        <v>13</v>
      </c>
      <c r="G17" s="9">
        <f t="shared" si="4"/>
        <v>1900345.25</v>
      </c>
      <c r="H17" s="9">
        <f t="shared" si="4"/>
        <v>1833304</v>
      </c>
      <c r="I17" s="9">
        <f t="shared" si="4"/>
        <v>1714803</v>
      </c>
      <c r="J17" s="9">
        <f t="shared" si="4"/>
        <v>1834711.875</v>
      </c>
      <c r="K17" s="9">
        <f t="shared" si="4"/>
        <v>1792647.5</v>
      </c>
      <c r="L17" s="9">
        <f t="shared" si="4"/>
        <v>1835242.375</v>
      </c>
      <c r="M17" s="9">
        <f t="shared" si="4"/>
        <v>1771809.5</v>
      </c>
      <c r="N17" s="9">
        <f t="shared" si="4"/>
        <v>1736744</v>
      </c>
      <c r="O17" s="9">
        <f t="shared" si="4"/>
        <v>1812517</v>
      </c>
      <c r="P17" s="9">
        <f t="shared" si="4"/>
        <v>1753513.125</v>
      </c>
      <c r="Q17" s="9">
        <f t="shared" si="4"/>
        <v>1721284.875</v>
      </c>
      <c r="R17" s="19">
        <f t="shared" si="5"/>
        <v>405.2984619140625</v>
      </c>
      <c r="S17" s="19">
        <f t="shared" si="5"/>
        <v>405.2984619140625</v>
      </c>
      <c r="T17" s="19">
        <f t="shared" si="5"/>
        <v>405.2984619140625</v>
      </c>
      <c r="U17" s="19">
        <f t="shared" si="5"/>
        <v>434.53694661458331</v>
      </c>
      <c r="V17" s="19">
        <f t="shared" si="5"/>
        <v>434.53694661458331</v>
      </c>
      <c r="W17" s="19">
        <f t="shared" si="5"/>
        <v>434.53694661458331</v>
      </c>
      <c r="X17" s="9" t="str">
        <f t="shared" si="6"/>
        <v>CZ13</v>
      </c>
      <c r="Y17" s="9">
        <f t="shared" si="7"/>
        <v>292.37959463346391</v>
      </c>
      <c r="Z17" s="9">
        <f t="shared" si="45"/>
        <v>-4.7825866173926004</v>
      </c>
      <c r="AA17" s="9">
        <f t="shared" si="46"/>
        <v>238.24418070570943</v>
      </c>
      <c r="AB17" s="9">
        <f t="shared" si="47"/>
        <v>47.837129067962152</v>
      </c>
      <c r="AC17" s="9">
        <f t="shared" si="48"/>
        <v>257.78964452326863</v>
      </c>
      <c r="AD17" s="9"/>
      <c r="AE17" s="9">
        <f t="shared" si="8"/>
        <v>457.7916459977622</v>
      </c>
      <c r="AF17" s="9">
        <f t="shared" si="33"/>
        <v>160.62946474690568</v>
      </c>
      <c r="AG17" s="9">
        <f t="shared" si="34"/>
        <v>403.65623207000772</v>
      </c>
      <c r="AH17" s="9">
        <f t="shared" si="35"/>
        <v>202.11917694055163</v>
      </c>
      <c r="AI17" s="9">
        <f t="shared" si="36"/>
        <v>412.07169239585812</v>
      </c>
      <c r="AJ17" s="9"/>
      <c r="AK17" s="9">
        <f t="shared" si="9"/>
        <v>103.78616982987496</v>
      </c>
      <c r="AL17" s="9">
        <f t="shared" si="37"/>
        <v>-1.3089119497139483</v>
      </c>
      <c r="AM17" s="9">
        <f t="shared" si="38"/>
        <v>241.71785537338809</v>
      </c>
      <c r="AN17" s="9">
        <f t="shared" si="39"/>
        <v>51.077072209664038</v>
      </c>
      <c r="AO17" s="9">
        <f t="shared" si="40"/>
        <v>261.02958766497056</v>
      </c>
      <c r="AP17" s="9"/>
      <c r="AQ17" s="9">
        <f t="shared" si="41"/>
        <v>156.50904447165161</v>
      </c>
      <c r="AR17" s="9">
        <f t="shared" si="42"/>
        <v>243.02676732310204</v>
      </c>
      <c r="AS17" s="9"/>
      <c r="AT17" s="9">
        <f t="shared" si="43"/>
        <v>135.78563447755351</v>
      </c>
      <c r="AU17" s="9">
        <f t="shared" si="44"/>
        <v>209.9525154553065</v>
      </c>
      <c r="AW17" s="9">
        <f t="shared" si="10"/>
        <v>654.94122314453125</v>
      </c>
      <c r="AX17" s="9">
        <f t="shared" si="10"/>
        <v>654.939453125</v>
      </c>
      <c r="AY17" s="9">
        <f t="shared" si="10"/>
        <v>596.4300537109375</v>
      </c>
      <c r="AZ17" s="9">
        <f t="shared" si="10"/>
        <v>690.5919189453125</v>
      </c>
      <c r="BA17" s="9">
        <f t="shared" si="10"/>
        <v>645.17266845703125</v>
      </c>
      <c r="BB17" s="9">
        <f t="shared" si="10"/>
        <v>678.7822265625</v>
      </c>
      <c r="BC17" s="9">
        <f t="shared" si="10"/>
        <v>617.7265625</v>
      </c>
      <c r="BD17" s="9">
        <f t="shared" si="10"/>
        <v>584.1790771484375</v>
      </c>
      <c r="BE17" s="9">
        <f t="shared" si="10"/>
        <v>658.86773681640625</v>
      </c>
      <c r="BF17" s="9">
        <f t="shared" si="10"/>
        <v>601.6907958984375</v>
      </c>
      <c r="BG17" s="9">
        <f t="shared" si="10"/>
        <v>570.2557373046875</v>
      </c>
      <c r="BH17" s="9" t="str">
        <f t="shared" si="11"/>
        <v>CZ13</v>
      </c>
      <c r="BI17" s="15">
        <f t="shared" si="12"/>
        <v>0.14436126684948669</v>
      </c>
      <c r="BJ17" s="15">
        <f t="shared" si="13"/>
        <v>-5.8827692868362043E-2</v>
      </c>
      <c r="BK17" s="15">
        <f t="shared" si="14"/>
        <v>0.17458831608289246</v>
      </c>
      <c r="BL17" s="15">
        <f t="shared" si="15"/>
        <v>-9.040160386846182E-3</v>
      </c>
      <c r="BM17" s="15">
        <f t="shared" si="16"/>
        <v>0.19488265953003883</v>
      </c>
      <c r="BO17" s="15">
        <f t="shared" si="17"/>
        <v>0.14436563404970476</v>
      </c>
      <c r="BP17" s="15">
        <f t="shared" si="18"/>
        <v>-5.8823325668143987E-2</v>
      </c>
      <c r="BQ17" s="15">
        <f t="shared" si="19"/>
        <v>0.17459268328311053</v>
      </c>
      <c r="BR17" s="15">
        <f t="shared" si="20"/>
        <v>-9.0360870403907428E-3</v>
      </c>
      <c r="BS17" s="15">
        <f t="shared" si="21"/>
        <v>0.19488673287649427</v>
      </c>
      <c r="BU17" s="15">
        <f t="shared" si="22"/>
        <v>0.11206371293338815</v>
      </c>
      <c r="BV17" s="15">
        <f t="shared" si="23"/>
        <v>2.9138261041110412E-2</v>
      </c>
      <c r="BW17" s="15">
        <f t="shared" si="24"/>
        <v>0.26255426999236492</v>
      </c>
      <c r="BX17" s="15">
        <f t="shared" si="25"/>
        <v>7.300686944128669E-2</v>
      </c>
      <c r="BY17" s="15">
        <f t="shared" si="26"/>
        <v>0.27692968935817169</v>
      </c>
      <c r="BZ17" s="15"/>
      <c r="CA17" s="15">
        <f t="shared" si="27"/>
        <v>0.15064371025283077</v>
      </c>
      <c r="CB17" s="15">
        <f t="shared" si="28"/>
        <v>0.23341600895125453</v>
      </c>
      <c r="CC17" s="15">
        <f t="shared" si="29"/>
        <v>0.13158131055006098</v>
      </c>
      <c r="CD17" s="15">
        <f t="shared" si="30"/>
        <v>0.20392281991688502</v>
      </c>
    </row>
    <row r="18" spans="3:82" x14ac:dyDescent="0.25">
      <c r="C18" t="str">
        <f>C12</f>
        <v>OfL</v>
      </c>
      <c r="D18">
        <f t="shared" si="32"/>
        <v>14</v>
      </c>
      <c r="G18" s="9">
        <f t="shared" si="4"/>
        <v>1910444</v>
      </c>
      <c r="H18" s="9">
        <f t="shared" si="4"/>
        <v>1846949.625</v>
      </c>
      <c r="I18" s="9">
        <f t="shared" si="4"/>
        <v>1723782.625</v>
      </c>
      <c r="J18" s="9">
        <f t="shared" si="4"/>
        <v>1844469.625</v>
      </c>
      <c r="K18" s="9">
        <f t="shared" si="4"/>
        <v>1800646.875</v>
      </c>
      <c r="L18" s="9">
        <f t="shared" si="4"/>
        <v>1852394</v>
      </c>
      <c r="M18" s="9">
        <f t="shared" si="4"/>
        <v>1786588.875</v>
      </c>
      <c r="N18" s="9">
        <f t="shared" si="4"/>
        <v>1750221.125</v>
      </c>
      <c r="O18" s="9">
        <f t="shared" si="4"/>
        <v>1827628.875</v>
      </c>
      <c r="P18" s="9">
        <f t="shared" si="4"/>
        <v>1766305.75</v>
      </c>
      <c r="Q18" s="9">
        <f t="shared" si="4"/>
        <v>1732262.25</v>
      </c>
      <c r="R18" s="19">
        <f t="shared" si="5"/>
        <v>427.56070963541669</v>
      </c>
      <c r="S18" s="19">
        <f t="shared" si="5"/>
        <v>427.56070963541669</v>
      </c>
      <c r="T18" s="19">
        <f t="shared" si="5"/>
        <v>427.56070963541669</v>
      </c>
      <c r="U18" s="19">
        <f t="shared" si="5"/>
        <v>431.3226318359375</v>
      </c>
      <c r="V18" s="19">
        <f t="shared" si="5"/>
        <v>431.3226318359375</v>
      </c>
      <c r="W18" s="19">
        <f t="shared" si="5"/>
        <v>431.3226318359375</v>
      </c>
      <c r="X18" s="9" t="str">
        <f t="shared" si="6"/>
        <v>CZ14</v>
      </c>
      <c r="Y18" s="9">
        <f t="shared" si="7"/>
        <v>288.0690325942839</v>
      </c>
      <c r="Z18" s="9">
        <f t="shared" si="45"/>
        <v>-12.733571811690666</v>
      </c>
      <c r="AA18" s="9">
        <f t="shared" si="46"/>
        <v>226.23336948449008</v>
      </c>
      <c r="AB18" s="9">
        <f t="shared" si="47"/>
        <v>44.794194818297981</v>
      </c>
      <c r="AC18" s="9">
        <f t="shared" si="48"/>
        <v>265.89695632670561</v>
      </c>
      <c r="AD18" s="9"/>
      <c r="AE18" s="9">
        <f t="shared" si="8"/>
        <v>436.5727972506341</v>
      </c>
      <c r="AF18" s="9">
        <f t="shared" si="33"/>
        <v>135.77019284465953</v>
      </c>
      <c r="AG18" s="9">
        <f t="shared" si="34"/>
        <v>374.73713414084028</v>
      </c>
      <c r="AH18" s="9">
        <f t="shared" si="35"/>
        <v>192.00273504660532</v>
      </c>
      <c r="AI18" s="9">
        <f t="shared" si="36"/>
        <v>413.10549655501296</v>
      </c>
      <c r="AJ18" s="9"/>
      <c r="AK18" s="9">
        <f t="shared" si="9"/>
        <v>102.49480135199489</v>
      </c>
      <c r="AL18" s="9">
        <f t="shared" si="37"/>
        <v>-18.533917690325563</v>
      </c>
      <c r="AM18" s="9">
        <f t="shared" si="38"/>
        <v>220.4330236058552</v>
      </c>
      <c r="AN18" s="9">
        <f t="shared" si="39"/>
        <v>39.044438564043929</v>
      </c>
      <c r="AO18" s="9">
        <f t="shared" si="40"/>
        <v>260.14720007245154</v>
      </c>
      <c r="AP18" s="9"/>
      <c r="AQ18" s="9">
        <f t="shared" si="41"/>
        <v>153.9082603172597</v>
      </c>
      <c r="AR18" s="9">
        <f t="shared" si="42"/>
        <v>238.96694129618075</v>
      </c>
      <c r="AS18" s="9"/>
      <c r="AT18" s="9">
        <f t="shared" si="43"/>
        <v>142.1746054432069</v>
      </c>
      <c r="AU18" s="9">
        <f t="shared" si="44"/>
        <v>221.10276150840764</v>
      </c>
      <c r="AW18" s="9">
        <f t="shared" si="10"/>
        <v>669.642822265625</v>
      </c>
      <c r="AX18" s="9">
        <f t="shared" si="10"/>
        <v>669.63153076171875</v>
      </c>
      <c r="AY18" s="9">
        <f t="shared" si="10"/>
        <v>612.11956787109375</v>
      </c>
      <c r="AZ18" s="9">
        <f t="shared" si="10"/>
        <v>704.0811767578125</v>
      </c>
      <c r="BA18" s="9">
        <f t="shared" si="10"/>
        <v>656.4906005859375</v>
      </c>
      <c r="BB18" s="9">
        <f t="shared" si="10"/>
        <v>686.7354736328125</v>
      </c>
      <c r="BC18" s="9">
        <f t="shared" si="10"/>
        <v>623.88836669921875</v>
      </c>
      <c r="BD18" s="9">
        <f t="shared" si="10"/>
        <v>589.31524658203125</v>
      </c>
      <c r="BE18" s="9">
        <f t="shared" si="10"/>
        <v>675.80035400390625</v>
      </c>
      <c r="BF18" s="9">
        <f t="shared" si="10"/>
        <v>615.207275390625</v>
      </c>
      <c r="BG18" s="9">
        <f t="shared" si="10"/>
        <v>581.70660400390625</v>
      </c>
      <c r="BH18" s="9" t="str">
        <f t="shared" si="11"/>
        <v>CZ14</v>
      </c>
      <c r="BI18" s="15">
        <f t="shared" si="12"/>
        <v>0.13451180521162892</v>
      </c>
      <c r="BJ18" s="15">
        <f t="shared" si="13"/>
        <v>-4.0003542153530372E-2</v>
      </c>
      <c r="BK18" s="15">
        <f t="shared" si="14"/>
        <v>0.18784767255198362</v>
      </c>
      <c r="BL18" s="15">
        <f t="shared" si="15"/>
        <v>-1.4302108878288445E-2</v>
      </c>
      <c r="BM18" s="15">
        <f t="shared" si="16"/>
        <v>0.20384955545587177</v>
      </c>
      <c r="BO18" s="15">
        <f t="shared" si="17"/>
        <v>0.13453821433588142</v>
      </c>
      <c r="BP18" s="15">
        <f t="shared" si="18"/>
        <v>-3.997713302927787E-2</v>
      </c>
      <c r="BQ18" s="15">
        <f t="shared" si="19"/>
        <v>0.18787408167623612</v>
      </c>
      <c r="BR18" s="15">
        <f t="shared" si="20"/>
        <v>-1.4275930089899374E-2</v>
      </c>
      <c r="BS18" s="15">
        <f t="shared" si="21"/>
        <v>0.20387573424426084</v>
      </c>
      <c r="BU18" s="15">
        <f t="shared" si="22"/>
        <v>0.11130717837112708</v>
      </c>
      <c r="BV18" s="15">
        <f t="shared" si="23"/>
        <v>4.0568982916579906E-2</v>
      </c>
      <c r="BW18" s="15">
        <f t="shared" si="24"/>
        <v>0.2684201976220939</v>
      </c>
      <c r="BX18" s="15">
        <f t="shared" si="25"/>
        <v>6.5567676413194678E-2</v>
      </c>
      <c r="BY18" s="15">
        <f t="shared" si="26"/>
        <v>0.28371934074735489</v>
      </c>
      <c r="BZ18" s="15"/>
      <c r="CA18" s="15">
        <f t="shared" si="27"/>
        <v>0.14698990229290201</v>
      </c>
      <c r="CB18" s="15">
        <f t="shared" si="28"/>
        <v>0.22785121470551398</v>
      </c>
      <c r="CC18" s="15">
        <f t="shared" si="29"/>
        <v>0.14048202932307313</v>
      </c>
      <c r="CD18" s="15">
        <f t="shared" si="30"/>
        <v>0.21815166433416019</v>
      </c>
    </row>
    <row r="19" spans="3:82" x14ac:dyDescent="0.25">
      <c r="C19" t="str">
        <f t="shared" si="49"/>
        <v>OfL</v>
      </c>
      <c r="D19">
        <f t="shared" si="32"/>
        <v>15</v>
      </c>
      <c r="G19" s="9">
        <f t="shared" si="4"/>
        <v>2215408.5</v>
      </c>
      <c r="H19" s="9">
        <f t="shared" si="4"/>
        <v>2142951.5</v>
      </c>
      <c r="I19" s="9">
        <f t="shared" si="4"/>
        <v>1939964.5</v>
      </c>
      <c r="J19" s="9">
        <f t="shared" si="4"/>
        <v>2141750.5</v>
      </c>
      <c r="K19" s="9">
        <f t="shared" si="4"/>
        <v>2062556.25</v>
      </c>
      <c r="L19" s="9">
        <f t="shared" si="4"/>
        <v>2104329.25</v>
      </c>
      <c r="M19" s="9">
        <f t="shared" si="4"/>
        <v>1994615.75</v>
      </c>
      <c r="N19" s="9">
        <f t="shared" si="4"/>
        <v>1934245.25</v>
      </c>
      <c r="O19" s="9">
        <f t="shared" si="4"/>
        <v>2047599</v>
      </c>
      <c r="P19" s="9">
        <f t="shared" si="4"/>
        <v>1948247.75</v>
      </c>
      <c r="Q19" s="9">
        <f t="shared" si="4"/>
        <v>1893685.25</v>
      </c>
      <c r="R19" s="19">
        <f t="shared" si="5"/>
        <v>502.09651692708331</v>
      </c>
      <c r="S19" s="19">
        <f t="shared" si="5"/>
        <v>502.09651692708331</v>
      </c>
      <c r="T19" s="19">
        <f t="shared" si="5"/>
        <v>502.09651692708331</v>
      </c>
      <c r="U19" s="19">
        <f t="shared" si="5"/>
        <v>507.96044921875</v>
      </c>
      <c r="V19" s="19">
        <f t="shared" si="5"/>
        <v>507.96044921875</v>
      </c>
      <c r="W19" s="19">
        <f t="shared" si="5"/>
        <v>507.96044921875</v>
      </c>
      <c r="X19" s="9" t="str">
        <f t="shared" si="6"/>
        <v>CZ15</v>
      </c>
      <c r="Y19" s="9">
        <f t="shared" si="7"/>
        <v>404.2788451159056</v>
      </c>
      <c r="Z19" s="9">
        <f t="shared" si="45"/>
        <v>76.921963602485803</v>
      </c>
      <c r="AA19" s="9">
        <f t="shared" si="46"/>
        <v>415.66958336480405</v>
      </c>
      <c r="AB19" s="9">
        <f t="shared" si="47"/>
        <v>187.71638647586329</v>
      </c>
      <c r="AC19" s="9">
        <f t="shared" si="48"/>
        <v>490.71979990445089</v>
      </c>
      <c r="AD19" s="9"/>
      <c r="AE19" s="9">
        <f t="shared" si="8"/>
        <v>548.58775297977456</v>
      </c>
      <c r="AF19" s="9">
        <f t="shared" si="33"/>
        <v>221.23087146635478</v>
      </c>
      <c r="AG19" s="9">
        <f t="shared" si="34"/>
        <v>559.97849122867308</v>
      </c>
      <c r="AH19" s="9">
        <f t="shared" si="35"/>
        <v>330.35938183394643</v>
      </c>
      <c r="AI19" s="9">
        <f t="shared" si="36"/>
        <v>633.36279526253406</v>
      </c>
      <c r="AJ19" s="9"/>
      <c r="AK19" s="9">
        <f t="shared" si="9"/>
        <v>157.72714474237418</v>
      </c>
      <c r="AL19" s="9">
        <f t="shared" si="37"/>
        <v>74.529993215297452</v>
      </c>
      <c r="AM19" s="9">
        <f t="shared" si="38"/>
        <v>413.27761297761566</v>
      </c>
      <c r="AN19" s="9">
        <f t="shared" si="39"/>
        <v>185.35202916842496</v>
      </c>
      <c r="AO19" s="9">
        <f t="shared" si="40"/>
        <v>488.3554425970126</v>
      </c>
      <c r="AP19" s="9"/>
      <c r="AQ19" s="9">
        <f t="shared" si="41"/>
        <v>218.51077691489559</v>
      </c>
      <c r="AR19" s="9">
        <f t="shared" si="42"/>
        <v>338.74761976231821</v>
      </c>
      <c r="AS19" s="9"/>
      <c r="AT19" s="9">
        <f t="shared" si="43"/>
        <v>195.58855448845193</v>
      </c>
      <c r="AU19" s="9">
        <f t="shared" si="44"/>
        <v>303.00341342858763</v>
      </c>
      <c r="AW19" s="9">
        <f t="shared" si="10"/>
        <v>776.0614013671875</v>
      </c>
      <c r="AX19" s="9">
        <f t="shared" si="10"/>
        <v>776.0614013671875</v>
      </c>
      <c r="AY19" s="9">
        <f t="shared" si="10"/>
        <v>682.692138671875</v>
      </c>
      <c r="AZ19" s="9">
        <f t="shared" si="10"/>
        <v>805.70477294921875</v>
      </c>
      <c r="BA19" s="9">
        <f t="shared" si="10"/>
        <v>745.01129150390625</v>
      </c>
      <c r="BB19" s="9">
        <f t="shared" si="10"/>
        <v>760.082275390625</v>
      </c>
      <c r="BC19" s="9">
        <f t="shared" si="10"/>
        <v>684.983154296875</v>
      </c>
      <c r="BD19" s="9">
        <f t="shared" si="10"/>
        <v>643.74462890625</v>
      </c>
      <c r="BE19" s="9">
        <f t="shared" si="10"/>
        <v>712.95196533203125</v>
      </c>
      <c r="BF19" s="9">
        <f t="shared" si="10"/>
        <v>646.708740234375</v>
      </c>
      <c r="BG19" s="9">
        <f t="shared" si="10"/>
        <v>610.276123046875</v>
      </c>
      <c r="BH19" s="9" t="str">
        <f t="shared" si="11"/>
        <v>CZ15</v>
      </c>
      <c r="BI19" s="15">
        <f t="shared" si="12"/>
        <v>0.18595879387243788</v>
      </c>
      <c r="BJ19" s="15">
        <f t="shared" si="13"/>
        <v>3.1824809449700009E-2</v>
      </c>
      <c r="BK19" s="15">
        <f t="shared" si="14"/>
        <v>0.26352856074513087</v>
      </c>
      <c r="BL19" s="15">
        <f t="shared" si="15"/>
        <v>0.12424084617654664</v>
      </c>
      <c r="BM19" s="15">
        <f t="shared" si="16"/>
        <v>0.32637438323257745</v>
      </c>
      <c r="BO19" s="15">
        <f t="shared" si="17"/>
        <v>0.18595879387243788</v>
      </c>
      <c r="BP19" s="15">
        <f t="shared" si="18"/>
        <v>3.1824809449700009E-2</v>
      </c>
      <c r="BQ19" s="15">
        <f t="shared" si="19"/>
        <v>0.26352856074513087</v>
      </c>
      <c r="BR19" s="15">
        <f t="shared" si="20"/>
        <v>0.12424084617654664</v>
      </c>
      <c r="BS19" s="15">
        <f t="shared" si="21"/>
        <v>0.32637438323257745</v>
      </c>
      <c r="BU19" s="15">
        <f t="shared" si="22"/>
        <v>0.12088010850337501</v>
      </c>
      <c r="BV19" s="15">
        <f t="shared" si="23"/>
        <v>9.0863999292031039E-2</v>
      </c>
      <c r="BW19" s="15">
        <f t="shared" si="24"/>
        <v>0.3225677505874619</v>
      </c>
      <c r="BX19" s="15">
        <f t="shared" si="25"/>
        <v>0.18259848332649237</v>
      </c>
      <c r="BY19" s="15">
        <f t="shared" si="26"/>
        <v>0.38473202038252319</v>
      </c>
      <c r="BZ19" s="15"/>
      <c r="CA19" s="15">
        <f t="shared" si="27"/>
        <v>0.14957108556213353</v>
      </c>
      <c r="CB19" s="15">
        <f t="shared" si="28"/>
        <v>0.23170375129543086</v>
      </c>
      <c r="CC19" s="15">
        <f t="shared" si="29"/>
        <v>0.13041020260443351</v>
      </c>
      <c r="CD19" s="15">
        <f t="shared" si="30"/>
        <v>0.20213353705603079</v>
      </c>
    </row>
    <row r="20" spans="3:82" x14ac:dyDescent="0.25">
      <c r="C20" t="str">
        <f t="shared" si="49"/>
        <v>OfL</v>
      </c>
      <c r="D20">
        <f t="shared" si="32"/>
        <v>16</v>
      </c>
      <c r="G20" s="9">
        <f>VLOOKUP($C20&amp;"-w"&amp;TEXT($D20,"00")&amp;"-v14-"&amp;G$3,tblAnnlEnergy,G$1,FALSE)</f>
        <v>1740082.875</v>
      </c>
      <c r="H20" s="9">
        <f>VLOOKUP($C20&amp;"-w"&amp;TEXT($D20,"00")&amp;"-v14-"&amp;H$3,tblAnnlEnergy,H$1,FALSE)</f>
        <v>1689520.375</v>
      </c>
      <c r="I20" s="9">
        <f t="shared" si="4"/>
        <v>1612110.625</v>
      </c>
      <c r="J20" s="9">
        <f t="shared" si="4"/>
        <v>1683460.5</v>
      </c>
      <c r="K20" s="9">
        <f t="shared" si="4"/>
        <v>1662926.875</v>
      </c>
      <c r="L20" s="9">
        <f t="shared" si="4"/>
        <v>1706954.375</v>
      </c>
      <c r="M20" s="9">
        <f t="shared" si="4"/>
        <v>1668351.75</v>
      </c>
      <c r="N20" s="9">
        <f t="shared" si="4"/>
        <v>1646619.5</v>
      </c>
      <c r="O20" s="9">
        <f t="shared" si="4"/>
        <v>1685797.5</v>
      </c>
      <c r="P20" s="9">
        <f t="shared" si="4"/>
        <v>1650186.75</v>
      </c>
      <c r="Q20" s="9">
        <f t="shared" si="4"/>
        <v>1629941.375</v>
      </c>
      <c r="R20" s="19">
        <f t="shared" si="5"/>
        <v>332.35628255208331</v>
      </c>
      <c r="S20" s="19">
        <f t="shared" si="5"/>
        <v>332.35628255208331</v>
      </c>
      <c r="T20" s="19">
        <f t="shared" si="5"/>
        <v>330.52030436197919</v>
      </c>
      <c r="U20" s="19">
        <f t="shared" si="5"/>
        <v>334.3299560546875</v>
      </c>
      <c r="V20" s="19">
        <f t="shared" si="5"/>
        <v>334.3299560546875</v>
      </c>
      <c r="W20" s="19">
        <f t="shared" si="5"/>
        <v>334.33024088541669</v>
      </c>
      <c r="X20" s="9" t="str">
        <f t="shared" si="6"/>
        <v>CZ16</v>
      </c>
      <c r="Y20" s="9">
        <f t="shared" si="7"/>
        <v>232.91195040932971</v>
      </c>
      <c r="Z20" s="9">
        <f t="shared" si="45"/>
        <v>-52.455755811590322</v>
      </c>
      <c r="AA20" s="9">
        <f t="shared" si="46"/>
        <v>129.79800161691676</v>
      </c>
      <c r="AB20" s="9">
        <f t="shared" si="47"/>
        <v>11.135331825877536</v>
      </c>
      <c r="AC20" s="9">
        <f t="shared" si="48"/>
        <v>178.20404113673703</v>
      </c>
      <c r="AD20" s="9"/>
      <c r="AE20" s="9">
        <f t="shared" si="8"/>
        <v>385.04537665824193</v>
      </c>
      <c r="AF20" s="9">
        <f t="shared" si="33"/>
        <v>99.677670437321908</v>
      </c>
      <c r="AG20" s="9">
        <f t="shared" si="34"/>
        <v>282.77650046467579</v>
      </c>
      <c r="AH20" s="9">
        <f t="shared" si="35"/>
        <v>162.37065813845396</v>
      </c>
      <c r="AI20" s="9">
        <f t="shared" si="36"/>
        <v>329.43923860524552</v>
      </c>
      <c r="AJ20" s="9"/>
      <c r="AK20" s="9">
        <f t="shared" si="9"/>
        <v>61.781967358424133</v>
      </c>
      <c r="AL20" s="9">
        <f t="shared" si="37"/>
        <v>-70.688824714238081</v>
      </c>
      <c r="AM20" s="9">
        <f t="shared" si="38"/>
        <v>111.46365144228017</v>
      </c>
      <c r="AN20" s="9">
        <f t="shared" si="39"/>
        <v>-6.9901005209886993</v>
      </c>
      <c r="AO20" s="9">
        <f t="shared" si="40"/>
        <v>160.07862423172884</v>
      </c>
      <c r="AP20" s="9"/>
      <c r="AQ20" s="9">
        <f t="shared" si="41"/>
        <v>116.14832343044579</v>
      </c>
      <c r="AR20" s="9">
        <f t="shared" si="42"/>
        <v>182.54513929626077</v>
      </c>
      <c r="AS20" s="9"/>
      <c r="AT20" s="9">
        <f t="shared" si="43"/>
        <v>106.51378781677292</v>
      </c>
      <c r="AU20" s="9">
        <f t="shared" si="44"/>
        <v>167.06871879754152</v>
      </c>
      <c r="AW20" s="9">
        <f t="shared" si="10"/>
        <v>518.0517578125</v>
      </c>
      <c r="AX20" s="9">
        <f t="shared" si="10"/>
        <v>518.0380859375</v>
      </c>
      <c r="AY20" s="9">
        <f t="shared" si="10"/>
        <v>477.998046875</v>
      </c>
      <c r="AZ20" s="9">
        <f t="shared" si="10"/>
        <v>535.77081298828125</v>
      </c>
      <c r="BA20" s="9">
        <f t="shared" si="10"/>
        <v>509.94464111328125</v>
      </c>
      <c r="BB20" s="9">
        <f t="shared" si="10"/>
        <v>511.71102905273437</v>
      </c>
      <c r="BC20" s="9">
        <f t="shared" si="10"/>
        <v>481.51922607421875</v>
      </c>
      <c r="BD20" s="9">
        <f t="shared" si="10"/>
        <v>465.13839721679687</v>
      </c>
      <c r="BE20" s="9">
        <f t="shared" si="10"/>
        <v>503.08224487304687</v>
      </c>
      <c r="BF20" s="9">
        <f t="shared" si="10"/>
        <v>473.66867065429687</v>
      </c>
      <c r="BG20" s="9">
        <f t="shared" si="10"/>
        <v>457.301513671875</v>
      </c>
      <c r="BH20" s="9" t="str">
        <f t="shared" si="11"/>
        <v>CZ16</v>
      </c>
      <c r="BI20" s="15">
        <f t="shared" si="12"/>
        <v>0.12047324261494997</v>
      </c>
      <c r="BJ20" s="15">
        <f t="shared" si="13"/>
        <v>1.9036970916215843E-2</v>
      </c>
      <c r="BK20" s="15">
        <f t="shared" si="14"/>
        <v>0.1600497398270832</v>
      </c>
      <c r="BL20" s="15">
        <f t="shared" si="15"/>
        <v>4.4733775103319627E-2</v>
      </c>
      <c r="BM20" s="15">
        <f t="shared" si="16"/>
        <v>0.18166640296963427</v>
      </c>
      <c r="BO20" s="15">
        <f t="shared" si="17"/>
        <v>0.12051437881642334</v>
      </c>
      <c r="BP20" s="15">
        <f t="shared" si="18"/>
        <v>1.9078107117689206E-2</v>
      </c>
      <c r="BQ20" s="15">
        <f t="shared" si="19"/>
        <v>0.16009110453242678</v>
      </c>
      <c r="BR20" s="15">
        <f t="shared" si="20"/>
        <v>4.4774668462566697E-2</v>
      </c>
      <c r="BS20" s="15">
        <f t="shared" si="21"/>
        <v>0.18170729629404248</v>
      </c>
      <c r="BU20" s="15">
        <f t="shared" si="22"/>
        <v>7.7706284583180102E-2</v>
      </c>
      <c r="BV20" s="15">
        <f t="shared" si="23"/>
        <v>7.2391542445948753E-2</v>
      </c>
      <c r="BW20" s="15">
        <f t="shared" si="24"/>
        <v>0.21370068597700786</v>
      </c>
      <c r="BX20" s="15">
        <f t="shared" si="25"/>
        <v>9.7773374844961222E-2</v>
      </c>
      <c r="BY20" s="15">
        <f t="shared" si="26"/>
        <v>0.23470595752449339</v>
      </c>
      <c r="BZ20" s="15"/>
      <c r="CA20" s="15">
        <f t="shared" si="27"/>
        <v>9.0841679738021167E-2</v>
      </c>
      <c r="CB20" s="15">
        <f t="shared" si="28"/>
        <v>0.14090702211423625</v>
      </c>
      <c r="CC20" s="15">
        <f t="shared" si="29"/>
        <v>8.7977680988713794E-2</v>
      </c>
      <c r="CD20" s="15">
        <f t="shared" si="30"/>
        <v>0.13693266597699749</v>
      </c>
    </row>
    <row r="21" spans="3:82" x14ac:dyDescent="0.25">
      <c r="G21" s="9"/>
      <c r="H21" s="9"/>
      <c r="I21" s="9"/>
      <c r="J21" s="9"/>
      <c r="K21" s="9"/>
      <c r="L21" s="9"/>
      <c r="M21" s="9"/>
      <c r="N21" s="9"/>
      <c r="O21" s="9"/>
      <c r="P21" s="9"/>
      <c r="Y21" s="9"/>
      <c r="Z21" s="9"/>
      <c r="AA21" s="9"/>
      <c r="AE21" s="9"/>
      <c r="AF21" s="9"/>
      <c r="AG21" s="9"/>
    </row>
    <row r="22" spans="3:82" x14ac:dyDescent="0.25">
      <c r="G22" t="str">
        <f>Y2&amp;Y3</f>
        <v>Baseline is One Speed T-24 HP, &lt; 65 kBtuh, with Economizer</v>
      </c>
      <c r="P22" s="9" t="str">
        <f>AE2&amp;AE3</f>
        <v>Baseline is One Speed T-24 HP, &lt; 65 kBtuh, without Economizer</v>
      </c>
      <c r="Z22" t="str">
        <f>AK2&amp;AK3</f>
        <v>Baseline is 2 Speed T-24 Heat Pump, 65-135 kBtuh</v>
      </c>
      <c r="AN22" t="str">
        <f>AQ2&amp;AQ3&amp;AR3</f>
        <v>Baseline is T24 Heat Pump VRF System</v>
      </c>
      <c r="BC22" t="str">
        <f>AT2</f>
        <v>Baseline is T24 Heat Recovery VRF System</v>
      </c>
    </row>
    <row r="23" spans="3:82" x14ac:dyDescent="0.25">
      <c r="E23" s="9">
        <f>MIN(Z5:AT20)</f>
        <v>-161.52465634621564</v>
      </c>
      <c r="G23" s="9"/>
      <c r="H23" s="9"/>
      <c r="I23" s="9"/>
      <c r="J23" s="9"/>
      <c r="K23" s="9"/>
      <c r="L23" s="9"/>
      <c r="M23" s="9"/>
      <c r="N23" s="9"/>
      <c r="O23" s="9"/>
      <c r="P23" s="9"/>
      <c r="Z23" s="9"/>
      <c r="AF23" s="9"/>
    </row>
    <row r="24" spans="3:82" x14ac:dyDescent="0.25">
      <c r="E24" s="9">
        <f>MAX(Z5:AT20)</f>
        <v>633.36279526253406</v>
      </c>
      <c r="G24" s="9"/>
      <c r="H24" s="9"/>
      <c r="I24" s="9"/>
      <c r="J24" s="9"/>
      <c r="K24" s="9"/>
      <c r="L24" s="9"/>
      <c r="M24" s="9"/>
      <c r="N24" s="9"/>
      <c r="O24" s="9"/>
      <c r="P24" s="9"/>
      <c r="Y24" s="9"/>
      <c r="Z24" s="9"/>
      <c r="AA24" s="9"/>
      <c r="AE24" s="9"/>
      <c r="AF24" s="9"/>
      <c r="AG24" s="9"/>
    </row>
    <row r="25" spans="3:82" x14ac:dyDescent="0.25">
      <c r="G25" s="9"/>
      <c r="H25" s="9"/>
      <c r="I25" s="9"/>
      <c r="J25" s="9"/>
      <c r="K25" s="9"/>
      <c r="L25" s="9"/>
      <c r="M25" s="9"/>
      <c r="N25" s="9"/>
      <c r="O25" s="9"/>
      <c r="P25" s="9"/>
      <c r="Y25" s="9"/>
      <c r="Z25" s="9"/>
      <c r="AA25" s="9"/>
      <c r="AE25" s="9"/>
      <c r="AF25" s="9"/>
      <c r="AG25" s="9"/>
    </row>
    <row r="26" spans="3:82" x14ac:dyDescent="0.25">
      <c r="G26" s="9"/>
      <c r="H26" s="9"/>
      <c r="I26" s="9"/>
      <c r="J26" s="9"/>
      <c r="K26" s="9"/>
      <c r="L26" s="9"/>
      <c r="M26" s="9"/>
      <c r="N26" s="9"/>
      <c r="O26" s="9"/>
      <c r="P26" s="9"/>
      <c r="Y26" s="9"/>
      <c r="Z26" s="9"/>
      <c r="AA26" s="9"/>
      <c r="AE26" s="9"/>
      <c r="AF26" s="9"/>
      <c r="AG26" s="9"/>
    </row>
    <row r="27" spans="3:82" x14ac:dyDescent="0.25">
      <c r="G27" s="9"/>
      <c r="H27" s="9"/>
      <c r="I27" s="9"/>
      <c r="J27" s="9"/>
      <c r="K27" s="9"/>
      <c r="L27" s="9"/>
      <c r="M27" s="9"/>
      <c r="N27" s="9"/>
      <c r="O27" s="9"/>
      <c r="P27" s="9"/>
      <c r="Y27" s="9"/>
      <c r="Z27" s="9"/>
      <c r="AA27" s="9"/>
      <c r="AE27" s="9"/>
      <c r="AF27" s="9"/>
      <c r="AG27" s="9"/>
    </row>
    <row r="29" spans="3:82" x14ac:dyDescent="0.25">
      <c r="G29" s="9"/>
      <c r="H29" s="9"/>
      <c r="I29" s="9"/>
      <c r="J29" s="9"/>
      <c r="K29" s="9"/>
      <c r="L29" s="9"/>
      <c r="M29" s="9"/>
      <c r="N29" s="9"/>
      <c r="O29" s="9"/>
      <c r="P29" s="9"/>
      <c r="Z29" s="9"/>
      <c r="AF29" s="9"/>
    </row>
    <row r="30" spans="3:82" x14ac:dyDescent="0.25">
      <c r="G30" s="9"/>
      <c r="H30" s="9"/>
      <c r="I30" s="9"/>
      <c r="J30" s="9"/>
      <c r="K30" s="9"/>
      <c r="L30" s="9"/>
      <c r="M30" s="9"/>
      <c r="N30" s="9"/>
      <c r="O30" s="9"/>
      <c r="P30" s="9"/>
      <c r="Y30" s="9"/>
      <c r="Z30" s="9"/>
      <c r="AA30" s="9"/>
      <c r="AE30" s="9"/>
      <c r="AF30" s="9"/>
      <c r="AG30" s="9"/>
    </row>
    <row r="31" spans="3:82" x14ac:dyDescent="0.25">
      <c r="G31" s="9"/>
      <c r="H31" s="9"/>
      <c r="I31" s="9"/>
      <c r="J31" s="9"/>
      <c r="K31" s="9"/>
      <c r="L31" s="9"/>
      <c r="M31" s="9"/>
      <c r="N31" s="9"/>
      <c r="O31" s="9"/>
      <c r="P31" s="9"/>
      <c r="Y31" s="9"/>
      <c r="Z31" s="9"/>
      <c r="AA31" s="9"/>
      <c r="AE31" s="9"/>
      <c r="AF31" s="9"/>
      <c r="AG31" s="9"/>
    </row>
    <row r="32" spans="3:82" x14ac:dyDescent="0.25">
      <c r="G32" s="9"/>
      <c r="H32" s="9"/>
      <c r="I32" s="9"/>
      <c r="J32" s="9"/>
      <c r="K32" s="9"/>
      <c r="L32" s="9"/>
      <c r="M32" s="9"/>
      <c r="N32" s="9"/>
      <c r="O32" s="9"/>
      <c r="P32" s="9"/>
      <c r="Y32" s="9"/>
      <c r="Z32" s="9"/>
      <c r="AA32" s="9"/>
      <c r="AE32" s="9"/>
      <c r="AF32" s="9"/>
      <c r="AG32" s="9"/>
    </row>
    <row r="33" spans="5:33" x14ac:dyDescent="0.25">
      <c r="G33" s="9"/>
      <c r="H33" s="9"/>
      <c r="I33" s="9"/>
      <c r="J33" s="9"/>
      <c r="K33" s="9"/>
      <c r="L33" s="9"/>
      <c r="M33" s="9"/>
      <c r="N33" s="9"/>
      <c r="O33" s="9"/>
      <c r="P33" s="9"/>
      <c r="Y33" s="9"/>
      <c r="Z33" s="9"/>
      <c r="AA33" s="9"/>
      <c r="AE33" s="9"/>
      <c r="AF33" s="9"/>
      <c r="AG33" s="9"/>
    </row>
    <row r="35" spans="5:33" x14ac:dyDescent="0.25">
      <c r="G35" s="9"/>
      <c r="H35" s="9"/>
      <c r="I35" s="9"/>
      <c r="J35" s="9"/>
      <c r="K35" s="9"/>
      <c r="L35" s="9"/>
      <c r="M35" s="9"/>
      <c r="N35" s="9"/>
      <c r="O35" s="9"/>
      <c r="P35" s="9"/>
      <c r="Z35" s="9"/>
      <c r="AF35" s="9"/>
    </row>
    <row r="36" spans="5:33" x14ac:dyDescent="0.25">
      <c r="G36" s="9"/>
      <c r="H36" s="9"/>
      <c r="I36" s="9"/>
      <c r="J36" s="9"/>
      <c r="K36" s="9"/>
      <c r="L36" s="9"/>
      <c r="M36" s="9"/>
      <c r="N36" s="9"/>
      <c r="O36" s="9"/>
      <c r="P36" s="9"/>
      <c r="Y36" s="9"/>
      <c r="Z36" s="9"/>
      <c r="AA36" s="9"/>
      <c r="AE36" s="9"/>
      <c r="AF36" s="9"/>
      <c r="AG36" s="9"/>
    </row>
    <row r="37" spans="5:33" x14ac:dyDescent="0.25">
      <c r="G37" s="9"/>
      <c r="H37" s="9"/>
      <c r="I37" s="9"/>
      <c r="J37" s="9"/>
      <c r="K37" s="9"/>
      <c r="L37" s="9"/>
      <c r="M37" s="9"/>
      <c r="N37" s="9"/>
      <c r="O37" s="9"/>
      <c r="P37" s="9"/>
      <c r="Y37" s="9"/>
      <c r="Z37" s="9"/>
      <c r="AA37" s="9"/>
      <c r="AE37" s="9"/>
      <c r="AF37" s="9"/>
      <c r="AG37" s="9"/>
    </row>
    <row r="38" spans="5:33" x14ac:dyDescent="0.25">
      <c r="G38" s="9"/>
      <c r="H38" s="9"/>
      <c r="I38" s="9"/>
      <c r="J38" s="9"/>
      <c r="K38" s="9"/>
      <c r="L38" s="9"/>
      <c r="M38" s="9"/>
      <c r="N38" s="9"/>
      <c r="O38" s="9"/>
      <c r="P38" s="9"/>
      <c r="Y38" s="9"/>
      <c r="Z38" s="9"/>
      <c r="AA38" s="9"/>
      <c r="AE38" s="9"/>
      <c r="AF38" s="9"/>
      <c r="AG38" s="9"/>
    </row>
    <row r="39" spans="5:33" x14ac:dyDescent="0.25">
      <c r="E39" s="15">
        <f>MIN($BJ$5:$CC$20)</f>
        <v>-0.142181117520324</v>
      </c>
      <c r="G39" s="9"/>
      <c r="H39" s="9"/>
      <c r="I39" s="9"/>
      <c r="J39" s="9"/>
      <c r="K39" s="9"/>
      <c r="L39" s="9"/>
      <c r="M39" s="9"/>
      <c r="N39" s="9"/>
      <c r="O39" s="9"/>
      <c r="P39" s="9"/>
      <c r="Y39" s="9"/>
      <c r="Z39" s="9"/>
      <c r="AA39" s="9"/>
      <c r="AE39" s="9"/>
      <c r="AF39" s="9"/>
      <c r="AG39" s="9"/>
    </row>
    <row r="40" spans="5:33" x14ac:dyDescent="0.25">
      <c r="E40" s="15">
        <f>MAX($BJ$5:$CC$20)</f>
        <v>0.38473202038252319</v>
      </c>
    </row>
    <row r="41" spans="5:33" x14ac:dyDescent="0.25">
      <c r="G41" s="9"/>
      <c r="H41" s="9"/>
      <c r="I41" s="9"/>
      <c r="J41" s="9"/>
      <c r="K41" s="9"/>
      <c r="L41" s="9"/>
      <c r="M41" s="9"/>
      <c r="N41" s="9"/>
      <c r="O41" s="9"/>
      <c r="P41" s="9"/>
      <c r="Z41" s="9"/>
      <c r="AF41" s="9"/>
    </row>
    <row r="42" spans="5:33" x14ac:dyDescent="0.25">
      <c r="G42" s="9"/>
      <c r="H42" s="9"/>
      <c r="I42" s="9"/>
      <c r="J42" s="9"/>
      <c r="K42" s="9"/>
      <c r="L42" s="9"/>
      <c r="M42" s="9"/>
      <c r="N42" s="9"/>
      <c r="O42" s="9"/>
      <c r="P42" s="9"/>
      <c r="Y42" s="9"/>
      <c r="Z42" s="9"/>
      <c r="AA42" s="9"/>
      <c r="AE42" s="9"/>
      <c r="AF42" s="9"/>
      <c r="AG42" s="9"/>
    </row>
    <row r="43" spans="5:33" x14ac:dyDescent="0.25">
      <c r="G43" s="9"/>
      <c r="H43" s="9"/>
      <c r="I43" s="9"/>
      <c r="J43" s="9"/>
      <c r="K43" s="9"/>
      <c r="L43" s="9"/>
      <c r="M43" s="9"/>
      <c r="N43" s="9"/>
      <c r="O43" s="9"/>
      <c r="P43" s="9"/>
      <c r="Y43" s="9"/>
      <c r="Z43" s="9"/>
      <c r="AA43" s="9"/>
      <c r="AE43" s="9"/>
      <c r="AF43" s="9"/>
      <c r="AG43" s="9"/>
    </row>
    <row r="44" spans="5:33" x14ac:dyDescent="0.25">
      <c r="G44" s="9"/>
      <c r="H44" s="9"/>
      <c r="I44" s="9"/>
      <c r="J44" s="9"/>
      <c r="K44" s="9"/>
      <c r="L44" s="9"/>
      <c r="M44" s="9"/>
      <c r="N44" s="9"/>
      <c r="O44" s="9"/>
      <c r="P44" s="9"/>
      <c r="Y44" s="9"/>
      <c r="Z44" s="9"/>
      <c r="AA44" s="9"/>
      <c r="AE44" s="9"/>
      <c r="AF44" s="9"/>
      <c r="AG44" s="9"/>
    </row>
    <row r="45" spans="5:33" x14ac:dyDescent="0.25">
      <c r="G45" s="9"/>
      <c r="H45" s="9"/>
      <c r="I45" s="9"/>
      <c r="J45" s="9"/>
      <c r="K45" s="9"/>
      <c r="L45" s="9"/>
      <c r="M45" s="9"/>
      <c r="N45" s="9"/>
      <c r="O45" s="9"/>
      <c r="P45" s="9"/>
      <c r="Y45" s="9"/>
      <c r="Z45" s="9"/>
      <c r="AA45" s="9"/>
      <c r="AE45" s="9"/>
      <c r="AF45" s="9"/>
      <c r="AG45" s="9"/>
    </row>
    <row r="47" spans="5:33" x14ac:dyDescent="0.25">
      <c r="G47" s="9"/>
      <c r="H47" s="9"/>
      <c r="I47" s="9"/>
      <c r="J47" s="9"/>
      <c r="K47" s="9"/>
      <c r="L47" s="9"/>
      <c r="M47" s="9"/>
      <c r="N47" s="9"/>
      <c r="O47" s="9"/>
      <c r="P47" s="9"/>
      <c r="Z47" s="9"/>
      <c r="AF47" s="9"/>
    </row>
    <row r="48" spans="5:33" x14ac:dyDescent="0.25">
      <c r="G48" s="9"/>
      <c r="H48" s="9"/>
      <c r="I48" s="9"/>
      <c r="J48" s="9"/>
      <c r="K48" s="9"/>
      <c r="L48" s="9"/>
      <c r="M48" s="9"/>
      <c r="N48" s="9"/>
      <c r="O48" s="9"/>
      <c r="P48" s="9"/>
      <c r="Y48" s="9"/>
      <c r="Z48" s="9"/>
      <c r="AA48" s="9"/>
      <c r="AE48" s="9"/>
      <c r="AF48" s="9"/>
      <c r="AG48" s="9"/>
    </row>
    <row r="49" spans="7:33" x14ac:dyDescent="0.25">
      <c r="G49" s="9"/>
      <c r="H49" s="9"/>
      <c r="I49" s="9"/>
      <c r="J49" s="9"/>
      <c r="K49" s="9"/>
      <c r="L49" s="9"/>
      <c r="M49" s="9"/>
      <c r="N49" s="9"/>
      <c r="O49" s="9"/>
      <c r="P49" s="9"/>
      <c r="Y49" s="9"/>
      <c r="Z49" s="9"/>
      <c r="AA49" s="9"/>
      <c r="AE49" s="9"/>
      <c r="AF49" s="9"/>
      <c r="AG49" s="9"/>
    </row>
    <row r="50" spans="7:33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Y50" s="9"/>
      <c r="Z50" s="9"/>
      <c r="AA50" s="9"/>
      <c r="AE50" s="9"/>
      <c r="AF50" s="9"/>
      <c r="AG50" s="9"/>
    </row>
    <row r="51" spans="7:33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Y51" s="9"/>
      <c r="Z51" s="9"/>
      <c r="AA51" s="9"/>
      <c r="AE51" s="9"/>
      <c r="AF51" s="9"/>
      <c r="AG51" s="9"/>
    </row>
    <row r="53" spans="7:33" x14ac:dyDescent="0.25">
      <c r="G53" s="9"/>
      <c r="H53" s="9"/>
      <c r="I53" s="9"/>
      <c r="J53" s="9"/>
      <c r="K53" s="9"/>
      <c r="L53" s="9"/>
      <c r="M53" s="9"/>
      <c r="N53" s="9"/>
      <c r="O53" s="9"/>
      <c r="P53" s="9"/>
      <c r="Z53" s="9"/>
      <c r="AF53" s="9"/>
    </row>
    <row r="54" spans="7:33" x14ac:dyDescent="0.25">
      <c r="G54" s="9"/>
      <c r="H54" s="9"/>
      <c r="I54" s="9"/>
      <c r="J54" s="9"/>
      <c r="K54" s="9"/>
      <c r="L54" s="9"/>
      <c r="M54" s="9"/>
      <c r="N54" s="9"/>
      <c r="O54" s="9"/>
      <c r="P54" s="9"/>
      <c r="Y54" s="9"/>
      <c r="Z54" s="9"/>
      <c r="AA54" s="9"/>
      <c r="AE54" s="9"/>
      <c r="AF54" s="9"/>
      <c r="AG54" s="9"/>
    </row>
    <row r="55" spans="7:33" x14ac:dyDescent="0.25">
      <c r="G55" s="9"/>
      <c r="H55" s="9"/>
      <c r="I55" s="9"/>
      <c r="J55" s="9"/>
      <c r="K55" s="9"/>
      <c r="L55" s="9"/>
      <c r="M55" s="9"/>
      <c r="N55" s="9"/>
      <c r="O55" s="9"/>
      <c r="P55" s="9"/>
      <c r="Y55" s="9"/>
      <c r="Z55" s="9"/>
      <c r="AA55" s="9"/>
      <c r="AE55" s="9"/>
      <c r="AF55" s="9"/>
      <c r="AG55" s="9"/>
    </row>
    <row r="56" spans="7:33" x14ac:dyDescent="0.25">
      <c r="G56" s="9"/>
      <c r="H56" s="9"/>
      <c r="I56" s="9"/>
      <c r="J56" s="9"/>
      <c r="K56" s="9"/>
      <c r="L56" s="9"/>
      <c r="M56" s="9"/>
      <c r="N56" s="9"/>
      <c r="O56" s="9"/>
      <c r="P56" s="9"/>
      <c r="Y56" s="9"/>
      <c r="Z56" s="9"/>
      <c r="AA56" s="9"/>
      <c r="AE56" s="9"/>
      <c r="AF56" s="9"/>
      <c r="AG56" s="9"/>
    </row>
    <row r="57" spans="7:33" x14ac:dyDescent="0.25">
      <c r="G57" s="9"/>
      <c r="H57" s="9"/>
      <c r="I57" s="9"/>
      <c r="J57" s="9"/>
      <c r="K57" s="9"/>
      <c r="L57" s="9"/>
      <c r="M57" s="9"/>
      <c r="N57" s="9"/>
      <c r="O57" s="9"/>
      <c r="P57" s="9"/>
      <c r="Y57" s="9"/>
      <c r="Z57" s="9"/>
      <c r="AA57" s="9"/>
      <c r="AE57" s="9"/>
      <c r="AF57" s="9"/>
      <c r="AG57" s="9"/>
    </row>
    <row r="59" spans="7:33" x14ac:dyDescent="0.25">
      <c r="G59" s="9"/>
      <c r="H59" s="9"/>
      <c r="I59" s="9"/>
      <c r="J59" s="9"/>
      <c r="K59" s="9"/>
      <c r="L59" s="9"/>
      <c r="M59" s="9"/>
      <c r="N59" s="9"/>
      <c r="O59" s="9"/>
      <c r="P59" s="9"/>
      <c r="Z59" s="9"/>
      <c r="AF59" s="9"/>
    </row>
    <row r="60" spans="7:33" x14ac:dyDescent="0.25">
      <c r="G60" s="9"/>
      <c r="H60" s="9"/>
      <c r="I60" s="9"/>
      <c r="J60" s="9"/>
      <c r="K60" s="9"/>
      <c r="L60" s="9"/>
      <c r="M60" s="9"/>
      <c r="N60" s="9"/>
      <c r="O60" s="9"/>
      <c r="P60" s="9"/>
      <c r="Y60" s="9"/>
      <c r="Z60" s="9"/>
      <c r="AA60" s="9"/>
      <c r="AE60" s="9"/>
      <c r="AF60" s="9"/>
      <c r="AG60" s="9"/>
    </row>
    <row r="61" spans="7:33" x14ac:dyDescent="0.25">
      <c r="G61" s="9"/>
      <c r="H61" s="9"/>
      <c r="I61" s="9"/>
      <c r="J61" s="9"/>
      <c r="K61" s="9"/>
      <c r="L61" s="9"/>
      <c r="M61" s="9"/>
      <c r="N61" s="9"/>
      <c r="O61" s="9"/>
      <c r="P61" s="9"/>
      <c r="Y61" s="9"/>
      <c r="Z61" s="9"/>
      <c r="AA61" s="9"/>
      <c r="AE61" s="9"/>
      <c r="AF61" s="9"/>
      <c r="AG61" s="9"/>
    </row>
    <row r="62" spans="7:33" x14ac:dyDescent="0.25">
      <c r="G62" s="9"/>
      <c r="H62" s="9"/>
      <c r="I62" s="9"/>
      <c r="J62" s="9"/>
      <c r="K62" s="9"/>
      <c r="L62" s="9"/>
      <c r="M62" s="9"/>
      <c r="N62" s="9"/>
      <c r="O62" s="9"/>
      <c r="P62" s="9"/>
      <c r="Y62" s="9"/>
      <c r="Z62" s="9"/>
      <c r="AA62" s="9"/>
      <c r="AE62" s="9"/>
      <c r="AF62" s="9"/>
      <c r="AG62" s="9"/>
    </row>
    <row r="63" spans="7:33" x14ac:dyDescent="0.25">
      <c r="G63" s="9"/>
      <c r="H63" s="9"/>
      <c r="I63" s="9"/>
      <c r="J63" s="9"/>
      <c r="K63" s="9"/>
      <c r="L63" s="9"/>
      <c r="M63" s="9"/>
      <c r="N63" s="9"/>
      <c r="O63" s="9"/>
      <c r="P63" s="9"/>
      <c r="Y63" s="9"/>
      <c r="Z63" s="9"/>
      <c r="AA63" s="9"/>
      <c r="AE63" s="9"/>
      <c r="AF63" s="9"/>
      <c r="AG63" s="9"/>
    </row>
    <row r="65" spans="7:33" x14ac:dyDescent="0.25">
      <c r="G65" s="9"/>
      <c r="H65" s="9"/>
      <c r="I65" s="9"/>
      <c r="J65" s="9"/>
      <c r="K65" s="9"/>
      <c r="L65" s="9"/>
      <c r="M65" s="9"/>
      <c r="N65" s="9"/>
      <c r="O65" s="9"/>
      <c r="P65" s="9"/>
      <c r="Z65" s="9"/>
      <c r="AF65" s="9"/>
    </row>
    <row r="66" spans="7:33" x14ac:dyDescent="0.25">
      <c r="G66" s="9"/>
      <c r="H66" s="9"/>
      <c r="I66" s="9"/>
      <c r="J66" s="9"/>
      <c r="K66" s="9"/>
      <c r="L66" s="9"/>
      <c r="M66" s="9"/>
      <c r="N66" s="9"/>
      <c r="O66" s="9"/>
      <c r="P66" s="9"/>
      <c r="Y66" s="9"/>
      <c r="Z66" s="9"/>
      <c r="AA66" s="9"/>
      <c r="AE66" s="9"/>
      <c r="AF66" s="9"/>
      <c r="AG66" s="9"/>
    </row>
    <row r="67" spans="7:33" x14ac:dyDescent="0.25">
      <c r="G67" s="9"/>
      <c r="H67" s="9"/>
      <c r="I67" s="9"/>
      <c r="J67" s="9"/>
      <c r="K67" s="9"/>
      <c r="L67" s="9"/>
      <c r="M67" s="9"/>
      <c r="N67" s="9"/>
      <c r="O67" s="9"/>
      <c r="P67" s="9"/>
      <c r="Y67" s="9"/>
      <c r="Z67" s="9"/>
      <c r="AA67" s="9"/>
      <c r="AE67" s="9"/>
      <c r="AF67" s="9"/>
      <c r="AG67" s="9"/>
    </row>
    <row r="68" spans="7:33" x14ac:dyDescent="0.25">
      <c r="G68" s="9"/>
      <c r="H68" s="9"/>
      <c r="I68" s="9"/>
      <c r="J68" s="9"/>
      <c r="K68" s="9"/>
      <c r="L68" s="9"/>
      <c r="M68" s="9"/>
      <c r="N68" s="9"/>
      <c r="O68" s="9"/>
      <c r="P68" s="9"/>
      <c r="Y68" s="9"/>
      <c r="Z68" s="9"/>
      <c r="AA68" s="9"/>
      <c r="AE68" s="9"/>
      <c r="AF68" s="9"/>
      <c r="AG68" s="9"/>
    </row>
    <row r="69" spans="7:33" x14ac:dyDescent="0.25">
      <c r="G69" s="9"/>
      <c r="H69" s="9"/>
      <c r="I69" s="9"/>
      <c r="J69" s="9"/>
      <c r="K69" s="9"/>
      <c r="L69" s="9"/>
      <c r="M69" s="9"/>
      <c r="N69" s="9"/>
      <c r="O69" s="9"/>
      <c r="P69" s="9"/>
      <c r="Y69" s="9"/>
      <c r="Z69" s="9"/>
      <c r="AA69" s="9"/>
      <c r="AE69" s="9"/>
      <c r="AF69" s="9"/>
      <c r="AG69" s="9"/>
    </row>
    <row r="71" spans="7:33" x14ac:dyDescent="0.25">
      <c r="G71" s="9"/>
      <c r="H71" s="9"/>
      <c r="I71" s="9"/>
      <c r="J71" s="9"/>
      <c r="K71" s="9"/>
      <c r="L71" s="9"/>
      <c r="M71" s="9"/>
      <c r="N71" s="9"/>
      <c r="O71" s="9"/>
      <c r="P71" s="9"/>
      <c r="Z71" s="9"/>
      <c r="AF71" s="9"/>
    </row>
    <row r="72" spans="7:33" x14ac:dyDescent="0.25">
      <c r="G72" s="9"/>
      <c r="H72" s="9"/>
      <c r="I72" s="9"/>
      <c r="J72" s="9"/>
      <c r="K72" s="9"/>
      <c r="L72" s="9"/>
      <c r="M72" s="9"/>
      <c r="N72" s="9"/>
      <c r="O72" s="9"/>
      <c r="P72" s="9"/>
      <c r="Y72" s="9"/>
      <c r="Z72" s="9"/>
      <c r="AA72" s="9"/>
      <c r="AE72" s="9"/>
      <c r="AF72" s="9"/>
      <c r="AG72" s="9"/>
    </row>
    <row r="73" spans="7:33" x14ac:dyDescent="0.25">
      <c r="G73" s="9"/>
      <c r="H73" s="9"/>
      <c r="I73" s="9"/>
      <c r="J73" s="9"/>
      <c r="K73" s="9"/>
      <c r="L73" s="9"/>
      <c r="M73" s="9"/>
      <c r="N73" s="9"/>
      <c r="O73" s="9"/>
      <c r="P73" s="9"/>
      <c r="Y73" s="9"/>
      <c r="Z73" s="9"/>
      <c r="AA73" s="9"/>
      <c r="AE73" s="9"/>
      <c r="AF73" s="9"/>
      <c r="AG73" s="9"/>
    </row>
    <row r="74" spans="7:33" x14ac:dyDescent="0.25">
      <c r="G74" s="9"/>
      <c r="H74" s="9"/>
      <c r="I74" s="9"/>
      <c r="J74" s="9"/>
      <c r="K74" s="9"/>
      <c r="L74" s="9"/>
      <c r="M74" s="9"/>
      <c r="N74" s="9"/>
      <c r="O74" s="9"/>
      <c r="P74" s="9"/>
      <c r="Y74" s="9"/>
      <c r="Z74" s="9"/>
      <c r="AA74" s="9"/>
      <c r="AE74" s="9"/>
      <c r="AF74" s="9"/>
      <c r="AG74" s="9"/>
    </row>
    <row r="75" spans="7:33" x14ac:dyDescent="0.25">
      <c r="G75" s="9"/>
      <c r="H75" s="9"/>
      <c r="I75" s="9"/>
      <c r="J75" s="9"/>
      <c r="K75" s="9"/>
      <c r="L75" s="9"/>
      <c r="M75" s="9"/>
      <c r="N75" s="9"/>
      <c r="O75" s="9"/>
      <c r="P75" s="9"/>
      <c r="Y75" s="9"/>
      <c r="Z75" s="9"/>
      <c r="AA75" s="9"/>
      <c r="AE75" s="9"/>
      <c r="AF75" s="9"/>
      <c r="AG75" s="9"/>
    </row>
    <row r="77" spans="7:33" x14ac:dyDescent="0.25">
      <c r="G77" s="9"/>
      <c r="H77" s="9"/>
      <c r="I77" s="9"/>
      <c r="J77" s="9"/>
      <c r="K77" s="9"/>
      <c r="L77" s="9"/>
      <c r="M77" s="9"/>
      <c r="N77" s="9"/>
      <c r="O77" s="9"/>
      <c r="P77" s="9"/>
      <c r="Z77" s="9"/>
      <c r="AF77" s="9"/>
    </row>
    <row r="78" spans="7:33" x14ac:dyDescent="0.25">
      <c r="G78" s="9"/>
      <c r="H78" s="9"/>
      <c r="I78" s="9"/>
      <c r="J78" s="9"/>
      <c r="K78" s="9"/>
      <c r="L78" s="9"/>
      <c r="M78" s="9"/>
      <c r="N78" s="9"/>
      <c r="O78" s="9"/>
      <c r="P78" s="9"/>
      <c r="Y78" s="9"/>
      <c r="Z78" s="9"/>
      <c r="AA78" s="9"/>
      <c r="AE78" s="9"/>
      <c r="AF78" s="9"/>
      <c r="AG78" s="9"/>
    </row>
    <row r="79" spans="7:33" x14ac:dyDescent="0.25">
      <c r="G79" s="9"/>
      <c r="H79" s="9"/>
      <c r="I79" s="9"/>
      <c r="J79" s="9"/>
      <c r="K79" s="9"/>
      <c r="L79" s="9"/>
      <c r="M79" s="9"/>
      <c r="N79" s="9"/>
      <c r="O79" s="9"/>
      <c r="P79" s="9"/>
      <c r="Y79" s="9"/>
      <c r="Z79" s="9"/>
      <c r="AA79" s="9"/>
      <c r="AE79" s="9"/>
      <c r="AF79" s="9"/>
      <c r="AG79" s="9"/>
    </row>
    <row r="80" spans="7:33" x14ac:dyDescent="0.25">
      <c r="G80" s="9"/>
      <c r="H80" s="9"/>
      <c r="I80" s="9"/>
      <c r="J80" s="9"/>
      <c r="K80" s="9"/>
      <c r="L80" s="9"/>
      <c r="M80" s="9"/>
      <c r="N80" s="9"/>
      <c r="O80" s="9"/>
      <c r="P80" s="9"/>
      <c r="Y80" s="9"/>
      <c r="Z80" s="9"/>
      <c r="AA80" s="9"/>
      <c r="AE80" s="9"/>
      <c r="AF80" s="9"/>
      <c r="AG80" s="9"/>
    </row>
    <row r="81" spans="7:33" x14ac:dyDescent="0.25">
      <c r="G81" s="9"/>
      <c r="H81" s="9"/>
      <c r="I81" s="9"/>
      <c r="J81" s="9"/>
      <c r="K81" s="9"/>
      <c r="L81" s="9"/>
      <c r="M81" s="9"/>
      <c r="N81" s="9"/>
      <c r="O81" s="9"/>
      <c r="P81" s="9"/>
      <c r="Y81" s="9"/>
      <c r="Z81" s="9"/>
      <c r="AA81" s="9"/>
      <c r="AE81" s="9"/>
      <c r="AF81" s="9"/>
      <c r="AG81" s="9"/>
    </row>
    <row r="83" spans="7:33" x14ac:dyDescent="0.25">
      <c r="G83" s="9"/>
      <c r="H83" s="9"/>
      <c r="I83" s="9"/>
      <c r="J83" s="9"/>
      <c r="K83" s="9"/>
      <c r="L83" s="9"/>
      <c r="M83" s="9"/>
      <c r="N83" s="9"/>
      <c r="O83" s="9"/>
      <c r="P83" s="9"/>
      <c r="Z83" s="9"/>
      <c r="AF83" s="9"/>
    </row>
    <row r="84" spans="7:33" x14ac:dyDescent="0.25">
      <c r="G84" s="9"/>
      <c r="H84" s="9"/>
      <c r="I84" s="9"/>
      <c r="J84" s="9"/>
      <c r="K84" s="9"/>
      <c r="L84" s="9"/>
      <c r="M84" s="9"/>
      <c r="N84" s="9"/>
      <c r="O84" s="9"/>
      <c r="P84" s="9"/>
      <c r="Y84" s="9"/>
      <c r="Z84" s="9"/>
      <c r="AA84" s="9"/>
      <c r="AE84" s="9"/>
      <c r="AF84" s="9"/>
      <c r="AG84" s="9"/>
    </row>
    <row r="85" spans="7:33" x14ac:dyDescent="0.25">
      <c r="G85" s="9"/>
      <c r="H85" s="9"/>
      <c r="I85" s="9"/>
      <c r="J85" s="9"/>
      <c r="K85" s="9"/>
      <c r="L85" s="9"/>
      <c r="M85" s="9"/>
      <c r="N85" s="9"/>
      <c r="O85" s="9"/>
      <c r="P85" s="9"/>
      <c r="Y85" s="9"/>
      <c r="Z85" s="9"/>
      <c r="AA85" s="9"/>
      <c r="AE85" s="9"/>
      <c r="AF85" s="9"/>
      <c r="AG85" s="9"/>
    </row>
    <row r="86" spans="7:33" x14ac:dyDescent="0.25">
      <c r="G86" s="9"/>
      <c r="H86" s="9"/>
      <c r="I86" s="9"/>
      <c r="J86" s="9"/>
      <c r="K86" s="9"/>
      <c r="L86" s="9"/>
      <c r="M86" s="9"/>
      <c r="N86" s="9"/>
      <c r="O86" s="9"/>
      <c r="P86" s="9"/>
      <c r="Y86" s="9"/>
      <c r="Z86" s="9"/>
      <c r="AA86" s="9"/>
      <c r="AE86" s="9"/>
      <c r="AF86" s="9"/>
      <c r="AG86" s="9"/>
    </row>
    <row r="87" spans="7:33" x14ac:dyDescent="0.25">
      <c r="G87" s="9"/>
      <c r="H87" s="9"/>
      <c r="I87" s="9"/>
      <c r="J87" s="9"/>
      <c r="K87" s="9"/>
      <c r="L87" s="9"/>
      <c r="M87" s="9"/>
      <c r="N87" s="9"/>
      <c r="O87" s="9"/>
      <c r="P87" s="9"/>
      <c r="Y87" s="9"/>
      <c r="Z87" s="9"/>
      <c r="AA87" s="9"/>
      <c r="AE87" s="9"/>
      <c r="AF87" s="9"/>
      <c r="AG87" s="9"/>
    </row>
    <row r="89" spans="7:33" x14ac:dyDescent="0.25">
      <c r="G89" s="9"/>
      <c r="H89" s="9"/>
      <c r="I89" s="9"/>
      <c r="J89" s="9"/>
      <c r="K89" s="9"/>
      <c r="L89" s="9"/>
      <c r="M89" s="9"/>
      <c r="N89" s="9"/>
      <c r="O89" s="9"/>
      <c r="P89" s="9"/>
      <c r="Z89" s="9"/>
      <c r="AF89" s="9"/>
    </row>
    <row r="90" spans="7:33" x14ac:dyDescent="0.25">
      <c r="G90" s="9"/>
      <c r="H90" s="9"/>
      <c r="I90" s="9"/>
      <c r="J90" s="9"/>
      <c r="K90" s="9"/>
      <c r="L90" s="9"/>
      <c r="M90" s="9"/>
      <c r="N90" s="9"/>
      <c r="O90" s="9"/>
      <c r="P90" s="9"/>
      <c r="Y90" s="9"/>
      <c r="Z90" s="9"/>
      <c r="AA90" s="9"/>
      <c r="AE90" s="9"/>
      <c r="AF90" s="9"/>
      <c r="AG90" s="9"/>
    </row>
    <row r="91" spans="7:33" x14ac:dyDescent="0.25">
      <c r="G91" s="9"/>
      <c r="H91" s="9"/>
      <c r="I91" s="9"/>
      <c r="J91" s="9"/>
      <c r="K91" s="9"/>
      <c r="L91" s="9"/>
      <c r="M91" s="9"/>
      <c r="N91" s="9"/>
      <c r="O91" s="9"/>
      <c r="P91" s="9"/>
      <c r="Y91" s="9"/>
      <c r="Z91" s="9"/>
      <c r="AA91" s="9"/>
      <c r="AE91" s="9"/>
      <c r="AF91" s="9"/>
      <c r="AG91" s="9"/>
    </row>
    <row r="92" spans="7:33" x14ac:dyDescent="0.25">
      <c r="G92" s="9"/>
      <c r="H92" s="9"/>
      <c r="I92" s="9"/>
      <c r="J92" s="9"/>
      <c r="K92" s="9"/>
      <c r="L92" s="9"/>
      <c r="M92" s="9"/>
      <c r="N92" s="9"/>
      <c r="O92" s="9"/>
      <c r="P92" s="9"/>
      <c r="Y92" s="9"/>
      <c r="Z92" s="9"/>
      <c r="AA92" s="9"/>
      <c r="AE92" s="9"/>
      <c r="AF92" s="9"/>
      <c r="AG92" s="9"/>
    </row>
    <row r="93" spans="7:33" x14ac:dyDescent="0.25">
      <c r="G93" s="9"/>
      <c r="H93" s="9"/>
      <c r="I93" s="9"/>
      <c r="J93" s="9"/>
      <c r="K93" s="9"/>
      <c r="L93" s="9"/>
      <c r="M93" s="9"/>
      <c r="N93" s="9"/>
      <c r="O93" s="9"/>
      <c r="P93" s="9"/>
      <c r="Y93" s="9"/>
      <c r="Z93" s="9"/>
      <c r="AA93" s="9"/>
      <c r="AE93" s="9"/>
      <c r="AF93" s="9"/>
      <c r="AG93" s="9"/>
    </row>
    <row r="95" spans="7:33" x14ac:dyDescent="0.25">
      <c r="G95" s="9"/>
      <c r="H95" s="9"/>
      <c r="I95" s="9"/>
      <c r="J95" s="9"/>
      <c r="K95" s="9"/>
      <c r="L95" s="9"/>
      <c r="M95" s="9"/>
      <c r="N95" s="9"/>
      <c r="O95" s="9"/>
      <c r="P95" s="9"/>
      <c r="Z95" s="9"/>
      <c r="AF95" s="9"/>
    </row>
    <row r="96" spans="7:33" x14ac:dyDescent="0.25">
      <c r="G96" s="9"/>
      <c r="H96" s="9"/>
      <c r="I96" s="9"/>
      <c r="J96" s="9"/>
      <c r="K96" s="9"/>
      <c r="L96" s="9"/>
      <c r="M96" s="9"/>
      <c r="N96" s="9"/>
      <c r="O96" s="9"/>
      <c r="P96" s="9"/>
      <c r="Y96" s="9"/>
      <c r="Z96" s="9"/>
      <c r="AA96" s="9"/>
      <c r="AE96" s="9"/>
      <c r="AF96" s="9"/>
      <c r="AG96" s="9"/>
    </row>
    <row r="97" spans="7:33" x14ac:dyDescent="0.25">
      <c r="G97" s="9"/>
      <c r="H97" s="9"/>
      <c r="I97" s="9"/>
      <c r="J97" s="9"/>
      <c r="K97" s="9"/>
      <c r="L97" s="9"/>
      <c r="M97" s="9"/>
      <c r="N97" s="9"/>
      <c r="O97" s="9"/>
      <c r="P97" s="9"/>
      <c r="Y97" s="9"/>
      <c r="Z97" s="9"/>
      <c r="AA97" s="9"/>
      <c r="AE97" s="9"/>
      <c r="AF97" s="9"/>
      <c r="AG97" s="9"/>
    </row>
    <row r="98" spans="7:33" x14ac:dyDescent="0.25">
      <c r="G98" s="9"/>
      <c r="H98" s="9"/>
      <c r="I98" s="9"/>
      <c r="J98" s="9"/>
      <c r="K98" s="9"/>
      <c r="L98" s="9"/>
      <c r="M98" s="9"/>
      <c r="N98" s="9"/>
      <c r="O98" s="9"/>
      <c r="P98" s="9"/>
      <c r="Y98" s="9"/>
      <c r="Z98" s="9"/>
      <c r="AA98" s="9"/>
      <c r="AE98" s="9"/>
      <c r="AF98" s="9"/>
      <c r="AG98" s="9"/>
    </row>
    <row r="99" spans="7:33" x14ac:dyDescent="0.25">
      <c r="G99" s="9"/>
      <c r="H99" s="9"/>
      <c r="I99" s="9"/>
      <c r="J99" s="9"/>
      <c r="K99" s="9"/>
      <c r="L99" s="9"/>
      <c r="M99" s="9"/>
      <c r="N99" s="9"/>
      <c r="O99" s="9"/>
      <c r="P99" s="9"/>
      <c r="Y99" s="9"/>
      <c r="Z99" s="9"/>
      <c r="AA99" s="9"/>
      <c r="AE99" s="9"/>
      <c r="AF99" s="9"/>
      <c r="AG99" s="9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C1:CD99"/>
  <sheetViews>
    <sheetView topLeftCell="F1" zoomScale="60" zoomScaleNormal="60" workbookViewId="0">
      <pane ySplit="900" topLeftCell="A15" activePane="bottomLeft"/>
      <selection activeCell="Q1" sqref="Q1"/>
      <selection pane="bottomLeft" activeCell="BR37" sqref="BR37"/>
    </sheetView>
  </sheetViews>
  <sheetFormatPr defaultRowHeight="15" x14ac:dyDescent="0.25"/>
  <cols>
    <col min="1" max="1" width="3.28515625" customWidth="1"/>
    <col min="2" max="2" width="4.7109375" customWidth="1"/>
    <col min="3" max="3" width="4.85546875" bestFit="1" customWidth="1"/>
    <col min="4" max="4" width="3.42578125" customWidth="1"/>
    <col min="5" max="5" width="8" customWidth="1"/>
    <col min="6" max="6" width="3.7109375" customWidth="1"/>
    <col min="14" max="14" width="11.42578125" customWidth="1"/>
    <col min="25" max="26" width="6.5703125" customWidth="1"/>
    <col min="27" max="27" width="5.5703125" customWidth="1"/>
    <col min="28" max="29" width="6.5703125" customWidth="1"/>
    <col min="30" max="30" width="8.28515625" customWidth="1"/>
    <col min="31" max="32" width="6.5703125" customWidth="1"/>
    <col min="33" max="33" width="5.5703125" customWidth="1"/>
    <col min="34" max="44" width="6.5703125" customWidth="1"/>
    <col min="45" max="45" width="3.42578125" customWidth="1"/>
    <col min="46" max="46" width="6.5703125" customWidth="1"/>
    <col min="47" max="47" width="5.28515625" customWidth="1"/>
    <col min="48" max="48" width="3.85546875" customWidth="1"/>
    <col min="49" max="49" width="5.7109375" customWidth="1"/>
    <col min="50" max="58" width="6.5703125" customWidth="1"/>
    <col min="59" max="59" width="5.140625" customWidth="1"/>
    <col min="61" max="78" width="6.7109375" customWidth="1"/>
  </cols>
  <sheetData>
    <row r="1" spans="3:82" x14ac:dyDescent="0.25">
      <c r="G1">
        <f t="shared" ref="G1:W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si="0"/>
        <v>7</v>
      </c>
      <c r="P1">
        <f t="shared" si="0"/>
        <v>7</v>
      </c>
      <c r="Q1">
        <f t="shared" si="0"/>
        <v>7</v>
      </c>
      <c r="R1" s="2">
        <f t="shared" si="0"/>
        <v>24</v>
      </c>
      <c r="S1" s="2">
        <f t="shared" si="0"/>
        <v>24</v>
      </c>
      <c r="T1" s="2">
        <f t="shared" si="0"/>
        <v>24</v>
      </c>
      <c r="U1" s="2">
        <f t="shared" si="0"/>
        <v>24</v>
      </c>
      <c r="V1" s="2">
        <f t="shared" si="0"/>
        <v>24</v>
      </c>
      <c r="W1" s="2">
        <f t="shared" si="0"/>
        <v>24</v>
      </c>
      <c r="AW1">
        <f t="shared" ref="AW1:BG1" si="1">MATCH(AW2,hHdrAnnlEnergy,0)-1</f>
        <v>6</v>
      </c>
      <c r="AX1">
        <f t="shared" si="1"/>
        <v>6</v>
      </c>
      <c r="AY1">
        <f t="shared" si="1"/>
        <v>6</v>
      </c>
      <c r="AZ1">
        <f t="shared" si="1"/>
        <v>6</v>
      </c>
      <c r="BA1">
        <f t="shared" si="1"/>
        <v>6</v>
      </c>
      <c r="BB1">
        <f t="shared" si="1"/>
        <v>6</v>
      </c>
      <c r="BC1">
        <f t="shared" si="1"/>
        <v>6</v>
      </c>
      <c r="BD1">
        <f t="shared" si="1"/>
        <v>6</v>
      </c>
      <c r="BE1">
        <f t="shared" si="1"/>
        <v>6</v>
      </c>
      <c r="BF1">
        <f t="shared" si="1"/>
        <v>6</v>
      </c>
      <c r="BG1">
        <f t="shared" si="1"/>
        <v>6</v>
      </c>
    </row>
    <row r="2" spans="3:82" x14ac:dyDescent="0.25"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s="14" t="s">
        <v>29</v>
      </c>
      <c r="S2" s="14" t="s">
        <v>29</v>
      </c>
      <c r="T2" s="14" t="s">
        <v>29</v>
      </c>
      <c r="U2" s="14" t="s">
        <v>29</v>
      </c>
      <c r="V2" s="14" t="s">
        <v>29</v>
      </c>
      <c r="W2" s="14" t="s">
        <v>29</v>
      </c>
      <c r="Y2" t="s">
        <v>646</v>
      </c>
      <c r="AE2" t="s">
        <v>646</v>
      </c>
      <c r="AK2" t="s">
        <v>644</v>
      </c>
      <c r="AQ2" t="s">
        <v>847</v>
      </c>
      <c r="AT2" t="s">
        <v>848</v>
      </c>
      <c r="AW2" t="s">
        <v>5</v>
      </c>
      <c r="AX2" t="s">
        <v>5</v>
      </c>
      <c r="AY2" t="s">
        <v>5</v>
      </c>
      <c r="AZ2" t="str">
        <f>AX2</f>
        <v>kWPkPer</v>
      </c>
      <c r="BA2" t="str">
        <f>AY2</f>
        <v>kWPkPer</v>
      </c>
      <c r="BB2" t="str">
        <f>AZ2</f>
        <v>kWPkPer</v>
      </c>
      <c r="BC2" t="str">
        <f>BA2</f>
        <v>kWPkPer</v>
      </c>
      <c r="BD2" t="str">
        <f>BB2</f>
        <v>kWPkPer</v>
      </c>
      <c r="BE2" t="str">
        <f t="shared" ref="BE2:BF2" si="2">BD2</f>
        <v>kWPkPer</v>
      </c>
      <c r="BF2" t="str">
        <f t="shared" si="2"/>
        <v>kWPkPer</v>
      </c>
      <c r="BG2" t="str">
        <f>BE2</f>
        <v>kWPkPer</v>
      </c>
    </row>
    <row r="3" spans="3:82" x14ac:dyDescent="0.25">
      <c r="G3" t="s">
        <v>648</v>
      </c>
      <c r="H3" t="s">
        <v>52</v>
      </c>
      <c r="I3" t="s">
        <v>650</v>
      </c>
      <c r="J3" t="s">
        <v>53</v>
      </c>
      <c r="K3" t="s">
        <v>777</v>
      </c>
      <c r="L3" t="s">
        <v>54</v>
      </c>
      <c r="M3" t="s">
        <v>66</v>
      </c>
      <c r="N3" t="s">
        <v>55</v>
      </c>
      <c r="O3" t="s">
        <v>56</v>
      </c>
      <c r="P3" t="s">
        <v>70</v>
      </c>
      <c r="Q3" t="s">
        <v>57</v>
      </c>
      <c r="R3" t="s">
        <v>54</v>
      </c>
      <c r="S3" t="s">
        <v>66</v>
      </c>
      <c r="T3" t="s">
        <v>55</v>
      </c>
      <c r="U3" t="s">
        <v>56</v>
      </c>
      <c r="V3" t="s">
        <v>70</v>
      </c>
      <c r="W3" t="s">
        <v>57</v>
      </c>
      <c r="Y3" t="s">
        <v>779</v>
      </c>
      <c r="AE3" t="s">
        <v>780</v>
      </c>
      <c r="AK3" t="s">
        <v>645</v>
      </c>
      <c r="AW3" s="18" t="str">
        <f t="shared" ref="AW3:BG3" si="3">G3</f>
        <v>HP_S0Std</v>
      </c>
      <c r="AX3" s="18" t="str">
        <f t="shared" si="3"/>
        <v>HP_S1Std</v>
      </c>
      <c r="AY3" s="18" t="str">
        <f t="shared" si="3"/>
        <v>HP_SHi</v>
      </c>
      <c r="AZ3" s="18" t="str">
        <f t="shared" si="3"/>
        <v>HP_E2Std</v>
      </c>
      <c r="BA3" s="18" t="str">
        <f t="shared" si="3"/>
        <v>HP_EHi</v>
      </c>
      <c r="BB3" s="18" t="str">
        <f t="shared" si="3"/>
        <v>VRF_HP_OAU0</v>
      </c>
      <c r="BC3" s="18" t="str">
        <f t="shared" si="3"/>
        <v>VRF_HP_OAU1</v>
      </c>
      <c r="BD3" s="18" t="str">
        <f t="shared" si="3"/>
        <v>VRF_HP_OAU2</v>
      </c>
      <c r="BE3" s="18" t="str">
        <f t="shared" si="3"/>
        <v>VRF_HR_OAU0</v>
      </c>
      <c r="BF3" s="18" t="str">
        <f t="shared" si="3"/>
        <v>VRF_HR_OAU1</v>
      </c>
      <c r="BG3" s="18" t="str">
        <f t="shared" si="3"/>
        <v>VRF_HR_OAU2</v>
      </c>
      <c r="BI3" t="s">
        <v>639</v>
      </c>
      <c r="BO3" t="s">
        <v>639</v>
      </c>
      <c r="BV3" t="s">
        <v>640</v>
      </c>
      <c r="CA3" t="s">
        <v>641</v>
      </c>
    </row>
    <row r="4" spans="3:82" x14ac:dyDescent="0.25">
      <c r="C4" t="s">
        <v>28</v>
      </c>
      <c r="D4" t="s">
        <v>2</v>
      </c>
      <c r="R4" t="s">
        <v>31</v>
      </c>
      <c r="S4" t="s">
        <v>31</v>
      </c>
      <c r="T4" t="s">
        <v>31</v>
      </c>
      <c r="U4" t="s">
        <v>31</v>
      </c>
      <c r="V4" t="s">
        <v>31</v>
      </c>
      <c r="W4" t="s">
        <v>31</v>
      </c>
      <c r="X4" t="s">
        <v>2</v>
      </c>
      <c r="Y4" t="s">
        <v>778</v>
      </c>
      <c r="Z4" t="s">
        <v>642</v>
      </c>
      <c r="AA4" t="s">
        <v>58</v>
      </c>
      <c r="AB4" t="s">
        <v>643</v>
      </c>
      <c r="AC4" t="s">
        <v>59</v>
      </c>
      <c r="AE4" t="s">
        <v>849</v>
      </c>
      <c r="AF4" t="s">
        <v>642</v>
      </c>
      <c r="AG4" t="s">
        <v>58</v>
      </c>
      <c r="AH4" t="s">
        <v>643</v>
      </c>
      <c r="AI4" t="s">
        <v>59</v>
      </c>
      <c r="AK4" t="s">
        <v>778</v>
      </c>
      <c r="AL4" t="str">
        <f>Z4</f>
        <v>VRF HP T-24</v>
      </c>
      <c r="AM4" t="str">
        <f>AA4</f>
        <v>VRF HP Tier2</v>
      </c>
      <c r="AN4" t="str">
        <f>AB4</f>
        <v>VRF HR T-24</v>
      </c>
      <c r="AO4" t="str">
        <f>AC4</f>
        <v>VRF HR Tier2</v>
      </c>
      <c r="AQ4" t="s">
        <v>845</v>
      </c>
      <c r="AR4" t="s">
        <v>58</v>
      </c>
      <c r="AT4" t="s">
        <v>846</v>
      </c>
      <c r="AU4" t="s">
        <v>59</v>
      </c>
      <c r="BH4" t="s">
        <v>2</v>
      </c>
      <c r="BI4" s="18" t="str">
        <f>Y4</f>
        <v>Hi Eff HP</v>
      </c>
      <c r="BJ4" t="str">
        <f>Z4</f>
        <v>VRF HP T-24</v>
      </c>
      <c r="BK4" t="str">
        <f>AA4</f>
        <v>VRF HP Tier2</v>
      </c>
      <c r="BL4" t="str">
        <f>AB4</f>
        <v>VRF HR T-24</v>
      </c>
      <c r="BM4" t="str">
        <f>AC4</f>
        <v>VRF HR Tier2</v>
      </c>
      <c r="BO4" s="18" t="str">
        <f>AE4</f>
        <v>Hi Eff HP, w/econo</v>
      </c>
      <c r="BP4" t="str">
        <f>AF4</f>
        <v>VRF HP T-24</v>
      </c>
      <c r="BQ4" t="str">
        <f>AG4</f>
        <v>VRF HP Tier2</v>
      </c>
      <c r="BR4" t="str">
        <f>AH4</f>
        <v>VRF HR T-24</v>
      </c>
      <c r="BS4" t="str">
        <f>AI4</f>
        <v>VRF HR Tier2</v>
      </c>
      <c r="BU4" t="str">
        <f>AK4</f>
        <v>Hi Eff HP</v>
      </c>
      <c r="BV4" t="str">
        <f>AL4</f>
        <v>VRF HP T-24</v>
      </c>
      <c r="BW4" t="str">
        <f>AM4</f>
        <v>VRF HP Tier2</v>
      </c>
      <c r="BX4" t="str">
        <f>AN4</f>
        <v>VRF HR T-24</v>
      </c>
      <c r="BY4" t="str">
        <f>AO4</f>
        <v>VRF HR Tier2</v>
      </c>
      <c r="CA4" t="str">
        <f>AQ4</f>
        <v>VRF HP Tier1</v>
      </c>
      <c r="CB4" t="str">
        <f>AR4</f>
        <v>VRF HP Tier2</v>
      </c>
      <c r="CC4" t="str">
        <f>AT4</f>
        <v>VRF HR Tier1</v>
      </c>
      <c r="CD4" t="str">
        <f>AU4</f>
        <v>VRF HR Tier2</v>
      </c>
    </row>
    <row r="5" spans="3:82" x14ac:dyDescent="0.25">
      <c r="C5" t="s">
        <v>26</v>
      </c>
      <c r="D5">
        <v>1</v>
      </c>
      <c r="G5" s="9">
        <f t="shared" ref="G5:Q20" si="4">VLOOKUP($C5&amp;"-w"&amp;TEXT($D5,"00")&amp;"-v14-"&amp;G$3,tblAnnlEnergy,G$1,FALSE)</f>
        <v>370892.28125</v>
      </c>
      <c r="H5" s="9">
        <f t="shared" si="4"/>
        <v>370436.625</v>
      </c>
      <c r="I5" s="9">
        <f t="shared" si="4"/>
        <v>351645.09375</v>
      </c>
      <c r="J5" s="9">
        <f t="shared" si="4"/>
        <v>363265.0625</v>
      </c>
      <c r="K5" s="9">
        <f t="shared" si="4"/>
        <v>358457.71875</v>
      </c>
      <c r="L5" s="9">
        <f t="shared" si="4"/>
        <v>365247.5625</v>
      </c>
      <c r="M5" s="9">
        <f t="shared" si="4"/>
        <v>357245.125</v>
      </c>
      <c r="N5" s="9">
        <f t="shared" si="4"/>
        <v>350175.65625</v>
      </c>
      <c r="O5" s="9">
        <f t="shared" si="4"/>
        <v>353799.15625</v>
      </c>
      <c r="P5" s="9">
        <f t="shared" si="4"/>
        <v>346651.34375</v>
      </c>
      <c r="Q5" s="9">
        <f t="shared" si="4"/>
        <v>340454.96875</v>
      </c>
      <c r="R5" s="19">
        <f t="shared" ref="R5:W20" si="5">VLOOKUP($C5&amp;"-w"&amp;TEXT($D5,"00")&amp;"-v14-"&amp;R$3,tblAnnlEnergy,R$1,FALSE)/12</f>
        <v>77.403666178385421</v>
      </c>
      <c r="S5" s="19">
        <f t="shared" si="5"/>
        <v>77.403666178385421</v>
      </c>
      <c r="T5" s="19">
        <f t="shared" si="5"/>
        <v>77.403666178385421</v>
      </c>
      <c r="U5" s="19">
        <f t="shared" si="5"/>
        <v>76.079111735026046</v>
      </c>
      <c r="V5" s="19">
        <f t="shared" si="5"/>
        <v>76.078592936197921</v>
      </c>
      <c r="W5" s="19">
        <f t="shared" si="5"/>
        <v>76.078099568684891</v>
      </c>
      <c r="X5" s="9" t="str">
        <f t="shared" ref="X5:X20" si="6">"CZ"&amp;TEXT(D5,"00")</f>
        <v>CZ01</v>
      </c>
      <c r="Y5" s="9">
        <f t="shared" ref="Y5:Y20" si="7">($H5-I5)/$S5</f>
        <v>242.77314212343393</v>
      </c>
      <c r="Z5" s="9">
        <f>($H5-L5)/$R5</f>
        <v>67.038975751371055</v>
      </c>
      <c r="AA5" s="9">
        <f>($H5-N5)/$T5</f>
        <v>261.75722353132898</v>
      </c>
      <c r="AB5" s="9">
        <f>($H5-O5)/$U5</f>
        <v>218.68642220674454</v>
      </c>
      <c r="AC5" s="9">
        <f>($H5-Q5)/$W5</f>
        <v>394.09049936811232</v>
      </c>
      <c r="AD5" s="9"/>
      <c r="AE5" s="9">
        <f t="shared" ref="AE5:AE20" si="8">($G5-I5)/$S5</f>
        <v>248.65989494144503</v>
      </c>
      <c r="AF5" s="9">
        <f>($G5-L5)/$R5</f>
        <v>72.925728569382144</v>
      </c>
      <c r="AG5" s="9">
        <f>($G5-N5)/$T5</f>
        <v>267.64397634934005</v>
      </c>
      <c r="AH5" s="9">
        <f>($G5-O5)/$U5</f>
        <v>224.67566471508238</v>
      </c>
      <c r="AI5" s="9">
        <f>($G5-Q5)/$W5</f>
        <v>400.0798215591671</v>
      </c>
      <c r="AJ5" s="9"/>
      <c r="AK5" s="9">
        <f t="shared" ref="AK5:AK20" si="9">($J5-K5)/$S5</f>
        <v>62.107442545692059</v>
      </c>
      <c r="AL5" s="9">
        <f>($J5-L5)/$R5</f>
        <v>-25.612481913080273</v>
      </c>
      <c r="AM5" s="9">
        <f>($J5-N5)/$T5</f>
        <v>169.10576586687762</v>
      </c>
      <c r="AN5" s="9">
        <f>($J5-O5)/$U5</f>
        <v>124.42188182964804</v>
      </c>
      <c r="AO5" s="9">
        <f>($J5-Q5)/$W5</f>
        <v>299.82470486669524</v>
      </c>
      <c r="AP5" s="9"/>
      <c r="AQ5" s="9">
        <f>($L5-M5)/$S5</f>
        <v>103.38576833760672</v>
      </c>
      <c r="AR5" s="9">
        <f>($L5-N5)/$T5</f>
        <v>194.71824777995792</v>
      </c>
      <c r="AS5" s="9"/>
      <c r="AT5" s="9">
        <f>($O5-P5)/$V5</f>
        <v>93.953006018321048</v>
      </c>
      <c r="AU5" s="9">
        <f>($O5-Q5)/$W5</f>
        <v>175.40116769021799</v>
      </c>
      <c r="AW5" s="9">
        <f t="shared" ref="AW5:BG20" si="10">VLOOKUP($C5&amp;"-w"&amp;TEXT($D5,"00")&amp;"-v14-"&amp;AW$3,tblAnnlEnergy,AW$1,FALSE)</f>
        <v>106.92230987548828</v>
      </c>
      <c r="AX5" s="9">
        <f t="shared" si="10"/>
        <v>106.01722717285156</v>
      </c>
      <c r="AY5" s="9">
        <f t="shared" si="10"/>
        <v>99.686210632324219</v>
      </c>
      <c r="AZ5" s="9">
        <f t="shared" si="10"/>
        <v>107.92938232421875</v>
      </c>
      <c r="BA5" s="9">
        <f t="shared" si="10"/>
        <v>105.53462982177734</v>
      </c>
      <c r="BB5" s="9">
        <f t="shared" si="10"/>
        <v>107.11334228515625</v>
      </c>
      <c r="BC5" s="9">
        <f t="shared" si="10"/>
        <v>104.93323516845703</v>
      </c>
      <c r="BD5" s="9">
        <f t="shared" si="10"/>
        <v>103.35970306396484</v>
      </c>
      <c r="BE5" s="9">
        <f t="shared" si="10"/>
        <v>105.17054748535156</v>
      </c>
      <c r="BF5" s="9">
        <f t="shared" si="10"/>
        <v>103.57746887207031</v>
      </c>
      <c r="BG5" s="9">
        <f t="shared" si="10"/>
        <v>102.18589019775391</v>
      </c>
      <c r="BH5" s="9" t="str">
        <f>X5</f>
        <v>CZ01</v>
      </c>
      <c r="BI5" s="15">
        <f>($AX5-AY5)/$S5</f>
        <v>8.1792205112569308E-2</v>
      </c>
      <c r="BJ5" s="15">
        <f>($AX5-BB5)/$R5</f>
        <v>-1.4161023197254862E-2</v>
      </c>
      <c r="BK5" s="15">
        <f>($AX5-BD5)/$T5</f>
        <v>3.4333310553561591E-2</v>
      </c>
      <c r="BL5" s="15">
        <f>($AX5-BE5)/$U5</f>
        <v>1.1128937604435743E-2</v>
      </c>
      <c r="BM5" s="15">
        <f>($AX5-BG5)/$W5</f>
        <v>5.0360576786472502E-2</v>
      </c>
      <c r="BO5" s="15">
        <f>($AW5-AY5)/$S5</f>
        <v>9.3485226222846621E-2</v>
      </c>
      <c r="BP5" s="15">
        <f>($AW5-BB5)/$R5</f>
        <v>-2.4680020869775493E-3</v>
      </c>
      <c r="BQ5" s="15">
        <f>($AW5-BD5)/$T5</f>
        <v>4.6026331663838904E-2</v>
      </c>
      <c r="BR5" s="15">
        <f>($AW5-BE5)/$U5</f>
        <v>2.3025536841674576E-2</v>
      </c>
      <c r="BS5" s="15">
        <f>($AW5-BG5)/$W5</f>
        <v>6.2257334299711795E-2</v>
      </c>
      <c r="BU5" s="15">
        <f>($AZ5-BA5)/$S5</f>
        <v>3.0938489359437198E-2</v>
      </c>
      <c r="BV5" s="15">
        <f>($AZ5-BB5)/$R5</f>
        <v>1.0542653589325398E-2</v>
      </c>
      <c r="BW5" s="15">
        <f>($AZ5-BD5)/$T5</f>
        <v>5.9036987340141851E-2</v>
      </c>
      <c r="BX5" s="15">
        <f>($AZ5-BE5)/$U5</f>
        <v>3.6262710959032503E-2</v>
      </c>
      <c r="BY5" s="15">
        <f>($AZ5-BG5)/$W5</f>
        <v>7.5494684528489037E-2</v>
      </c>
      <c r="BZ5" s="15"/>
      <c r="CA5" s="15">
        <f>($BB5-BC5)/$S5</f>
        <v>2.8165424511998147E-2</v>
      </c>
      <c r="CB5" s="15">
        <f>($BB5-BD5)/$T5</f>
        <v>4.8494333750816451E-2</v>
      </c>
      <c r="CC5" s="15">
        <f>($BE5-BF5)/$V5</f>
        <v>2.0939906375729893E-2</v>
      </c>
      <c r="CD5" s="15">
        <f>($BE5-BG5)/$W5</f>
        <v>3.9231491119241818E-2</v>
      </c>
    </row>
    <row r="6" spans="3:82" x14ac:dyDescent="0.25">
      <c r="C6" t="str">
        <f>C5</f>
        <v>EPr</v>
      </c>
      <c r="D6">
        <f>D5+1</f>
        <v>2</v>
      </c>
      <c r="G6" s="9">
        <f t="shared" si="4"/>
        <v>380500.21875</v>
      </c>
      <c r="H6" s="9">
        <f t="shared" si="4"/>
        <v>375659.9375</v>
      </c>
      <c r="I6" s="9">
        <f t="shared" si="4"/>
        <v>350022.1875</v>
      </c>
      <c r="J6" s="9">
        <f t="shared" si="4"/>
        <v>372122.90625</v>
      </c>
      <c r="K6" s="9">
        <f t="shared" si="4"/>
        <v>364907.6875</v>
      </c>
      <c r="L6" s="9">
        <f t="shared" si="4"/>
        <v>368148.75</v>
      </c>
      <c r="M6" s="9">
        <f t="shared" si="4"/>
        <v>359583.21875</v>
      </c>
      <c r="N6" s="9">
        <f t="shared" si="4"/>
        <v>352132.65625</v>
      </c>
      <c r="O6" s="9">
        <f t="shared" si="4"/>
        <v>357226.875</v>
      </c>
      <c r="P6" s="9">
        <f t="shared" si="4"/>
        <v>349664.84375</v>
      </c>
      <c r="Q6" s="9">
        <f t="shared" si="4"/>
        <v>343008.3125</v>
      </c>
      <c r="R6" s="19">
        <f t="shared" si="5"/>
        <v>116.71823120117187</v>
      </c>
      <c r="S6" s="19">
        <f t="shared" si="5"/>
        <v>116.71823120117187</v>
      </c>
      <c r="T6" s="19">
        <f t="shared" si="5"/>
        <v>116.71823120117187</v>
      </c>
      <c r="U6" s="19">
        <f t="shared" si="5"/>
        <v>115.4885965983073</v>
      </c>
      <c r="V6" s="19">
        <f t="shared" si="5"/>
        <v>115.4885965983073</v>
      </c>
      <c r="W6" s="19">
        <f t="shared" si="5"/>
        <v>115.4885965983073</v>
      </c>
      <c r="X6" s="9" t="str">
        <f t="shared" si="6"/>
        <v>CZ02</v>
      </c>
      <c r="Y6" s="9">
        <f t="shared" si="7"/>
        <v>219.65505933525998</v>
      </c>
      <c r="Z6" s="9">
        <f>($H6-L6)/$R6</f>
        <v>64.35316422036891</v>
      </c>
      <c r="AA6" s="9">
        <f>($H6-N6)/$T6</f>
        <v>201.57331899117901</v>
      </c>
      <c r="AB6" s="9">
        <f>($H6-O6)/$U6</f>
        <v>159.60937307181868</v>
      </c>
      <c r="AC6" s="9">
        <f>($H6-Q6)/$W6</f>
        <v>282.72596569485518</v>
      </c>
      <c r="AD6" s="9"/>
      <c r="AE6" s="9">
        <f t="shared" si="8"/>
        <v>261.12485544326853</v>
      </c>
      <c r="AF6" s="9">
        <f>($G6-L6)/$R6</f>
        <v>105.82296032837746</v>
      </c>
      <c r="AG6" s="9">
        <f>($G6-N6)/$T6</f>
        <v>243.04311509918756</v>
      </c>
      <c r="AH6" s="9">
        <f>($G6-O6)/$U6</f>
        <v>201.52070797906913</v>
      </c>
      <c r="AI6" s="9">
        <f>($G6-Q6)/$W6</f>
        <v>324.63730060210565</v>
      </c>
      <c r="AJ6" s="9"/>
      <c r="AK6" s="9">
        <f t="shared" si="9"/>
        <v>61.817409977401695</v>
      </c>
      <c r="AL6" s="9">
        <f>($J6-L6)/$R6</f>
        <v>34.049147327723546</v>
      </c>
      <c r="AM6" s="9">
        <f>($J6-N6)/$T6</f>
        <v>171.26930209853364</v>
      </c>
      <c r="AN6" s="9">
        <f>($J6-O6)/$U6</f>
        <v>128.98270209145767</v>
      </c>
      <c r="AO6" s="9">
        <f>($J6-Q6)/$W6</f>
        <v>252.09929471449416</v>
      </c>
      <c r="AP6" s="9"/>
      <c r="AQ6" s="9">
        <f>($L6-M6)/$S6</f>
        <v>73.38640383640427</v>
      </c>
      <c r="AR6" s="9">
        <f>($L6-N6)/$T6</f>
        <v>137.2201547708101</v>
      </c>
      <c r="AS6" s="9"/>
      <c r="AT6" s="9">
        <f>($O6-P6)/$V6</f>
        <v>65.478596785640008</v>
      </c>
      <c r="AU6" s="9">
        <f>($O6-Q6)/$W6</f>
        <v>123.11659262303651</v>
      </c>
      <c r="AW6" s="9">
        <f t="shared" si="10"/>
        <v>1.7044012546539307</v>
      </c>
      <c r="AX6" s="9">
        <f t="shared" si="10"/>
        <v>1.7044011354446411</v>
      </c>
      <c r="AY6" s="9">
        <f t="shared" si="10"/>
        <v>1.6912356615066528</v>
      </c>
      <c r="AZ6" s="9">
        <f t="shared" si="10"/>
        <v>1.7195367813110352</v>
      </c>
      <c r="BA6" s="9">
        <f t="shared" si="10"/>
        <v>1.7085796594619751</v>
      </c>
      <c r="BB6" s="9">
        <f t="shared" si="10"/>
        <v>1.6302409172058105</v>
      </c>
      <c r="BC6" s="9">
        <f t="shared" si="10"/>
        <v>1.6302409172058105</v>
      </c>
      <c r="BD6" s="9">
        <f t="shared" si="10"/>
        <v>1.6302409172058105</v>
      </c>
      <c r="BE6" s="9">
        <f t="shared" si="10"/>
        <v>1.6302409172058105</v>
      </c>
      <c r="BF6" s="9">
        <f t="shared" si="10"/>
        <v>1.6302409172058105</v>
      </c>
      <c r="BG6" s="9">
        <f t="shared" si="10"/>
        <v>1.6302409172058105</v>
      </c>
      <c r="BH6" s="9" t="str">
        <f t="shared" ref="BH6:BH20" si="11">X6</f>
        <v>CZ02</v>
      </c>
      <c r="BI6" s="15">
        <f t="shared" ref="BI6:BI20" si="12">($AX6-AY6)/$S6</f>
        <v>1.1279706522708251E-4</v>
      </c>
      <c r="BJ6" s="15">
        <f t="shared" ref="BJ6:BJ20" si="13">($AX6-BB6)/$R6</f>
        <v>6.3537818792858798E-4</v>
      </c>
      <c r="BK6" s="15">
        <f t="shared" ref="BK6:BK20" si="14">($AX6-BD6)/$T6</f>
        <v>6.3537818792858798E-4</v>
      </c>
      <c r="BL6" s="15">
        <f t="shared" ref="BL6:BL20" si="15">($AX6-BE6)/$U6</f>
        <v>6.4214321087279987E-4</v>
      </c>
      <c r="BM6" s="15">
        <f t="shared" ref="BM6:BM20" si="16">($AX6-BG6)/$W6</f>
        <v>6.4214321087279987E-4</v>
      </c>
      <c r="BO6" s="15">
        <f t="shared" ref="BO6:BO20" si="17">($AW6-AY6)/$S6</f>
        <v>1.1279808656957823E-4</v>
      </c>
      <c r="BP6" s="15">
        <f t="shared" ref="BP6:BP20" si="18">($AW6-BB6)/$R6</f>
        <v>6.3537920927108369E-4</v>
      </c>
      <c r="BQ6" s="15">
        <f t="shared" ref="BQ6:BQ20" si="19">($AW6-BD6)/$T6</f>
        <v>6.3537920927108369E-4</v>
      </c>
      <c r="BR6" s="15">
        <f t="shared" ref="BR6:BR20" si="20">($AW6-BE6)/$U6</f>
        <v>6.4214424308977258E-4</v>
      </c>
      <c r="BS6" s="15">
        <f t="shared" ref="BS6:BS20" si="21">($AW6-BG6)/$W6</f>
        <v>6.4214424308977258E-4</v>
      </c>
      <c r="BU6" s="15">
        <f t="shared" ref="BU6:BU20" si="22">($AZ6-BA6)/$S6</f>
        <v>9.3876695493908809E-5</v>
      </c>
      <c r="BV6" s="15">
        <f t="shared" ref="BV6:BV20" si="23">($AZ6-BB6)/$R6</f>
        <v>7.6505498058239993E-4</v>
      </c>
      <c r="BW6" s="15">
        <f t="shared" ref="BW6:BW20" si="24">($AZ6-BD6)/$T6</f>
        <v>7.6505498058239993E-4</v>
      </c>
      <c r="BX6" s="15">
        <f t="shared" ref="BX6:BX20" si="25">($AZ6-BE6)/$U6</f>
        <v>7.732007032331832E-4</v>
      </c>
      <c r="BY6" s="15">
        <f t="shared" ref="BY6:BY20" si="26">($AZ6-BG6)/$W6</f>
        <v>7.732007032331832E-4</v>
      </c>
      <c r="BZ6" s="15"/>
      <c r="CA6" s="15">
        <f t="shared" ref="CA6:CA20" si="27">($BB6-BC6)/$S6</f>
        <v>0</v>
      </c>
      <c r="CB6" s="15">
        <f t="shared" ref="CB6:CB20" si="28">($BB6-BD6)/$T6</f>
        <v>0</v>
      </c>
      <c r="CC6" s="15">
        <f t="shared" ref="CC6:CC20" si="29">($BE6-BF6)/$V6</f>
        <v>0</v>
      </c>
      <c r="CD6" s="15">
        <f t="shared" ref="CD6:CD20" si="30">($BE6-BG6)/$W6</f>
        <v>0</v>
      </c>
    </row>
    <row r="7" spans="3:82" x14ac:dyDescent="0.25">
      <c r="C7" t="str">
        <f t="shared" ref="C7:C10" si="31">C6</f>
        <v>EPr</v>
      </c>
      <c r="D7">
        <f t="shared" ref="D7:D20" si="32">D6+1</f>
        <v>3</v>
      </c>
      <c r="G7" s="9">
        <f t="shared" si="4"/>
        <v>345347.21875</v>
      </c>
      <c r="H7" s="9">
        <f t="shared" si="4"/>
        <v>341331.75</v>
      </c>
      <c r="I7" s="9">
        <f t="shared" si="4"/>
        <v>321990.21875</v>
      </c>
      <c r="J7" s="9">
        <f t="shared" si="4"/>
        <v>338817.75</v>
      </c>
      <c r="K7" s="9">
        <f t="shared" si="4"/>
        <v>334315.5625</v>
      </c>
      <c r="L7" s="9">
        <f t="shared" si="4"/>
        <v>339935.9375</v>
      </c>
      <c r="M7" s="9">
        <f t="shared" si="4"/>
        <v>334130.5</v>
      </c>
      <c r="N7" s="9">
        <f t="shared" si="4"/>
        <v>329078.15625</v>
      </c>
      <c r="O7" s="9">
        <f t="shared" si="4"/>
        <v>332385.5625</v>
      </c>
      <c r="P7" s="9">
        <f t="shared" si="4"/>
        <v>327171.53125</v>
      </c>
      <c r="Q7" s="9">
        <f t="shared" si="4"/>
        <v>322717.40625</v>
      </c>
      <c r="R7" s="19">
        <f t="shared" si="5"/>
        <v>100.52030436197917</v>
      </c>
      <c r="S7" s="19">
        <f t="shared" si="5"/>
        <v>100.52030436197917</v>
      </c>
      <c r="T7" s="19">
        <f t="shared" si="5"/>
        <v>100.52030436197917</v>
      </c>
      <c r="U7" s="19">
        <f t="shared" si="5"/>
        <v>99.992197672526046</v>
      </c>
      <c r="V7" s="19">
        <f t="shared" si="5"/>
        <v>99.992197672526046</v>
      </c>
      <c r="W7" s="19">
        <f t="shared" si="5"/>
        <v>99.992197672526046</v>
      </c>
      <c r="X7" s="9" t="str">
        <f t="shared" si="6"/>
        <v>CZ03</v>
      </c>
      <c r="Y7" s="9">
        <f t="shared" si="7"/>
        <v>192.41417316396175</v>
      </c>
      <c r="Z7" s="9">
        <f>($H7-L7)/$R7</f>
        <v>13.885876180533657</v>
      </c>
      <c r="AA7" s="9">
        <f>($H7-N7)/$T7</f>
        <v>121.90167775332367</v>
      </c>
      <c r="AB7" s="9">
        <f>($H7-O7)/$U7</f>
        <v>89.468855653105251</v>
      </c>
      <c r="AC7" s="9">
        <f>($H7-Q7)/$W7</f>
        <v>186.15796215382608</v>
      </c>
      <c r="AD7" s="9"/>
      <c r="AE7" s="9">
        <f t="shared" si="8"/>
        <v>232.3610155008102</v>
      </c>
      <c r="AF7" s="9">
        <f t="shared" ref="AF7:AF20" si="33">($G7-L7)/$R7</f>
        <v>53.832718517382091</v>
      </c>
      <c r="AG7" s="9">
        <f t="shared" ref="AG7:AG20" si="34">($G7-N7)/$T7</f>
        <v>161.84852009017209</v>
      </c>
      <c r="AH7" s="9">
        <f t="shared" ref="AH7:AH20" si="35">($G7-O7)/$U7</f>
        <v>129.62667639778616</v>
      </c>
      <c r="AI7" s="9">
        <f t="shared" ref="AI7:AI20" si="36">($G7-Q7)/$W7</f>
        <v>226.315782898507</v>
      </c>
      <c r="AJ7" s="9"/>
      <c r="AK7" s="9">
        <f t="shared" si="9"/>
        <v>44.788836728820222</v>
      </c>
      <c r="AL7" s="9">
        <f t="shared" ref="AL7:AL20" si="37">($J7-L7)/$R7</f>
        <v>-11.123996361703652</v>
      </c>
      <c r="AM7" s="9">
        <f t="shared" ref="AM7:AM20" si="38">($J7-N7)/$T7</f>
        <v>96.89180521108635</v>
      </c>
      <c r="AN7" s="9">
        <f t="shared" ref="AN7:AN20" si="39">($J7-O7)/$U7</f>
        <v>64.32689399492331</v>
      </c>
      <c r="AO7" s="9">
        <f t="shared" ref="AO7:AO20" si="40">($J7-Q7)/$W7</f>
        <v>161.01600049564414</v>
      </c>
      <c r="AP7" s="9"/>
      <c r="AQ7" s="9">
        <f t="shared" ref="AQ7:AQ20" si="41">($L7-M7)/$S7</f>
        <v>57.753879048100558</v>
      </c>
      <c r="AR7" s="9">
        <f t="shared" ref="AR7:AR20" si="42">($L7-N7)/$T7</f>
        <v>108.01580157279001</v>
      </c>
      <c r="AS7" s="9"/>
      <c r="AT7" s="9">
        <f t="shared" ref="AT7:AT20" si="43">($O7-P7)/$V7</f>
        <v>52.144380975362964</v>
      </c>
      <c r="AU7" s="9">
        <f t="shared" ref="AU7:AU20" si="44">($O7-Q7)/$W7</f>
        <v>96.689106500720825</v>
      </c>
      <c r="AW7" s="9">
        <f t="shared" si="10"/>
        <v>1.6302409172058105</v>
      </c>
      <c r="AX7" s="9">
        <f t="shared" si="10"/>
        <v>1.6302409172058105</v>
      </c>
      <c r="AY7" s="9">
        <f t="shared" si="10"/>
        <v>1.6302409172058105</v>
      </c>
      <c r="AZ7" s="9">
        <f t="shared" si="10"/>
        <v>1.6302409172058105</v>
      </c>
      <c r="BA7" s="9">
        <f t="shared" si="10"/>
        <v>1.6302409172058105</v>
      </c>
      <c r="BB7" s="9">
        <f t="shared" si="10"/>
        <v>1.6302409172058105</v>
      </c>
      <c r="BC7" s="9">
        <f t="shared" si="10"/>
        <v>1.6302409172058105</v>
      </c>
      <c r="BD7" s="9">
        <f t="shared" si="10"/>
        <v>1.6302409172058105</v>
      </c>
      <c r="BE7" s="9">
        <f t="shared" si="10"/>
        <v>1.6302409172058105</v>
      </c>
      <c r="BF7" s="9">
        <f t="shared" si="10"/>
        <v>1.6302409172058105</v>
      </c>
      <c r="BG7" s="9">
        <f t="shared" si="10"/>
        <v>1.6302409172058105</v>
      </c>
      <c r="BH7" s="9" t="str">
        <f t="shared" si="11"/>
        <v>CZ03</v>
      </c>
      <c r="BI7" s="15">
        <f t="shared" si="12"/>
        <v>0</v>
      </c>
      <c r="BJ7" s="15">
        <f t="shared" si="13"/>
        <v>0</v>
      </c>
      <c r="BK7" s="15">
        <f t="shared" si="14"/>
        <v>0</v>
      </c>
      <c r="BL7" s="15">
        <f t="shared" si="15"/>
        <v>0</v>
      </c>
      <c r="BM7" s="15">
        <f t="shared" si="16"/>
        <v>0</v>
      </c>
      <c r="BO7" s="15">
        <f t="shared" si="17"/>
        <v>0</v>
      </c>
      <c r="BP7" s="15">
        <f t="shared" si="18"/>
        <v>0</v>
      </c>
      <c r="BQ7" s="15">
        <f t="shared" si="19"/>
        <v>0</v>
      </c>
      <c r="BR7" s="15">
        <f t="shared" si="20"/>
        <v>0</v>
      </c>
      <c r="BS7" s="15">
        <f t="shared" si="21"/>
        <v>0</v>
      </c>
      <c r="BU7" s="15">
        <f t="shared" si="22"/>
        <v>0</v>
      </c>
      <c r="BV7" s="15">
        <f t="shared" si="23"/>
        <v>0</v>
      </c>
      <c r="BW7" s="15">
        <f t="shared" si="24"/>
        <v>0</v>
      </c>
      <c r="BX7" s="15">
        <f t="shared" si="25"/>
        <v>0</v>
      </c>
      <c r="BY7" s="15">
        <f t="shared" si="26"/>
        <v>0</v>
      </c>
      <c r="BZ7" s="15"/>
      <c r="CA7" s="15">
        <f t="shared" si="27"/>
        <v>0</v>
      </c>
      <c r="CB7" s="15">
        <f t="shared" si="28"/>
        <v>0</v>
      </c>
      <c r="CC7" s="15">
        <f t="shared" si="29"/>
        <v>0</v>
      </c>
      <c r="CD7" s="15">
        <f t="shared" si="30"/>
        <v>0</v>
      </c>
    </row>
    <row r="8" spans="3:82" x14ac:dyDescent="0.25">
      <c r="C8" t="str">
        <f t="shared" si="31"/>
        <v>EPr</v>
      </c>
      <c r="D8">
        <f t="shared" si="32"/>
        <v>4</v>
      </c>
      <c r="G8" s="9">
        <f t="shared" si="4"/>
        <v>359258.25</v>
      </c>
      <c r="H8" s="9">
        <f t="shared" si="4"/>
        <v>355023.59375</v>
      </c>
      <c r="I8" s="9">
        <f t="shared" si="4"/>
        <v>333662.65625</v>
      </c>
      <c r="J8" s="9">
        <f t="shared" si="4"/>
        <v>356039.5</v>
      </c>
      <c r="K8" s="9">
        <f t="shared" si="4"/>
        <v>349062.5</v>
      </c>
      <c r="L8" s="9">
        <f t="shared" si="4"/>
        <v>354592.1875</v>
      </c>
      <c r="M8" s="9">
        <f t="shared" si="4"/>
        <v>347043.4375</v>
      </c>
      <c r="N8" s="9">
        <f t="shared" si="4"/>
        <v>340567.40625</v>
      </c>
      <c r="O8" s="9">
        <f t="shared" si="4"/>
        <v>345854.6875</v>
      </c>
      <c r="P8" s="9">
        <f t="shared" si="4"/>
        <v>339109.53125</v>
      </c>
      <c r="Q8" s="9">
        <f t="shared" si="4"/>
        <v>333275.8125</v>
      </c>
      <c r="R8" s="19">
        <f t="shared" si="5"/>
        <v>109.02042643229167</v>
      </c>
      <c r="S8" s="19">
        <f t="shared" si="5"/>
        <v>109.02056884765625</v>
      </c>
      <c r="T8" s="19">
        <f t="shared" si="5"/>
        <v>109.02056884765625</v>
      </c>
      <c r="U8" s="19">
        <f t="shared" si="5"/>
        <v>108.29713948567708</v>
      </c>
      <c r="V8" s="19">
        <f t="shared" si="5"/>
        <v>108.29713948567708</v>
      </c>
      <c r="W8" s="19">
        <f t="shared" si="5"/>
        <v>108.29713948567708</v>
      </c>
      <c r="X8" s="9" t="str">
        <f t="shared" si="6"/>
        <v>CZ04</v>
      </c>
      <c r="Y8" s="9">
        <f t="shared" si="7"/>
        <v>195.93492976402885</v>
      </c>
      <c r="Z8" s="9">
        <f t="shared" ref="Z8:Z20" si="45">($H8-L8)/$R8</f>
        <v>3.9571139475218398</v>
      </c>
      <c r="AA8" s="9">
        <f t="shared" ref="AA8:AA20" si="46">($H8-N8)/$T8</f>
        <v>132.60055100428676</v>
      </c>
      <c r="AB8" s="9">
        <f t="shared" ref="AB8:AB20" si="47">($H8-O8)/$U8</f>
        <v>84.664343800259289</v>
      </c>
      <c r="AC8" s="9">
        <f t="shared" ref="AC8:AC20" si="48">($H8-Q8)/$W8</f>
        <v>200.81584198146129</v>
      </c>
      <c r="AD8" s="9"/>
      <c r="AE8" s="9">
        <f t="shared" si="8"/>
        <v>234.77765728563486</v>
      </c>
      <c r="AF8" s="9">
        <f t="shared" si="33"/>
        <v>42.799892210088807</v>
      </c>
      <c r="AG8" s="9">
        <f t="shared" si="34"/>
        <v>171.44327852589277</v>
      </c>
      <c r="AH8" s="9">
        <f t="shared" si="35"/>
        <v>123.76654234503302</v>
      </c>
      <c r="AI8" s="9">
        <f t="shared" si="36"/>
        <v>239.91804052623502</v>
      </c>
      <c r="AJ8" s="9"/>
      <c r="AK8" s="9">
        <f t="shared" si="9"/>
        <v>63.997097738038384</v>
      </c>
      <c r="AL8" s="9">
        <f t="shared" si="37"/>
        <v>13.275608501667982</v>
      </c>
      <c r="AM8" s="9">
        <f t="shared" si="38"/>
        <v>141.91903338553001</v>
      </c>
      <c r="AN8" s="9">
        <f t="shared" si="39"/>
        <v>94.04507402845114</v>
      </c>
      <c r="AO8" s="9">
        <f t="shared" si="40"/>
        <v>210.19657220965314</v>
      </c>
      <c r="AP8" s="9"/>
      <c r="AQ8" s="9">
        <f t="shared" si="41"/>
        <v>69.241520933068259</v>
      </c>
      <c r="AR8" s="9">
        <f t="shared" si="42"/>
        <v>128.64344222600806</v>
      </c>
      <c r="AS8" s="9"/>
      <c r="AT8" s="9">
        <f t="shared" si="43"/>
        <v>62.283789599928312</v>
      </c>
      <c r="AU8" s="9">
        <f t="shared" si="44"/>
        <v>116.151498181202</v>
      </c>
      <c r="AW8" s="9">
        <f t="shared" si="10"/>
        <v>177.81204223632812</v>
      </c>
      <c r="AX8" s="9">
        <f t="shared" si="10"/>
        <v>177.81105041503906</v>
      </c>
      <c r="AY8" s="9">
        <f t="shared" si="10"/>
        <v>162.8931884765625</v>
      </c>
      <c r="AZ8" s="9">
        <f t="shared" si="10"/>
        <v>193.427490234375</v>
      </c>
      <c r="BA8" s="9">
        <f t="shared" si="10"/>
        <v>179.78968811035156</v>
      </c>
      <c r="BB8" s="9">
        <f t="shared" si="10"/>
        <v>182.53311157226562</v>
      </c>
      <c r="BC8" s="9">
        <f t="shared" si="10"/>
        <v>172.21726989746094</v>
      </c>
      <c r="BD8" s="9">
        <f t="shared" si="10"/>
        <v>163.33927917480469</v>
      </c>
      <c r="BE8" s="9">
        <f t="shared" si="10"/>
        <v>174.37953186035156</v>
      </c>
      <c r="BF8" s="9">
        <f t="shared" si="10"/>
        <v>165.29830932617187</v>
      </c>
      <c r="BG8" s="9">
        <f t="shared" si="10"/>
        <v>156.1986083984375</v>
      </c>
      <c r="BH8" s="9" t="str">
        <f t="shared" si="11"/>
        <v>CZ04</v>
      </c>
      <c r="BI8" s="15">
        <f t="shared" si="12"/>
        <v>0.13683529719352835</v>
      </c>
      <c r="BJ8" s="15">
        <f t="shared" si="13"/>
        <v>-4.3313545101194867E-2</v>
      </c>
      <c r="BK8" s="15">
        <f t="shared" si="14"/>
        <v>0.13274349412409522</v>
      </c>
      <c r="BL8" s="15">
        <f t="shared" si="15"/>
        <v>3.1686142136204236E-2</v>
      </c>
      <c r="BM8" s="15">
        <f t="shared" si="16"/>
        <v>0.1995661392280812</v>
      </c>
      <c r="BO8" s="15">
        <f t="shared" si="17"/>
        <v>0.13684439475465418</v>
      </c>
      <c r="BP8" s="15">
        <f t="shared" si="18"/>
        <v>-4.3304447528184749E-2</v>
      </c>
      <c r="BQ8" s="15">
        <f t="shared" si="19"/>
        <v>0.13275259168522102</v>
      </c>
      <c r="BR8" s="15">
        <f t="shared" si="20"/>
        <v>3.1695300469413892E-2</v>
      </c>
      <c r="BS8" s="15">
        <f t="shared" si="21"/>
        <v>0.19957529756129086</v>
      </c>
      <c r="BU8" s="15">
        <f t="shared" si="22"/>
        <v>0.12509384484207473</v>
      </c>
      <c r="BV8" s="15">
        <f t="shared" si="23"/>
        <v>9.9929701420453057E-2</v>
      </c>
      <c r="BW8" s="15">
        <f t="shared" si="24"/>
        <v>0.27598655352473112</v>
      </c>
      <c r="BX8" s="15">
        <f t="shared" si="25"/>
        <v>0.17588607108632487</v>
      </c>
      <c r="BY8" s="15">
        <f t="shared" si="26"/>
        <v>0.34376606817820182</v>
      </c>
      <c r="BZ8" s="15"/>
      <c r="CA8" s="15">
        <f t="shared" si="27"/>
        <v>9.4622893494711938E-2</v>
      </c>
      <c r="CB8" s="15">
        <f t="shared" si="28"/>
        <v>0.17605698264409278</v>
      </c>
      <c r="CC8" s="15">
        <f t="shared" si="29"/>
        <v>8.385468514965469E-2</v>
      </c>
      <c r="CD8" s="15">
        <f t="shared" si="30"/>
        <v>0.16787999709187698</v>
      </c>
    </row>
    <row r="9" spans="3:82" x14ac:dyDescent="0.25">
      <c r="C9" t="str">
        <f t="shared" si="31"/>
        <v>EPr</v>
      </c>
      <c r="D9">
        <f t="shared" si="32"/>
        <v>5</v>
      </c>
      <c r="G9" s="9">
        <f t="shared" si="4"/>
        <v>346292.90625</v>
      </c>
      <c r="H9" s="9">
        <f t="shared" si="4"/>
        <v>344561.125</v>
      </c>
      <c r="I9" s="9">
        <f t="shared" si="4"/>
        <v>327875.96875</v>
      </c>
      <c r="J9" s="9">
        <f t="shared" si="4"/>
        <v>343020.0625</v>
      </c>
      <c r="K9" s="9">
        <f t="shared" si="4"/>
        <v>337977.34375</v>
      </c>
      <c r="L9" s="9">
        <f t="shared" si="4"/>
        <v>343380.34375</v>
      </c>
      <c r="M9" s="9">
        <f t="shared" si="4"/>
        <v>337134.375</v>
      </c>
      <c r="N9" s="9">
        <f t="shared" si="4"/>
        <v>331704.59375</v>
      </c>
      <c r="O9" s="9">
        <f t="shared" si="4"/>
        <v>335575.75</v>
      </c>
      <c r="P9" s="9">
        <f t="shared" si="4"/>
        <v>329972.75</v>
      </c>
      <c r="Q9" s="9">
        <f t="shared" si="4"/>
        <v>325121.84375</v>
      </c>
      <c r="R9" s="19">
        <f t="shared" si="5"/>
        <v>90.799530029296875</v>
      </c>
      <c r="S9" s="19">
        <f t="shared" si="5"/>
        <v>90.799530029296875</v>
      </c>
      <c r="T9" s="19">
        <f t="shared" si="5"/>
        <v>90.799530029296875</v>
      </c>
      <c r="U9" s="19">
        <f t="shared" si="5"/>
        <v>89.743377685546875</v>
      </c>
      <c r="V9" s="19">
        <f t="shared" si="5"/>
        <v>89.743377685546875</v>
      </c>
      <c r="W9" s="19">
        <f t="shared" si="5"/>
        <v>89.743377685546875</v>
      </c>
      <c r="X9" s="9" t="str">
        <f t="shared" si="6"/>
        <v>CZ05</v>
      </c>
      <c r="Y9" s="9">
        <f t="shared" si="7"/>
        <v>183.75817853480584</v>
      </c>
      <c r="Z9" s="9">
        <f t="shared" si="45"/>
        <v>13.004266097181512</v>
      </c>
      <c r="AA9" s="9">
        <f t="shared" si="46"/>
        <v>141.59248672159188</v>
      </c>
      <c r="AB9" s="9">
        <f t="shared" si="47"/>
        <v>100.12298658385676</v>
      </c>
      <c r="AC9" s="9">
        <f t="shared" si="48"/>
        <v>216.60964576253838</v>
      </c>
      <c r="AD9" s="9"/>
      <c r="AE9" s="9">
        <f t="shared" si="8"/>
        <v>202.83075797922845</v>
      </c>
      <c r="AF9" s="9">
        <f t="shared" si="33"/>
        <v>32.076845541604108</v>
      </c>
      <c r="AG9" s="9">
        <f t="shared" si="34"/>
        <v>160.66506616601447</v>
      </c>
      <c r="AH9" s="9">
        <f t="shared" si="35"/>
        <v>119.42002325288</v>
      </c>
      <c r="AI9" s="9">
        <f t="shared" si="36"/>
        <v>235.90668243156162</v>
      </c>
      <c r="AJ9" s="9"/>
      <c r="AK9" s="9">
        <f t="shared" si="9"/>
        <v>55.536837562627738</v>
      </c>
      <c r="AL9" s="9">
        <f t="shared" si="37"/>
        <v>-3.9678757134949225</v>
      </c>
      <c r="AM9" s="9">
        <f t="shared" si="38"/>
        <v>124.62034491091543</v>
      </c>
      <c r="AN9" s="9">
        <f t="shared" si="39"/>
        <v>82.951106722149845</v>
      </c>
      <c r="AO9" s="9">
        <f t="shared" si="40"/>
        <v>199.43776590083147</v>
      </c>
      <c r="AP9" s="9"/>
      <c r="AQ9" s="9">
        <f t="shared" si="41"/>
        <v>68.788558134438688</v>
      </c>
      <c r="AR9" s="9">
        <f t="shared" si="42"/>
        <v>128.58822062441035</v>
      </c>
      <c r="AS9" s="9"/>
      <c r="AT9" s="9">
        <f t="shared" si="43"/>
        <v>62.433576097753232</v>
      </c>
      <c r="AU9" s="9">
        <f t="shared" si="44"/>
        <v>116.48665917868162</v>
      </c>
      <c r="AW9" s="9">
        <f t="shared" si="10"/>
        <v>125.02725982666016</v>
      </c>
      <c r="AX9" s="9">
        <f t="shared" si="10"/>
        <v>124.91331481933594</v>
      </c>
      <c r="AY9" s="9">
        <f t="shared" si="10"/>
        <v>115.46198272705078</v>
      </c>
      <c r="AZ9" s="9">
        <f t="shared" si="10"/>
        <v>129.13494873046875</v>
      </c>
      <c r="BA9" s="9">
        <f t="shared" si="10"/>
        <v>123.58381652832031</v>
      </c>
      <c r="BB9" s="9">
        <f t="shared" si="10"/>
        <v>128.29020690917969</v>
      </c>
      <c r="BC9" s="9">
        <f t="shared" si="10"/>
        <v>123.78436279296875</v>
      </c>
      <c r="BD9" s="9">
        <f t="shared" si="10"/>
        <v>119.90892791748047</v>
      </c>
      <c r="BE9" s="9">
        <f t="shared" si="10"/>
        <v>124.38771057128906</v>
      </c>
      <c r="BF9" s="9">
        <f t="shared" si="10"/>
        <v>119.43975067138672</v>
      </c>
      <c r="BG9" s="9">
        <f t="shared" si="10"/>
        <v>116.44747161865234</v>
      </c>
      <c r="BH9" s="9" t="str">
        <f t="shared" si="11"/>
        <v>CZ05</v>
      </c>
      <c r="BI9" s="15">
        <f t="shared" si="12"/>
        <v>0.10409009924650096</v>
      </c>
      <c r="BJ9" s="15">
        <f t="shared" si="13"/>
        <v>-3.7190634012689058E-2</v>
      </c>
      <c r="BK9" s="15">
        <f t="shared" si="14"/>
        <v>5.5114678459687851E-2</v>
      </c>
      <c r="BL9" s="15">
        <f t="shared" si="15"/>
        <v>5.8567468887626159E-3</v>
      </c>
      <c r="BM9" s="15">
        <f t="shared" si="16"/>
        <v>9.4333904283691941E-2</v>
      </c>
      <c r="BO9" s="15">
        <f t="shared" si="17"/>
        <v>0.10534500670348289</v>
      </c>
      <c r="BP9" s="15">
        <f t="shared" si="18"/>
        <v>-3.5935726555707134E-2</v>
      </c>
      <c r="BQ9" s="15">
        <f t="shared" si="19"/>
        <v>5.6369585916669775E-2</v>
      </c>
      <c r="BR9" s="15">
        <f t="shared" si="20"/>
        <v>7.1264228276767079E-3</v>
      </c>
      <c r="BS9" s="15">
        <f t="shared" si="21"/>
        <v>9.5603580222606024E-2</v>
      </c>
      <c r="BU9" s="15">
        <f t="shared" si="22"/>
        <v>6.1136133638107375E-2</v>
      </c>
      <c r="BV9" s="15">
        <f t="shared" si="23"/>
        <v>9.3033721762271534E-3</v>
      </c>
      <c r="BW9" s="15">
        <f t="shared" si="24"/>
        <v>0.10160868464860406</v>
      </c>
      <c r="BX9" s="15">
        <f t="shared" si="25"/>
        <v>5.2897921625076387E-2</v>
      </c>
      <c r="BY9" s="15">
        <f t="shared" si="26"/>
        <v>0.14137507902000571</v>
      </c>
      <c r="BZ9" s="15"/>
      <c r="CA9" s="15">
        <f t="shared" si="27"/>
        <v>4.9624090727750536E-2</v>
      </c>
      <c r="CB9" s="15">
        <f t="shared" si="28"/>
        <v>9.2305312472376916E-2</v>
      </c>
      <c r="CC9" s="15">
        <f t="shared" si="29"/>
        <v>5.513454059239415E-2</v>
      </c>
      <c r="CD9" s="15">
        <f t="shared" si="30"/>
        <v>8.8477157394929326E-2</v>
      </c>
    </row>
    <row r="10" spans="3:82" x14ac:dyDescent="0.25">
      <c r="C10" t="str">
        <f t="shared" si="31"/>
        <v>EPr</v>
      </c>
      <c r="D10">
        <f t="shared" si="32"/>
        <v>6</v>
      </c>
      <c r="G10" s="9">
        <f t="shared" si="4"/>
        <v>346841.46875</v>
      </c>
      <c r="H10" s="9">
        <f t="shared" si="4"/>
        <v>341711.1875</v>
      </c>
      <c r="I10" s="9">
        <f t="shared" si="4"/>
        <v>322853.21875</v>
      </c>
      <c r="J10" s="9">
        <f t="shared" si="4"/>
        <v>346202.71875</v>
      </c>
      <c r="K10" s="9">
        <f t="shared" si="4"/>
        <v>339298.25</v>
      </c>
      <c r="L10" s="9">
        <f t="shared" si="4"/>
        <v>341700.03125</v>
      </c>
      <c r="M10" s="9">
        <f t="shared" si="4"/>
        <v>335362.75</v>
      </c>
      <c r="N10" s="9">
        <f t="shared" si="4"/>
        <v>329928.03125</v>
      </c>
      <c r="O10" s="9">
        <f t="shared" si="4"/>
        <v>335063.03125</v>
      </c>
      <c r="P10" s="9">
        <f t="shared" si="4"/>
        <v>329384.3125</v>
      </c>
      <c r="Q10" s="9">
        <f t="shared" si="4"/>
        <v>324558.46875</v>
      </c>
      <c r="R10" s="19">
        <f t="shared" si="5"/>
        <v>117.933349609375</v>
      </c>
      <c r="S10" s="19">
        <f t="shared" si="5"/>
        <v>117.933349609375</v>
      </c>
      <c r="T10" s="19">
        <f t="shared" si="5"/>
        <v>117.933349609375</v>
      </c>
      <c r="U10" s="19">
        <f t="shared" si="5"/>
        <v>117.2289530436198</v>
      </c>
      <c r="V10" s="19">
        <f t="shared" si="5"/>
        <v>117.2289530436198</v>
      </c>
      <c r="W10" s="19">
        <f t="shared" si="5"/>
        <v>117.2289530436198</v>
      </c>
      <c r="X10" s="9" t="str">
        <f t="shared" si="6"/>
        <v>CZ06</v>
      </c>
      <c r="Y10" s="9">
        <f t="shared" si="7"/>
        <v>159.90361346016499</v>
      </c>
      <c r="Z10" s="9">
        <f t="shared" si="45"/>
        <v>9.4597923631884573E-2</v>
      </c>
      <c r="AA10" s="9">
        <f t="shared" si="46"/>
        <v>99.9136909875687</v>
      </c>
      <c r="AB10" s="9">
        <f t="shared" si="47"/>
        <v>56.710872846627602</v>
      </c>
      <c r="AC10" s="9">
        <f t="shared" si="48"/>
        <v>146.31810917579068</v>
      </c>
      <c r="AD10" s="9"/>
      <c r="AE10" s="9">
        <f t="shared" si="8"/>
        <v>203.40514434174162</v>
      </c>
      <c r="AF10" s="9">
        <f t="shared" si="33"/>
        <v>43.596128805208515</v>
      </c>
      <c r="AG10" s="9">
        <f t="shared" si="34"/>
        <v>143.41522186914534</v>
      </c>
      <c r="AH10" s="9">
        <f t="shared" si="35"/>
        <v>100.47379247358248</v>
      </c>
      <c r="AI10" s="9">
        <f t="shared" si="36"/>
        <v>190.08102880274555</v>
      </c>
      <c r="AJ10" s="9"/>
      <c r="AK10" s="9">
        <f t="shared" si="9"/>
        <v>58.545515521006926</v>
      </c>
      <c r="AL10" s="9">
        <f t="shared" si="37"/>
        <v>38.179933961971201</v>
      </c>
      <c r="AM10" s="9">
        <f t="shared" si="38"/>
        <v>137.99902702590802</v>
      </c>
      <c r="AN10" s="9">
        <f t="shared" si="39"/>
        <v>95.025053203836308</v>
      </c>
      <c r="AO10" s="9">
        <f t="shared" si="40"/>
        <v>184.63228953299938</v>
      </c>
      <c r="AP10" s="9"/>
      <c r="AQ10" s="9">
        <f t="shared" si="41"/>
        <v>53.736125285940524</v>
      </c>
      <c r="AR10" s="9">
        <f t="shared" si="42"/>
        <v>99.819093063936819</v>
      </c>
      <c r="AS10" s="9"/>
      <c r="AT10" s="9">
        <f t="shared" si="43"/>
        <v>48.441264743591134</v>
      </c>
      <c r="AU10" s="9">
        <f t="shared" si="44"/>
        <v>89.607236329163072</v>
      </c>
      <c r="AW10" s="9">
        <f t="shared" si="10"/>
        <v>162.64620971679687</v>
      </c>
      <c r="AX10" s="9">
        <f t="shared" si="10"/>
        <v>162.64614868164062</v>
      </c>
      <c r="AY10" s="9">
        <f t="shared" si="10"/>
        <v>151.4638671875</v>
      </c>
      <c r="AZ10" s="9">
        <f t="shared" si="10"/>
        <v>177.97691345214844</v>
      </c>
      <c r="BA10" s="9">
        <f t="shared" si="10"/>
        <v>166.37106323242187</v>
      </c>
      <c r="BB10" s="9">
        <f t="shared" si="10"/>
        <v>165.59721374511719</v>
      </c>
      <c r="BC10" s="9">
        <f t="shared" si="10"/>
        <v>156.55635070800781</v>
      </c>
      <c r="BD10" s="9">
        <f t="shared" si="10"/>
        <v>149.09368896484375</v>
      </c>
      <c r="BE10" s="9">
        <f t="shared" si="10"/>
        <v>158.99845886230469</v>
      </c>
      <c r="BF10" s="9">
        <f t="shared" si="10"/>
        <v>150.79635620117187</v>
      </c>
      <c r="BG10" s="9">
        <f t="shared" si="10"/>
        <v>144.05686950683594</v>
      </c>
      <c r="BH10" s="9" t="str">
        <f t="shared" si="11"/>
        <v>CZ06</v>
      </c>
      <c r="BI10" s="15">
        <f t="shared" si="12"/>
        <v>9.4818654190516605E-2</v>
      </c>
      <c r="BJ10" s="15">
        <f t="shared" si="13"/>
        <v>-2.502315988862552E-2</v>
      </c>
      <c r="BK10" s="15">
        <f t="shared" si="14"/>
        <v>0.11491626212336069</v>
      </c>
      <c r="BL10" s="15">
        <f t="shared" si="15"/>
        <v>3.1115946399168697E-2</v>
      </c>
      <c r="BM10" s="15">
        <f t="shared" si="16"/>
        <v>0.15857242338322164</v>
      </c>
      <c r="BO10" s="15">
        <f t="shared" si="17"/>
        <v>9.4819171729927237E-2</v>
      </c>
      <c r="BP10" s="15">
        <f t="shared" si="18"/>
        <v>-2.5022642349214894E-2</v>
      </c>
      <c r="BQ10" s="15">
        <f t="shared" si="19"/>
        <v>0.11491677966277132</v>
      </c>
      <c r="BR10" s="15">
        <f t="shared" si="20"/>
        <v>3.1116467048331427E-2</v>
      </c>
      <c r="BS10" s="15">
        <f t="shared" si="21"/>
        <v>0.15857294403238437</v>
      </c>
      <c r="BU10" s="15">
        <f t="shared" si="22"/>
        <v>9.8410248315409218E-2</v>
      </c>
      <c r="BV10" s="15">
        <f t="shared" si="23"/>
        <v>0.10497200111788513</v>
      </c>
      <c r="BW10" s="15">
        <f t="shared" si="24"/>
        <v>0.24491142312987135</v>
      </c>
      <c r="BX10" s="15">
        <f t="shared" si="25"/>
        <v>0.16189221260708558</v>
      </c>
      <c r="BY10" s="15">
        <f t="shared" si="26"/>
        <v>0.28934868959113852</v>
      </c>
      <c r="BZ10" s="15"/>
      <c r="CA10" s="15">
        <f t="shared" si="27"/>
        <v>7.6660783968699214E-2</v>
      </c>
      <c r="CB10" s="15">
        <f t="shared" si="28"/>
        <v>0.13993942201198623</v>
      </c>
      <c r="CC10" s="15">
        <f t="shared" si="29"/>
        <v>6.9966526597579418E-2</v>
      </c>
      <c r="CD10" s="15">
        <f t="shared" si="30"/>
        <v>0.12745647698405294</v>
      </c>
    </row>
    <row r="11" spans="3:82" x14ac:dyDescent="0.25">
      <c r="C11" t="str">
        <f>C5</f>
        <v>EPr</v>
      </c>
      <c r="D11">
        <f t="shared" si="32"/>
        <v>7</v>
      </c>
      <c r="G11" s="9">
        <f t="shared" si="4"/>
        <v>338501.15625</v>
      </c>
      <c r="H11" s="9">
        <f t="shared" si="4"/>
        <v>329756.25</v>
      </c>
      <c r="I11" s="9">
        <f t="shared" si="4"/>
        <v>311054.15625</v>
      </c>
      <c r="J11" s="9">
        <f t="shared" si="4"/>
        <v>332318.84375</v>
      </c>
      <c r="K11" s="9">
        <f t="shared" si="4"/>
        <v>327219.25</v>
      </c>
      <c r="L11" s="9">
        <f t="shared" si="4"/>
        <v>331790.1875</v>
      </c>
      <c r="M11" s="9">
        <f t="shared" si="4"/>
        <v>326678.28125</v>
      </c>
      <c r="N11" s="9">
        <f t="shared" si="4"/>
        <v>322322.15625</v>
      </c>
      <c r="O11" s="9">
        <f t="shared" si="4"/>
        <v>326292.4375</v>
      </c>
      <c r="P11" s="9">
        <f t="shared" si="4"/>
        <v>321695.15625</v>
      </c>
      <c r="Q11" s="9">
        <f t="shared" si="4"/>
        <v>317787.34375</v>
      </c>
      <c r="R11" s="19">
        <f t="shared" si="5"/>
        <v>136.18789672851562</v>
      </c>
      <c r="S11" s="19">
        <f t="shared" si="5"/>
        <v>136.18789672851562</v>
      </c>
      <c r="T11" s="19">
        <f t="shared" si="5"/>
        <v>136.18789672851562</v>
      </c>
      <c r="U11" s="19">
        <f t="shared" si="5"/>
        <v>135.30270385742187</v>
      </c>
      <c r="V11" s="19">
        <f t="shared" si="5"/>
        <v>135.30270385742187</v>
      </c>
      <c r="W11" s="19">
        <f t="shared" si="5"/>
        <v>135.30270385742187</v>
      </c>
      <c r="X11" s="9" t="str">
        <f t="shared" si="6"/>
        <v>CZ07</v>
      </c>
      <c r="Y11" s="9">
        <f t="shared" si="7"/>
        <v>137.32566695909676</v>
      </c>
      <c r="Z11" s="9">
        <f t="shared" si="45"/>
        <v>-14.934788985357207</v>
      </c>
      <c r="AA11" s="9">
        <f t="shared" si="46"/>
        <v>54.587036943668551</v>
      </c>
      <c r="AB11" s="9">
        <f t="shared" si="47"/>
        <v>25.600467701296395</v>
      </c>
      <c r="AC11" s="9">
        <f t="shared" si="48"/>
        <v>88.460214827727995</v>
      </c>
      <c r="AD11" s="9"/>
      <c r="AE11" s="9">
        <f t="shared" si="8"/>
        <v>201.53773322980635</v>
      </c>
      <c r="AF11" s="9">
        <f t="shared" si="33"/>
        <v>49.27727728535239</v>
      </c>
      <c r="AG11" s="9">
        <f t="shared" si="34"/>
        <v>118.79910321437815</v>
      </c>
      <c r="AH11" s="9">
        <f t="shared" si="35"/>
        <v>90.232629518366451</v>
      </c>
      <c r="AI11" s="9">
        <f t="shared" si="36"/>
        <v>153.09237664479807</v>
      </c>
      <c r="AJ11" s="9"/>
      <c r="AK11" s="9">
        <f t="shared" si="9"/>
        <v>37.445278710528939</v>
      </c>
      <c r="AL11" s="9">
        <f t="shared" si="37"/>
        <v>3.8818152177931946</v>
      </c>
      <c r="AM11" s="9">
        <f t="shared" si="38"/>
        <v>73.403641146818956</v>
      </c>
      <c r="AN11" s="9">
        <f t="shared" si="39"/>
        <v>44.540176051104304</v>
      </c>
      <c r="AO11" s="9">
        <f t="shared" si="40"/>
        <v>107.3999231775359</v>
      </c>
      <c r="AP11" s="9"/>
      <c r="AQ11" s="9">
        <f t="shared" si="41"/>
        <v>37.535686891400871</v>
      </c>
      <c r="AR11" s="9">
        <f t="shared" si="42"/>
        <v>69.521825929025766</v>
      </c>
      <c r="AS11" s="9"/>
      <c r="AT11" s="9">
        <f t="shared" si="43"/>
        <v>33.977748551458987</v>
      </c>
      <c r="AU11" s="9">
        <f t="shared" si="44"/>
        <v>62.8597471264316</v>
      </c>
      <c r="AW11" s="9">
        <f t="shared" si="10"/>
        <v>149.80085754394531</v>
      </c>
      <c r="AX11" s="9">
        <f t="shared" si="10"/>
        <v>149.80087280273437</v>
      </c>
      <c r="AY11" s="9">
        <f t="shared" si="10"/>
        <v>138.00648498535156</v>
      </c>
      <c r="AZ11" s="9">
        <f t="shared" si="10"/>
        <v>161.14637756347656</v>
      </c>
      <c r="BA11" s="9">
        <f t="shared" si="10"/>
        <v>151.69981384277344</v>
      </c>
      <c r="BB11" s="9">
        <f t="shared" si="10"/>
        <v>145.83619689941406</v>
      </c>
      <c r="BC11" s="9">
        <f t="shared" si="10"/>
        <v>139.51176452636719</v>
      </c>
      <c r="BD11" s="9">
        <f t="shared" si="10"/>
        <v>134.18595886230469</v>
      </c>
      <c r="BE11" s="9">
        <f t="shared" si="10"/>
        <v>139.515380859375</v>
      </c>
      <c r="BF11" s="9">
        <f t="shared" si="10"/>
        <v>133.93072509765625</v>
      </c>
      <c r="BG11" s="9">
        <f t="shared" si="10"/>
        <v>129.22770690917969</v>
      </c>
      <c r="BH11" s="9" t="str">
        <f t="shared" si="11"/>
        <v>CZ07</v>
      </c>
      <c r="BI11" s="15">
        <f t="shared" si="12"/>
        <v>8.6603788594329989E-2</v>
      </c>
      <c r="BJ11" s="15">
        <f t="shared" si="13"/>
        <v>2.9111808013480914E-2</v>
      </c>
      <c r="BK11" s="15">
        <f t="shared" si="14"/>
        <v>0.11465713411785269</v>
      </c>
      <c r="BL11" s="15">
        <f t="shared" si="15"/>
        <v>7.6018376943877877E-2</v>
      </c>
      <c r="BM11" s="15">
        <f t="shared" si="16"/>
        <v>0.15205288074090598</v>
      </c>
      <c r="BO11" s="15">
        <f t="shared" si="17"/>
        <v>8.6603676552148359E-2</v>
      </c>
      <c r="BP11" s="15">
        <f t="shared" si="18"/>
        <v>2.9111695971299274E-2</v>
      </c>
      <c r="BQ11" s="15">
        <f t="shared" si="19"/>
        <v>0.11465702207567105</v>
      </c>
      <c r="BR11" s="15">
        <f t="shared" si="20"/>
        <v>7.6018264168681016E-2</v>
      </c>
      <c r="BS11" s="15">
        <f t="shared" si="21"/>
        <v>0.15205276796570913</v>
      </c>
      <c r="BU11" s="15">
        <f t="shared" si="22"/>
        <v>6.9364194231844409E-2</v>
      </c>
      <c r="BV11" s="15">
        <f t="shared" si="23"/>
        <v>0.11241953970830938</v>
      </c>
      <c r="BW11" s="15">
        <f t="shared" si="24"/>
        <v>0.19796486581268116</v>
      </c>
      <c r="BX11" s="15">
        <f t="shared" si="25"/>
        <v>0.15987113403805803</v>
      </c>
      <c r="BY11" s="15">
        <f t="shared" si="26"/>
        <v>0.23590563783508611</v>
      </c>
      <c r="BZ11" s="15"/>
      <c r="CA11" s="15">
        <f t="shared" si="27"/>
        <v>4.6439019362009407E-2</v>
      </c>
      <c r="CB11" s="15">
        <f t="shared" si="28"/>
        <v>8.554532610437178E-2</v>
      </c>
      <c r="CC11" s="15">
        <f t="shared" si="29"/>
        <v>4.1275270948049204E-2</v>
      </c>
      <c r="CD11" s="15">
        <f t="shared" si="30"/>
        <v>7.60345037970281E-2</v>
      </c>
    </row>
    <row r="12" spans="3:82" x14ac:dyDescent="0.25">
      <c r="C12" t="str">
        <f>C6</f>
        <v>EPr</v>
      </c>
      <c r="D12">
        <f t="shared" si="32"/>
        <v>8</v>
      </c>
      <c r="G12" s="9">
        <f t="shared" si="4"/>
        <v>373375.59375</v>
      </c>
      <c r="H12" s="9">
        <f t="shared" si="4"/>
        <v>362855.875</v>
      </c>
      <c r="I12" s="9">
        <f t="shared" si="4"/>
        <v>335389.59375</v>
      </c>
      <c r="J12" s="9">
        <f t="shared" si="4"/>
        <v>366399.5</v>
      </c>
      <c r="K12" s="9">
        <f t="shared" si="4"/>
        <v>358291.375</v>
      </c>
      <c r="L12" s="9">
        <f t="shared" si="4"/>
        <v>356049.65625</v>
      </c>
      <c r="M12" s="9">
        <f t="shared" si="4"/>
        <v>348401.75</v>
      </c>
      <c r="N12" s="9">
        <f t="shared" si="4"/>
        <v>341910.15625</v>
      </c>
      <c r="O12" s="9">
        <f t="shared" si="4"/>
        <v>347836.0625</v>
      </c>
      <c r="P12" s="9">
        <f t="shared" si="4"/>
        <v>340989.75</v>
      </c>
      <c r="Q12" s="9">
        <f t="shared" si="4"/>
        <v>335180.0625</v>
      </c>
      <c r="R12" s="19">
        <f t="shared" si="5"/>
        <v>156.06679280598959</v>
      </c>
      <c r="S12" s="19">
        <f t="shared" si="5"/>
        <v>156.06679280598959</v>
      </c>
      <c r="T12" s="19">
        <f t="shared" si="5"/>
        <v>156.06679280598959</v>
      </c>
      <c r="U12" s="19">
        <f t="shared" si="5"/>
        <v>154.72123209635416</v>
      </c>
      <c r="V12" s="19">
        <f t="shared" si="5"/>
        <v>154.72123209635416</v>
      </c>
      <c r="W12" s="19">
        <f t="shared" si="5"/>
        <v>154.72123209635416</v>
      </c>
      <c r="X12" s="9" t="str">
        <f t="shared" si="6"/>
        <v>CZ08</v>
      </c>
      <c r="Y12" s="9">
        <f t="shared" si="7"/>
        <v>175.99055350707437</v>
      </c>
      <c r="Z12" s="9">
        <f t="shared" si="45"/>
        <v>43.610934956938436</v>
      </c>
      <c r="AA12" s="9">
        <f t="shared" si="46"/>
        <v>134.20996467863685</v>
      </c>
      <c r="AB12" s="9">
        <f t="shared" si="47"/>
        <v>97.076608662515468</v>
      </c>
      <c r="AC12" s="9">
        <f t="shared" si="48"/>
        <v>178.87533679129842</v>
      </c>
      <c r="AD12" s="9"/>
      <c r="AE12" s="9">
        <f t="shared" si="8"/>
        <v>243.39578789974442</v>
      </c>
      <c r="AF12" s="9">
        <f t="shared" si="33"/>
        <v>111.01616934960849</v>
      </c>
      <c r="AG12" s="9">
        <f t="shared" si="34"/>
        <v>201.6151990713069</v>
      </c>
      <c r="AH12" s="9">
        <f t="shared" si="35"/>
        <v>165.06804466302987</v>
      </c>
      <c r="AI12" s="9">
        <f t="shared" si="36"/>
        <v>246.86677279181282</v>
      </c>
      <c r="AJ12" s="9"/>
      <c r="AK12" s="9">
        <f t="shared" si="9"/>
        <v>51.952916147123027</v>
      </c>
      <c r="AL12" s="9">
        <f t="shared" si="37"/>
        <v>66.316758125901529</v>
      </c>
      <c r="AM12" s="9">
        <f t="shared" si="38"/>
        <v>156.91578784759994</v>
      </c>
      <c r="AN12" s="9">
        <f t="shared" si="39"/>
        <v>119.97989706053684</v>
      </c>
      <c r="AO12" s="9">
        <f t="shared" si="40"/>
        <v>201.7786251893198</v>
      </c>
      <c r="AP12" s="9"/>
      <c r="AQ12" s="9">
        <f t="shared" si="41"/>
        <v>49.004058534779382</v>
      </c>
      <c r="AR12" s="9">
        <f t="shared" si="42"/>
        <v>90.599029721698415</v>
      </c>
      <c r="AS12" s="9"/>
      <c r="AT12" s="9">
        <f t="shared" si="43"/>
        <v>44.249340618851797</v>
      </c>
      <c r="AU12" s="9">
        <f t="shared" si="44"/>
        <v>81.798728128782955</v>
      </c>
      <c r="AW12" s="9">
        <f t="shared" si="10"/>
        <v>191.98347473144531</v>
      </c>
      <c r="AX12" s="9">
        <f t="shared" si="10"/>
        <v>191.98335266113281</v>
      </c>
      <c r="AY12" s="9">
        <f t="shared" si="10"/>
        <v>170.876708984375</v>
      </c>
      <c r="AZ12" s="9">
        <f t="shared" si="10"/>
        <v>204.76467895507812</v>
      </c>
      <c r="BA12" s="9">
        <f t="shared" si="10"/>
        <v>189.95310974121094</v>
      </c>
      <c r="BB12" s="9">
        <f t="shared" si="10"/>
        <v>186.555419921875</v>
      </c>
      <c r="BC12" s="9">
        <f t="shared" si="10"/>
        <v>175.4443359375</v>
      </c>
      <c r="BD12" s="9">
        <f t="shared" si="10"/>
        <v>165.98100280761719</v>
      </c>
      <c r="BE12" s="9">
        <f t="shared" si="10"/>
        <v>173.91604614257812</v>
      </c>
      <c r="BF12" s="9">
        <f t="shared" si="10"/>
        <v>164.28099060058594</v>
      </c>
      <c r="BG12" s="9">
        <f t="shared" si="10"/>
        <v>156.1851806640625</v>
      </c>
      <c r="BH12" s="9" t="str">
        <f t="shared" si="11"/>
        <v>CZ08</v>
      </c>
      <c r="BI12" s="15">
        <f t="shared" si="12"/>
        <v>0.13524109323497147</v>
      </c>
      <c r="BJ12" s="15">
        <f t="shared" si="13"/>
        <v>3.4779549458707766E-2</v>
      </c>
      <c r="BK12" s="15">
        <f t="shared" si="14"/>
        <v>0.16661039408838096</v>
      </c>
      <c r="BL12" s="15">
        <f t="shared" si="15"/>
        <v>0.11677328491866647</v>
      </c>
      <c r="BM12" s="15">
        <f t="shared" si="16"/>
        <v>0.23137207164157439</v>
      </c>
      <c r="BO12" s="15">
        <f t="shared" si="17"/>
        <v>0.13524187540208277</v>
      </c>
      <c r="BP12" s="15">
        <f t="shared" si="18"/>
        <v>3.4780331625819075E-2</v>
      </c>
      <c r="BQ12" s="15">
        <f t="shared" si="19"/>
        <v>0.16661117625549227</v>
      </c>
      <c r="BR12" s="15">
        <f t="shared" si="20"/>
        <v>0.11677407388803315</v>
      </c>
      <c r="BS12" s="15">
        <f t="shared" si="21"/>
        <v>0.23137286061094106</v>
      </c>
      <c r="BU12" s="15">
        <f t="shared" si="22"/>
        <v>9.4905321930205913E-2</v>
      </c>
      <c r="BV12" s="15">
        <f t="shared" si="23"/>
        <v>0.11667606353543444</v>
      </c>
      <c r="BW12" s="15">
        <f t="shared" si="24"/>
        <v>0.24850690816510765</v>
      </c>
      <c r="BX12" s="15">
        <f t="shared" si="25"/>
        <v>0.19938202659405344</v>
      </c>
      <c r="BY12" s="15">
        <f t="shared" si="26"/>
        <v>0.31398081331696137</v>
      </c>
      <c r="BZ12" s="15"/>
      <c r="CA12" s="15">
        <f t="shared" si="27"/>
        <v>7.1194414805380524E-2</v>
      </c>
      <c r="CB12" s="15">
        <f t="shared" si="28"/>
        <v>0.13183084462967321</v>
      </c>
      <c r="CC12" s="15">
        <f t="shared" si="29"/>
        <v>6.2273647976070039E-2</v>
      </c>
      <c r="CD12" s="15">
        <f t="shared" si="30"/>
        <v>0.11459878672290792</v>
      </c>
    </row>
    <row r="13" spans="3:82" x14ac:dyDescent="0.25">
      <c r="C13" t="str">
        <f t="shared" ref="C13:C20" si="49">C7</f>
        <v>EPr</v>
      </c>
      <c r="D13">
        <f t="shared" si="32"/>
        <v>9</v>
      </c>
      <c r="G13" s="9">
        <f t="shared" si="4"/>
        <v>387460.90625</v>
      </c>
      <c r="H13" s="9">
        <f t="shared" si="4"/>
        <v>376992.59375</v>
      </c>
      <c r="I13" s="9">
        <f t="shared" si="4"/>
        <v>344126</v>
      </c>
      <c r="J13" s="9">
        <f t="shared" si="4"/>
        <v>378915.3125</v>
      </c>
      <c r="K13" s="9">
        <f t="shared" si="4"/>
        <v>369969.3125</v>
      </c>
      <c r="L13" s="9">
        <f t="shared" si="4"/>
        <v>364528.625</v>
      </c>
      <c r="M13" s="9">
        <f t="shared" si="4"/>
        <v>355941.625</v>
      </c>
      <c r="N13" s="9">
        <f t="shared" si="4"/>
        <v>348645.03125</v>
      </c>
      <c r="O13" s="9">
        <f t="shared" si="4"/>
        <v>355064.75</v>
      </c>
      <c r="P13" s="9">
        <f t="shared" si="4"/>
        <v>347404.9375</v>
      </c>
      <c r="Q13" s="9">
        <f t="shared" si="4"/>
        <v>340926.875</v>
      </c>
      <c r="R13" s="19">
        <f t="shared" si="5"/>
        <v>158.54771931966147</v>
      </c>
      <c r="S13" s="19">
        <f t="shared" si="5"/>
        <v>158.54771931966147</v>
      </c>
      <c r="T13" s="19">
        <f t="shared" si="5"/>
        <v>158.54771931966147</v>
      </c>
      <c r="U13" s="19">
        <f t="shared" si="5"/>
        <v>155.99812825520834</v>
      </c>
      <c r="V13" s="19">
        <f t="shared" si="5"/>
        <v>155.99812825520834</v>
      </c>
      <c r="W13" s="19">
        <f t="shared" si="5"/>
        <v>155.99812825520834</v>
      </c>
      <c r="X13" s="9" t="str">
        <f t="shared" si="6"/>
        <v>CZ09</v>
      </c>
      <c r="Y13" s="9">
        <f t="shared" si="7"/>
        <v>207.29780214457</v>
      </c>
      <c r="Z13" s="9">
        <f t="shared" si="45"/>
        <v>78.613358826501553</v>
      </c>
      <c r="AA13" s="9">
        <f t="shared" si="46"/>
        <v>178.79514521962994</v>
      </c>
      <c r="AB13" s="9">
        <f t="shared" si="47"/>
        <v>140.56478750903148</v>
      </c>
      <c r="AC13" s="9">
        <f t="shared" si="48"/>
        <v>231.19327874881643</v>
      </c>
      <c r="AD13" s="9"/>
      <c r="AE13" s="9">
        <f t="shared" si="8"/>
        <v>273.32405938068922</v>
      </c>
      <c r="AF13" s="9">
        <f t="shared" si="33"/>
        <v>144.6396160626208</v>
      </c>
      <c r="AG13" s="9">
        <f t="shared" si="34"/>
        <v>244.82140245574919</v>
      </c>
      <c r="AH13" s="9">
        <f t="shared" si="35"/>
        <v>207.67015997141223</v>
      </c>
      <c r="AI13" s="9">
        <f t="shared" si="36"/>
        <v>298.29865121119718</v>
      </c>
      <c r="AJ13" s="9"/>
      <c r="AK13" s="9">
        <f t="shared" si="9"/>
        <v>56.424652706376762</v>
      </c>
      <c r="AL13" s="9">
        <f t="shared" si="37"/>
        <v>90.740425417244779</v>
      </c>
      <c r="AM13" s="9">
        <f t="shared" si="38"/>
        <v>190.92221181037317</v>
      </c>
      <c r="AN13" s="9">
        <f t="shared" si="39"/>
        <v>152.89005558439254</v>
      </c>
      <c r="AO13" s="9">
        <f t="shared" si="40"/>
        <v>243.51854682417749</v>
      </c>
      <c r="AP13" s="9"/>
      <c r="AQ13" s="9">
        <f t="shared" si="41"/>
        <v>54.160350188872933</v>
      </c>
      <c r="AR13" s="9">
        <f t="shared" si="42"/>
        <v>100.18178639312839</v>
      </c>
      <c r="AS13" s="9"/>
      <c r="AT13" s="9">
        <f t="shared" si="43"/>
        <v>49.101951322574671</v>
      </c>
      <c r="AU13" s="9">
        <f t="shared" si="44"/>
        <v>90.628491239784964</v>
      </c>
      <c r="AW13" s="9">
        <f t="shared" si="10"/>
        <v>232.94499206542969</v>
      </c>
      <c r="AX13" s="9">
        <f t="shared" si="10"/>
        <v>232.94499206542969</v>
      </c>
      <c r="AY13" s="9">
        <f t="shared" si="10"/>
        <v>201.66732788085937</v>
      </c>
      <c r="AZ13" s="9">
        <f t="shared" si="10"/>
        <v>252.52191162109375</v>
      </c>
      <c r="BA13" s="9">
        <f t="shared" si="10"/>
        <v>231.66584777832031</v>
      </c>
      <c r="BB13" s="9">
        <f t="shared" si="10"/>
        <v>226.77633666992187</v>
      </c>
      <c r="BC13" s="9">
        <f t="shared" si="10"/>
        <v>210.78842163085937</v>
      </c>
      <c r="BD13" s="9">
        <f t="shared" si="10"/>
        <v>197.37017822265625</v>
      </c>
      <c r="BE13" s="9">
        <f t="shared" si="10"/>
        <v>208.26774597167969</v>
      </c>
      <c r="BF13" s="9">
        <f t="shared" si="10"/>
        <v>194.55989074707031</v>
      </c>
      <c r="BG13" s="9">
        <f t="shared" si="10"/>
        <v>183.03981018066406</v>
      </c>
      <c r="BH13" s="9" t="str">
        <f t="shared" si="11"/>
        <v>CZ09</v>
      </c>
      <c r="BI13" s="15">
        <f t="shared" si="12"/>
        <v>0.19727602717203876</v>
      </c>
      <c r="BJ13" s="15">
        <f t="shared" si="13"/>
        <v>3.8907247748361899E-2</v>
      </c>
      <c r="BK13" s="15">
        <f t="shared" si="14"/>
        <v>0.2243792215708133</v>
      </c>
      <c r="BL13" s="15">
        <f t="shared" si="15"/>
        <v>0.15818937297362154</v>
      </c>
      <c r="BM13" s="15">
        <f t="shared" si="16"/>
        <v>0.31990885046468132</v>
      </c>
      <c r="BO13" s="15">
        <f t="shared" si="17"/>
        <v>0.19727602717203876</v>
      </c>
      <c r="BP13" s="15">
        <f t="shared" si="18"/>
        <v>3.8907247748361899E-2</v>
      </c>
      <c r="BQ13" s="15">
        <f t="shared" si="19"/>
        <v>0.2243792215708133</v>
      </c>
      <c r="BR13" s="15">
        <f t="shared" si="20"/>
        <v>0.15818937297362154</v>
      </c>
      <c r="BS13" s="15">
        <f t="shared" si="21"/>
        <v>0.31990885046468132</v>
      </c>
      <c r="BU13" s="15">
        <f t="shared" si="22"/>
        <v>0.13154439516549438</v>
      </c>
      <c r="BV13" s="15">
        <f t="shared" si="23"/>
        <v>0.16238376093738721</v>
      </c>
      <c r="BW13" s="15">
        <f t="shared" si="24"/>
        <v>0.34785573475983861</v>
      </c>
      <c r="BX13" s="15">
        <f t="shared" si="25"/>
        <v>0.28368395277804587</v>
      </c>
      <c r="BY13" s="15">
        <f t="shared" si="26"/>
        <v>0.44540343026910562</v>
      </c>
      <c r="BZ13" s="15"/>
      <c r="CA13" s="15">
        <f t="shared" si="27"/>
        <v>0.10083976677600712</v>
      </c>
      <c r="CB13" s="15">
        <f t="shared" si="28"/>
        <v>0.1854719738224514</v>
      </c>
      <c r="CC13" s="15">
        <f t="shared" si="29"/>
        <v>8.787192114371864E-2</v>
      </c>
      <c r="CD13" s="15">
        <f t="shared" si="30"/>
        <v>0.1617194774910598</v>
      </c>
    </row>
    <row r="14" spans="3:82" x14ac:dyDescent="0.25">
      <c r="C14" t="str">
        <f t="shared" si="49"/>
        <v>EPr</v>
      </c>
      <c r="D14">
        <f t="shared" si="32"/>
        <v>10</v>
      </c>
      <c r="G14" s="9">
        <f t="shared" si="4"/>
        <v>383700.5625</v>
      </c>
      <c r="H14" s="9">
        <f t="shared" si="4"/>
        <v>375774.46875</v>
      </c>
      <c r="I14" s="9">
        <f t="shared" si="4"/>
        <v>346984.375</v>
      </c>
      <c r="J14" s="9">
        <f t="shared" si="4"/>
        <v>379676.96875</v>
      </c>
      <c r="K14" s="9">
        <f t="shared" si="4"/>
        <v>369610.28125</v>
      </c>
      <c r="L14" s="9">
        <f t="shared" si="4"/>
        <v>368788.875</v>
      </c>
      <c r="M14" s="9">
        <f t="shared" si="4"/>
        <v>359285.0625</v>
      </c>
      <c r="N14" s="9">
        <f t="shared" si="4"/>
        <v>351214.15625</v>
      </c>
      <c r="O14" s="9">
        <f t="shared" si="4"/>
        <v>359537.40625</v>
      </c>
      <c r="P14" s="9">
        <f t="shared" si="4"/>
        <v>351004.03125</v>
      </c>
      <c r="Q14" s="9">
        <f t="shared" si="4"/>
        <v>343753.375</v>
      </c>
      <c r="R14" s="19">
        <f t="shared" si="5"/>
        <v>125.7550557454427</v>
      </c>
      <c r="S14" s="19">
        <f t="shared" si="5"/>
        <v>125.7550557454427</v>
      </c>
      <c r="T14" s="19">
        <f t="shared" si="5"/>
        <v>125.7550557454427</v>
      </c>
      <c r="U14" s="19">
        <f t="shared" si="5"/>
        <v>124.93374633789062</v>
      </c>
      <c r="V14" s="19">
        <f t="shared" si="5"/>
        <v>124.93374633789062</v>
      </c>
      <c r="W14" s="19">
        <f t="shared" si="5"/>
        <v>124.93374633789062</v>
      </c>
      <c r="X14" s="9" t="str">
        <f t="shared" si="6"/>
        <v>CZ10</v>
      </c>
      <c r="Y14" s="9">
        <f t="shared" si="7"/>
        <v>228.9378632082817</v>
      </c>
      <c r="Z14" s="9">
        <f t="shared" si="45"/>
        <v>55.549208010693867</v>
      </c>
      <c r="AA14" s="9">
        <f t="shared" si="46"/>
        <v>195.30278408619807</v>
      </c>
      <c r="AB14" s="9">
        <f t="shared" si="47"/>
        <v>129.96538546187443</v>
      </c>
      <c r="AC14" s="9">
        <f t="shared" si="48"/>
        <v>256.30459894636539</v>
      </c>
      <c r="AD14" s="9"/>
      <c r="AE14" s="9">
        <f t="shared" si="8"/>
        <v>291.96589578332379</v>
      </c>
      <c r="AF14" s="9">
        <f t="shared" si="33"/>
        <v>118.57724058573599</v>
      </c>
      <c r="AG14" s="9">
        <f t="shared" si="34"/>
        <v>258.33081666124019</v>
      </c>
      <c r="AH14" s="9">
        <f t="shared" si="35"/>
        <v>193.4077617799864</v>
      </c>
      <c r="AI14" s="9">
        <f t="shared" si="36"/>
        <v>319.74697526447733</v>
      </c>
      <c r="AJ14" s="9"/>
      <c r="AK14" s="9">
        <f t="shared" si="9"/>
        <v>80.049962526972294</v>
      </c>
      <c r="AL14" s="9">
        <f t="shared" si="37"/>
        <v>86.581757571958121</v>
      </c>
      <c r="AM14" s="9">
        <f t="shared" si="38"/>
        <v>226.33533364746233</v>
      </c>
      <c r="AN14" s="9">
        <f t="shared" si="39"/>
        <v>161.20194175184162</v>
      </c>
      <c r="AO14" s="9">
        <f t="shared" si="40"/>
        <v>287.54115523633254</v>
      </c>
      <c r="AP14" s="9"/>
      <c r="AQ14" s="9">
        <f t="shared" si="41"/>
        <v>75.573999340733565</v>
      </c>
      <c r="AR14" s="9">
        <f t="shared" si="42"/>
        <v>139.75357607550421</v>
      </c>
      <c r="AS14" s="9"/>
      <c r="AT14" s="9">
        <f t="shared" si="43"/>
        <v>68.303202698500598</v>
      </c>
      <c r="AU14" s="9">
        <f t="shared" si="44"/>
        <v>126.33921348449093</v>
      </c>
      <c r="AW14" s="9">
        <f t="shared" si="10"/>
        <v>230.99105834960937</v>
      </c>
      <c r="AX14" s="9">
        <f t="shared" si="10"/>
        <v>230.99070739746094</v>
      </c>
      <c r="AY14" s="9">
        <f t="shared" si="10"/>
        <v>206.85374450683594</v>
      </c>
      <c r="AZ14" s="9">
        <f t="shared" si="10"/>
        <v>254.82183837890625</v>
      </c>
      <c r="BA14" s="9">
        <f t="shared" si="10"/>
        <v>233.44473266601562</v>
      </c>
      <c r="BB14" s="9">
        <f t="shared" si="10"/>
        <v>253.16014099121094</v>
      </c>
      <c r="BC14" s="9">
        <f t="shared" si="10"/>
        <v>233.28843688964844</v>
      </c>
      <c r="BD14" s="9">
        <f t="shared" si="10"/>
        <v>216.55912780761719</v>
      </c>
      <c r="BE14" s="9">
        <f t="shared" si="10"/>
        <v>240.81044006347656</v>
      </c>
      <c r="BF14" s="9">
        <f t="shared" si="10"/>
        <v>222.50021362304687</v>
      </c>
      <c r="BG14" s="9">
        <f t="shared" si="10"/>
        <v>207.30838012695312</v>
      </c>
      <c r="BH14" s="9" t="str">
        <f t="shared" si="11"/>
        <v>CZ10</v>
      </c>
      <c r="BI14" s="15">
        <f t="shared" si="12"/>
        <v>0.19193632214265638</v>
      </c>
      <c r="BJ14" s="15">
        <f t="shared" si="13"/>
        <v>-0.17629059493740004</v>
      </c>
      <c r="BK14" s="15">
        <f t="shared" si="14"/>
        <v>0.11475943853149413</v>
      </c>
      <c r="BL14" s="15">
        <f t="shared" si="15"/>
        <v>-7.8599521377175255E-2</v>
      </c>
      <c r="BM14" s="15">
        <f t="shared" si="16"/>
        <v>0.18955909003527016</v>
      </c>
      <c r="BO14" s="15">
        <f t="shared" si="17"/>
        <v>0.19193911290241036</v>
      </c>
      <c r="BP14" s="15">
        <f t="shared" si="18"/>
        <v>-0.17628780417764603</v>
      </c>
      <c r="BQ14" s="15">
        <f t="shared" si="19"/>
        <v>0.11476222929124814</v>
      </c>
      <c r="BR14" s="15">
        <f t="shared" si="20"/>
        <v>-7.8596712271079228E-2</v>
      </c>
      <c r="BS14" s="15">
        <f t="shared" si="21"/>
        <v>0.18956189914136617</v>
      </c>
      <c r="BU14" s="15">
        <f t="shared" si="22"/>
        <v>0.16999003011189329</v>
      </c>
      <c r="BV14" s="15">
        <f t="shared" si="23"/>
        <v>1.3213762085708682E-2</v>
      </c>
      <c r="BW14" s="15">
        <f t="shared" si="24"/>
        <v>0.30426379555460287</v>
      </c>
      <c r="BX14" s="15">
        <f t="shared" si="25"/>
        <v>0.11215062964281117</v>
      </c>
      <c r="BY14" s="15">
        <f t="shared" si="26"/>
        <v>0.3803092410552566</v>
      </c>
      <c r="BZ14" s="15"/>
      <c r="CA14" s="15">
        <f t="shared" si="27"/>
        <v>0.15801912681576336</v>
      </c>
      <c r="CB14" s="15">
        <f t="shared" si="28"/>
        <v>0.29105003346889419</v>
      </c>
      <c r="CC14" s="15">
        <f t="shared" si="29"/>
        <v>0.14655949234811713</v>
      </c>
      <c r="CD14" s="15">
        <f t="shared" si="30"/>
        <v>0.2681586114124454</v>
      </c>
    </row>
    <row r="15" spans="3:82" x14ac:dyDescent="0.25">
      <c r="C15" t="str">
        <f t="shared" si="49"/>
        <v>EPr</v>
      </c>
      <c r="D15">
        <f t="shared" si="32"/>
        <v>11</v>
      </c>
      <c r="G15" s="9">
        <f t="shared" si="4"/>
        <v>403324.625</v>
      </c>
      <c r="H15" s="9">
        <f t="shared" si="4"/>
        <v>398352</v>
      </c>
      <c r="I15" s="9">
        <f t="shared" si="4"/>
        <v>368143.4375</v>
      </c>
      <c r="J15" s="9">
        <f t="shared" si="4"/>
        <v>400606.84375</v>
      </c>
      <c r="K15" s="9">
        <f t="shared" si="4"/>
        <v>389801.6875</v>
      </c>
      <c r="L15" s="9">
        <f t="shared" si="4"/>
        <v>388574.71875</v>
      </c>
      <c r="M15" s="9">
        <f t="shared" si="4"/>
        <v>377554.46875</v>
      </c>
      <c r="N15" s="9">
        <f t="shared" si="4"/>
        <v>367959.09375</v>
      </c>
      <c r="O15" s="9">
        <f t="shared" si="4"/>
        <v>377282.875</v>
      </c>
      <c r="P15" s="9">
        <f t="shared" si="4"/>
        <v>367227.09375</v>
      </c>
      <c r="Q15" s="9">
        <f t="shared" si="4"/>
        <v>358599.6875</v>
      </c>
      <c r="R15" s="19">
        <f t="shared" si="5"/>
        <v>121.02541097005208</v>
      </c>
      <c r="S15" s="19">
        <f t="shared" si="5"/>
        <v>121.02541097005208</v>
      </c>
      <c r="T15" s="19">
        <f t="shared" si="5"/>
        <v>121.02541097005208</v>
      </c>
      <c r="U15" s="19">
        <f t="shared" si="5"/>
        <v>120.28042602539062</v>
      </c>
      <c r="V15" s="19">
        <f t="shared" si="5"/>
        <v>120.28042602539062</v>
      </c>
      <c r="W15" s="19">
        <f t="shared" si="5"/>
        <v>120.28042602539062</v>
      </c>
      <c r="X15" s="9" t="str">
        <f t="shared" si="6"/>
        <v>CZ11</v>
      </c>
      <c r="Y15" s="9">
        <f t="shared" si="7"/>
        <v>249.60512224556837</v>
      </c>
      <c r="Z15" s="9">
        <f t="shared" si="45"/>
        <v>80.787011352677027</v>
      </c>
      <c r="AA15" s="9">
        <f t="shared" si="46"/>
        <v>251.12830443121379</v>
      </c>
      <c r="AB15" s="9">
        <f t="shared" si="47"/>
        <v>175.1666974936754</v>
      </c>
      <c r="AC15" s="9">
        <f t="shared" si="48"/>
        <v>330.49693797732704</v>
      </c>
      <c r="AD15" s="9"/>
      <c r="AE15" s="9">
        <f t="shared" si="8"/>
        <v>290.69256793274297</v>
      </c>
      <c r="AF15" s="9">
        <f t="shared" si="33"/>
        <v>121.87445703985163</v>
      </c>
      <c r="AG15" s="9">
        <f t="shared" si="34"/>
        <v>292.21575011838837</v>
      </c>
      <c r="AH15" s="9">
        <f t="shared" si="35"/>
        <v>216.50862788349878</v>
      </c>
      <c r="AI15" s="9">
        <f t="shared" si="36"/>
        <v>371.83886836715044</v>
      </c>
      <c r="AJ15" s="9"/>
      <c r="AK15" s="9">
        <f t="shared" si="9"/>
        <v>89.28006245460098</v>
      </c>
      <c r="AL15" s="9">
        <f t="shared" si="37"/>
        <v>99.418170973840915</v>
      </c>
      <c r="AM15" s="9">
        <f t="shared" si="38"/>
        <v>269.75946405237767</v>
      </c>
      <c r="AN15" s="9">
        <f t="shared" si="39"/>
        <v>193.91325355861662</v>
      </c>
      <c r="AO15" s="9">
        <f t="shared" si="40"/>
        <v>349.24349404226825</v>
      </c>
      <c r="AP15" s="9"/>
      <c r="AQ15" s="9">
        <f t="shared" si="41"/>
        <v>91.057323513051131</v>
      </c>
      <c r="AR15" s="9">
        <f t="shared" si="42"/>
        <v>170.34129307853678</v>
      </c>
      <c r="AS15" s="9"/>
      <c r="AT15" s="9">
        <f t="shared" si="43"/>
        <v>83.602807059207393</v>
      </c>
      <c r="AU15" s="9">
        <f t="shared" si="44"/>
        <v>155.33024048365166</v>
      </c>
      <c r="AW15" s="9">
        <f t="shared" si="10"/>
        <v>16.408018112182617</v>
      </c>
      <c r="AX15" s="9">
        <f t="shared" si="10"/>
        <v>16.408010482788086</v>
      </c>
      <c r="AY15" s="9">
        <f t="shared" si="10"/>
        <v>14.595877647399902</v>
      </c>
      <c r="AZ15" s="9">
        <f t="shared" si="10"/>
        <v>22.392116546630859</v>
      </c>
      <c r="BA15" s="9">
        <f t="shared" si="10"/>
        <v>20.145023345947266</v>
      </c>
      <c r="BB15" s="9">
        <f t="shared" si="10"/>
        <v>15.998245239257812</v>
      </c>
      <c r="BC15" s="9">
        <f t="shared" si="10"/>
        <v>14.321685791015625</v>
      </c>
      <c r="BD15" s="9">
        <f t="shared" si="10"/>
        <v>12.864614486694336</v>
      </c>
      <c r="BE15" s="9">
        <f t="shared" si="10"/>
        <v>17.176662445068359</v>
      </c>
      <c r="BF15" s="9">
        <f t="shared" si="10"/>
        <v>15.44655704498291</v>
      </c>
      <c r="BG15" s="9">
        <f t="shared" si="10"/>
        <v>13.942097663879395</v>
      </c>
      <c r="BH15" s="9" t="str">
        <f t="shared" si="11"/>
        <v>CZ11</v>
      </c>
      <c r="BI15" s="15">
        <f t="shared" si="12"/>
        <v>1.4973159941068893E-2</v>
      </c>
      <c r="BJ15" s="15">
        <f t="shared" si="13"/>
        <v>3.3857785753082094E-3</v>
      </c>
      <c r="BK15" s="15">
        <f t="shared" si="14"/>
        <v>2.9278115791489184E-2</v>
      </c>
      <c r="BL15" s="15">
        <f t="shared" si="15"/>
        <v>-6.3904991666558835E-3</v>
      </c>
      <c r="BM15" s="15">
        <f t="shared" si="16"/>
        <v>2.0501364190281042E-2</v>
      </c>
      <c r="BO15" s="15">
        <f t="shared" si="17"/>
        <v>1.4973222980677436E-2</v>
      </c>
      <c r="BP15" s="15">
        <f t="shared" si="18"/>
        <v>3.3858416149167517E-3</v>
      </c>
      <c r="BQ15" s="15">
        <f t="shared" si="19"/>
        <v>2.9278178831097727E-2</v>
      </c>
      <c r="BR15" s="15">
        <f t="shared" si="20"/>
        <v>-6.3904357365967843E-3</v>
      </c>
      <c r="BS15" s="15">
        <f t="shared" si="21"/>
        <v>2.0501427620340143E-2</v>
      </c>
      <c r="BU15" s="15">
        <f t="shared" si="22"/>
        <v>1.8567118943637717E-2</v>
      </c>
      <c r="BV15" s="15">
        <f t="shared" si="23"/>
        <v>5.2830816736125108E-2</v>
      </c>
      <c r="BW15" s="15">
        <f t="shared" si="24"/>
        <v>7.8723153952306085E-2</v>
      </c>
      <c r="BX15" s="15">
        <f t="shared" si="25"/>
        <v>4.3360788400113766E-2</v>
      </c>
      <c r="BY15" s="15">
        <f t="shared" si="26"/>
        <v>7.0252651757050699E-2</v>
      </c>
      <c r="BZ15" s="15"/>
      <c r="CA15" s="15">
        <f t="shared" si="27"/>
        <v>1.3852953977219334E-2</v>
      </c>
      <c r="CB15" s="15">
        <f t="shared" si="28"/>
        <v>2.5892337216180974E-2</v>
      </c>
      <c r="CC15" s="15">
        <f t="shared" si="29"/>
        <v>1.438393142804659E-2</v>
      </c>
      <c r="CD15" s="15">
        <f t="shared" si="30"/>
        <v>2.6891863356936926E-2</v>
      </c>
    </row>
    <row r="16" spans="3:82" x14ac:dyDescent="0.25">
      <c r="C16" t="str">
        <f t="shared" si="49"/>
        <v>EPr</v>
      </c>
      <c r="D16">
        <f t="shared" si="32"/>
        <v>12</v>
      </c>
      <c r="G16" s="9">
        <f t="shared" si="4"/>
        <v>388584.15625</v>
      </c>
      <c r="H16" s="9">
        <f t="shared" si="4"/>
        <v>383173.28125</v>
      </c>
      <c r="I16" s="9">
        <f t="shared" si="4"/>
        <v>355421.96875</v>
      </c>
      <c r="J16" s="9">
        <f t="shared" si="4"/>
        <v>382455.9375</v>
      </c>
      <c r="K16" s="9">
        <f t="shared" si="4"/>
        <v>373516.25</v>
      </c>
      <c r="L16" s="9">
        <f t="shared" si="4"/>
        <v>374748.15625</v>
      </c>
      <c r="M16" s="9">
        <f t="shared" si="4"/>
        <v>365158</v>
      </c>
      <c r="N16" s="9">
        <f t="shared" si="4"/>
        <v>356953.8125</v>
      </c>
      <c r="O16" s="9">
        <f t="shared" si="4"/>
        <v>363983.9375</v>
      </c>
      <c r="P16" s="9">
        <f t="shared" si="4"/>
        <v>355474.875</v>
      </c>
      <c r="Q16" s="9">
        <f t="shared" si="4"/>
        <v>348131.3125</v>
      </c>
      <c r="R16" s="19">
        <f t="shared" si="5"/>
        <v>119.3027852376302</v>
      </c>
      <c r="S16" s="19">
        <f t="shared" si="5"/>
        <v>119.3027852376302</v>
      </c>
      <c r="T16" s="19">
        <f t="shared" si="5"/>
        <v>119.3027852376302</v>
      </c>
      <c r="U16" s="19">
        <f t="shared" si="5"/>
        <v>118.40492757161458</v>
      </c>
      <c r="V16" s="19">
        <f t="shared" si="5"/>
        <v>118.40492757161458</v>
      </c>
      <c r="W16" s="19">
        <f t="shared" si="5"/>
        <v>118.40492757161458</v>
      </c>
      <c r="X16" s="9" t="str">
        <f t="shared" si="6"/>
        <v>CZ12</v>
      </c>
      <c r="Y16" s="9">
        <f t="shared" si="7"/>
        <v>232.61244441799289</v>
      </c>
      <c r="Z16" s="9">
        <f t="shared" si="45"/>
        <v>70.619684051957634</v>
      </c>
      <c r="AA16" s="9">
        <f t="shared" si="46"/>
        <v>219.77247805049498</v>
      </c>
      <c r="AB16" s="9">
        <f t="shared" si="47"/>
        <v>162.06541521165792</v>
      </c>
      <c r="AC16" s="9">
        <f t="shared" si="48"/>
        <v>295.95025704319312</v>
      </c>
      <c r="AD16" s="9"/>
      <c r="AE16" s="9">
        <f t="shared" si="8"/>
        <v>277.96658253993604</v>
      </c>
      <c r="AF16" s="9">
        <f t="shared" si="33"/>
        <v>115.97382217390077</v>
      </c>
      <c r="AG16" s="9">
        <f t="shared" si="34"/>
        <v>265.1266161724381</v>
      </c>
      <c r="AH16" s="9">
        <f t="shared" si="35"/>
        <v>207.76347112007738</v>
      </c>
      <c r="AI16" s="9">
        <f t="shared" si="36"/>
        <v>341.64831295161258</v>
      </c>
      <c r="AJ16" s="9"/>
      <c r="AK16" s="9">
        <f t="shared" si="9"/>
        <v>74.93276441278141</v>
      </c>
      <c r="AL16" s="9">
        <f t="shared" si="37"/>
        <v>64.606884362736821</v>
      </c>
      <c r="AM16" s="9">
        <f t="shared" si="38"/>
        <v>213.75967836127415</v>
      </c>
      <c r="AN16" s="9">
        <f t="shared" si="39"/>
        <v>156.00702081277507</v>
      </c>
      <c r="AO16" s="9">
        <f t="shared" si="40"/>
        <v>289.89186264431027</v>
      </c>
      <c r="AP16" s="9"/>
      <c r="AQ16" s="9">
        <f t="shared" si="41"/>
        <v>80.385015579461054</v>
      </c>
      <c r="AR16" s="9">
        <f t="shared" si="42"/>
        <v>149.15279399853733</v>
      </c>
      <c r="AS16" s="9"/>
      <c r="AT16" s="9">
        <f t="shared" si="43"/>
        <v>71.864091085681238</v>
      </c>
      <c r="AU16" s="9">
        <f t="shared" si="44"/>
        <v>133.8848418315352</v>
      </c>
      <c r="AW16" s="9">
        <f t="shared" si="10"/>
        <v>5.8119673728942871</v>
      </c>
      <c r="AX16" s="9">
        <f t="shared" si="10"/>
        <v>5.8119311332702637</v>
      </c>
      <c r="AY16" s="9">
        <f t="shared" si="10"/>
        <v>5.2279934883117676</v>
      </c>
      <c r="AZ16" s="9">
        <f t="shared" si="10"/>
        <v>7.8259949684143066</v>
      </c>
      <c r="BA16" s="9">
        <f t="shared" si="10"/>
        <v>7.1711893081665039</v>
      </c>
      <c r="BB16" s="9">
        <f t="shared" si="10"/>
        <v>6.0217866897583008</v>
      </c>
      <c r="BC16" s="9">
        <f t="shared" si="10"/>
        <v>5.5019268989562988</v>
      </c>
      <c r="BD16" s="9">
        <f t="shared" si="10"/>
        <v>5.081031322479248</v>
      </c>
      <c r="BE16" s="9">
        <f t="shared" si="10"/>
        <v>6.5979790687561035</v>
      </c>
      <c r="BF16" s="9">
        <f t="shared" si="10"/>
        <v>6.0128641128540039</v>
      </c>
      <c r="BG16" s="9">
        <f t="shared" si="10"/>
        <v>5.5355696678161621</v>
      </c>
      <c r="BH16" s="9" t="str">
        <f t="shared" si="11"/>
        <v>CZ12</v>
      </c>
      <c r="BI16" s="15">
        <f t="shared" si="12"/>
        <v>4.8945851833667991E-3</v>
      </c>
      <c r="BJ16" s="15">
        <f t="shared" si="13"/>
        <v>-1.7590164057783033E-3</v>
      </c>
      <c r="BK16" s="15">
        <f t="shared" si="14"/>
        <v>6.1264270514321314E-3</v>
      </c>
      <c r="BL16" s="15">
        <f t="shared" si="15"/>
        <v>-6.6386420870061871E-3</v>
      </c>
      <c r="BM16" s="15">
        <f t="shared" si="16"/>
        <v>2.3340368608135036E-3</v>
      </c>
      <c r="BO16" s="15">
        <f t="shared" si="17"/>
        <v>4.8948889451268561E-3</v>
      </c>
      <c r="BP16" s="15">
        <f t="shared" si="18"/>
        <v>-1.7587126440182467E-3</v>
      </c>
      <c r="BQ16" s="15">
        <f t="shared" si="19"/>
        <v>6.1267308131921884E-3</v>
      </c>
      <c r="BR16" s="15">
        <f t="shared" si="20"/>
        <v>-6.6383360218384051E-3</v>
      </c>
      <c r="BS16" s="15">
        <f t="shared" si="21"/>
        <v>2.3343429259812857E-3</v>
      </c>
      <c r="BU16" s="15">
        <f t="shared" si="22"/>
        <v>5.4886032957532785E-3</v>
      </c>
      <c r="BV16" s="15">
        <f t="shared" si="23"/>
        <v>1.5122935102163287E-2</v>
      </c>
      <c r="BW16" s="15">
        <f t="shared" si="24"/>
        <v>2.3008378559373724E-2</v>
      </c>
      <c r="BX16" s="15">
        <f t="shared" si="25"/>
        <v>1.0371324275465353E-2</v>
      </c>
      <c r="BY16" s="15">
        <f t="shared" si="26"/>
        <v>1.9344003223285045E-2</v>
      </c>
      <c r="BZ16" s="15"/>
      <c r="CA16" s="15">
        <f t="shared" si="27"/>
        <v>4.3574824323382938E-3</v>
      </c>
      <c r="CB16" s="15">
        <f t="shared" si="28"/>
        <v>7.8854434572104351E-3</v>
      </c>
      <c r="CC16" s="15">
        <f t="shared" si="29"/>
        <v>4.9416436283718501E-3</v>
      </c>
      <c r="CD16" s="15">
        <f t="shared" si="30"/>
        <v>8.9726789478196903E-3</v>
      </c>
    </row>
    <row r="17" spans="3:82" x14ac:dyDescent="0.25">
      <c r="C17" t="str">
        <f>C11</f>
        <v>EPr</v>
      </c>
      <c r="D17">
        <f t="shared" si="32"/>
        <v>13</v>
      </c>
      <c r="G17" s="9">
        <f t="shared" si="4"/>
        <v>402406.78125</v>
      </c>
      <c r="H17" s="9">
        <f t="shared" si="4"/>
        <v>396932.9375</v>
      </c>
      <c r="I17" s="9">
        <f t="shared" si="4"/>
        <v>367507.96875</v>
      </c>
      <c r="J17" s="9">
        <f t="shared" si="4"/>
        <v>400302.75</v>
      </c>
      <c r="K17" s="9">
        <f t="shared" si="4"/>
        <v>388872.6875</v>
      </c>
      <c r="L17" s="9">
        <f t="shared" si="4"/>
        <v>390094.9375</v>
      </c>
      <c r="M17" s="9">
        <f t="shared" si="4"/>
        <v>378599</v>
      </c>
      <c r="N17" s="9">
        <f t="shared" si="4"/>
        <v>368770</v>
      </c>
      <c r="O17" s="9">
        <f t="shared" si="4"/>
        <v>378728.875</v>
      </c>
      <c r="P17" s="9">
        <f t="shared" si="4"/>
        <v>368326.9375</v>
      </c>
      <c r="Q17" s="9">
        <f t="shared" si="4"/>
        <v>359527.75</v>
      </c>
      <c r="R17" s="19">
        <f t="shared" si="5"/>
        <v>125.4382832845052</v>
      </c>
      <c r="S17" s="19">
        <f t="shared" si="5"/>
        <v>125.4382832845052</v>
      </c>
      <c r="T17" s="19">
        <f t="shared" si="5"/>
        <v>125.4382832845052</v>
      </c>
      <c r="U17" s="19">
        <f t="shared" si="5"/>
        <v>123.96840413411458</v>
      </c>
      <c r="V17" s="19">
        <f t="shared" si="5"/>
        <v>123.96840413411458</v>
      </c>
      <c r="W17" s="19">
        <f t="shared" si="5"/>
        <v>123.96840413411458</v>
      </c>
      <c r="X17" s="9" t="str">
        <f t="shared" si="6"/>
        <v>CZ13</v>
      </c>
      <c r="Y17" s="9">
        <f t="shared" si="7"/>
        <v>234.57725966530927</v>
      </c>
      <c r="Z17" s="9">
        <f t="shared" si="45"/>
        <v>54.512863385500957</v>
      </c>
      <c r="AA17" s="9">
        <f t="shared" si="46"/>
        <v>224.51628611756388</v>
      </c>
      <c r="AB17" s="9">
        <f t="shared" si="47"/>
        <v>146.84437237980435</v>
      </c>
      <c r="AC17" s="9">
        <f t="shared" si="48"/>
        <v>301.73162074050248</v>
      </c>
      <c r="AD17" s="9"/>
      <c r="AE17" s="9">
        <f t="shared" si="8"/>
        <v>278.21500411358772</v>
      </c>
      <c r="AF17" s="9">
        <f t="shared" si="33"/>
        <v>98.150607833779432</v>
      </c>
      <c r="AG17" s="9">
        <f t="shared" si="34"/>
        <v>268.15403056584233</v>
      </c>
      <c r="AH17" s="9">
        <f t="shared" si="35"/>
        <v>190.99952455937225</v>
      </c>
      <c r="AI17" s="9">
        <f t="shared" si="36"/>
        <v>345.88677292007037</v>
      </c>
      <c r="AJ17" s="9"/>
      <c r="AK17" s="9">
        <f t="shared" si="9"/>
        <v>91.121005491406478</v>
      </c>
      <c r="AL17" s="9">
        <f t="shared" si="37"/>
        <v>81.377169973282975</v>
      </c>
      <c r="AM17" s="9">
        <f t="shared" si="38"/>
        <v>251.38059270534589</v>
      </c>
      <c r="AN17" s="9">
        <f t="shared" si="39"/>
        <v>174.02720596984062</v>
      </c>
      <c r="AO17" s="9">
        <f t="shared" si="40"/>
        <v>328.91445433053872</v>
      </c>
      <c r="AP17" s="9"/>
      <c r="AQ17" s="9">
        <f t="shared" si="41"/>
        <v>91.646164145328655</v>
      </c>
      <c r="AR17" s="9">
        <f t="shared" si="42"/>
        <v>170.00342273206292</v>
      </c>
      <c r="AS17" s="9"/>
      <c r="AT17" s="9">
        <f t="shared" si="43"/>
        <v>83.907972944031101</v>
      </c>
      <c r="AU17" s="9">
        <f t="shared" si="44"/>
        <v>154.88724836069812</v>
      </c>
      <c r="AW17" s="9">
        <f t="shared" si="10"/>
        <v>14.759670257568359</v>
      </c>
      <c r="AX17" s="9">
        <f t="shared" si="10"/>
        <v>14.759679794311523</v>
      </c>
      <c r="AY17" s="9">
        <f t="shared" si="10"/>
        <v>12.922502517700195</v>
      </c>
      <c r="AZ17" s="9">
        <f t="shared" si="10"/>
        <v>19.662471771240234</v>
      </c>
      <c r="BA17" s="9">
        <f t="shared" si="10"/>
        <v>17.692998886108398</v>
      </c>
      <c r="BB17" s="9">
        <f t="shared" si="10"/>
        <v>15.394548416137695</v>
      </c>
      <c r="BC17" s="9">
        <f t="shared" si="10"/>
        <v>13.93266487121582</v>
      </c>
      <c r="BD17" s="9">
        <f t="shared" si="10"/>
        <v>12.724631309509277</v>
      </c>
      <c r="BE17" s="9">
        <f t="shared" si="10"/>
        <v>16.903827667236328</v>
      </c>
      <c r="BF17" s="9">
        <f t="shared" si="10"/>
        <v>15.216816902160645</v>
      </c>
      <c r="BG17" s="9">
        <f t="shared" si="10"/>
        <v>13.798677444458008</v>
      </c>
      <c r="BH17" s="9" t="str">
        <f t="shared" si="11"/>
        <v>CZ13</v>
      </c>
      <c r="BI17" s="15">
        <f t="shared" si="12"/>
        <v>1.4646065208373797E-2</v>
      </c>
      <c r="BJ17" s="15">
        <f t="shared" si="13"/>
        <v>-5.061203049042319E-3</v>
      </c>
      <c r="BK17" s="15">
        <f t="shared" si="14"/>
        <v>1.622350395362614E-2</v>
      </c>
      <c r="BL17" s="15">
        <f t="shared" si="15"/>
        <v>-1.7295922198088228E-2</v>
      </c>
      <c r="BM17" s="15">
        <f t="shared" si="16"/>
        <v>7.7519942001823315E-3</v>
      </c>
      <c r="BO17" s="15">
        <f t="shared" si="17"/>
        <v>1.4645989181000699E-2</v>
      </c>
      <c r="BP17" s="15">
        <f t="shared" si="18"/>
        <v>-5.0612790764154167E-3</v>
      </c>
      <c r="BQ17" s="15">
        <f t="shared" si="19"/>
        <v>1.6223427926253042E-2</v>
      </c>
      <c r="BR17" s="15">
        <f t="shared" si="20"/>
        <v>-1.729599912690917E-2</v>
      </c>
      <c r="BS17" s="15">
        <f t="shared" si="21"/>
        <v>7.7519172713613905E-3</v>
      </c>
      <c r="BU17" s="15">
        <f t="shared" si="22"/>
        <v>1.5700732133465952E-2</v>
      </c>
      <c r="BV17" s="15">
        <f t="shared" si="23"/>
        <v>3.4024089323851064E-2</v>
      </c>
      <c r="BW17" s="15">
        <f t="shared" si="24"/>
        <v>5.5308796326519527E-2</v>
      </c>
      <c r="BX17" s="15">
        <f t="shared" si="25"/>
        <v>2.2252800003938755E-2</v>
      </c>
      <c r="BY17" s="15">
        <f t="shared" si="26"/>
        <v>4.7300716402209314E-2</v>
      </c>
      <c r="BZ17" s="15"/>
      <c r="CA17" s="15">
        <f t="shared" si="27"/>
        <v>1.1654205611266162E-2</v>
      </c>
      <c r="CB17" s="15">
        <f t="shared" si="28"/>
        <v>2.1284707002668459E-2</v>
      </c>
      <c r="CC17" s="15">
        <f t="shared" si="29"/>
        <v>1.360839301642215E-2</v>
      </c>
      <c r="CD17" s="15">
        <f t="shared" si="30"/>
        <v>2.5047916398270559E-2</v>
      </c>
    </row>
    <row r="18" spans="3:82" x14ac:dyDescent="0.25">
      <c r="C18" t="str">
        <f>C12</f>
        <v>EPr</v>
      </c>
      <c r="D18">
        <f t="shared" si="32"/>
        <v>14</v>
      </c>
      <c r="G18" s="9">
        <f t="shared" si="4"/>
        <v>420441.78125</v>
      </c>
      <c r="H18" s="9">
        <f t="shared" si="4"/>
        <v>414817.5</v>
      </c>
      <c r="I18" s="9">
        <f t="shared" si="4"/>
        <v>380555.15625</v>
      </c>
      <c r="J18" s="9">
        <f t="shared" si="4"/>
        <v>414915.5</v>
      </c>
      <c r="K18" s="9">
        <f t="shared" si="4"/>
        <v>402837.25</v>
      </c>
      <c r="L18" s="9">
        <f t="shared" si="4"/>
        <v>399336.9375</v>
      </c>
      <c r="M18" s="9">
        <f t="shared" si="4"/>
        <v>387144.78125</v>
      </c>
      <c r="N18" s="9">
        <f t="shared" si="4"/>
        <v>376766.4375</v>
      </c>
      <c r="O18" s="9">
        <f t="shared" si="4"/>
        <v>386677.9375</v>
      </c>
      <c r="P18" s="9">
        <f t="shared" si="4"/>
        <v>375673.25</v>
      </c>
      <c r="Q18" s="9">
        <f t="shared" si="4"/>
        <v>366304.8125</v>
      </c>
      <c r="R18" s="19">
        <f t="shared" si="5"/>
        <v>133.359375</v>
      </c>
      <c r="S18" s="19">
        <f t="shared" si="5"/>
        <v>133.359375</v>
      </c>
      <c r="T18" s="19">
        <f t="shared" si="5"/>
        <v>133.24869791666666</v>
      </c>
      <c r="U18" s="19">
        <f t="shared" si="5"/>
        <v>132.45915730794272</v>
      </c>
      <c r="V18" s="19">
        <f t="shared" si="5"/>
        <v>131.99246215820313</v>
      </c>
      <c r="W18" s="19">
        <f t="shared" si="5"/>
        <v>131.99246215820313</v>
      </c>
      <c r="X18" s="9" t="str">
        <f t="shared" si="6"/>
        <v>CZ14</v>
      </c>
      <c r="Y18" s="9">
        <f t="shared" si="7"/>
        <v>256.91739894551847</v>
      </c>
      <c r="Z18" s="9">
        <f t="shared" si="45"/>
        <v>116.08154657293497</v>
      </c>
      <c r="AA18" s="9">
        <f t="shared" si="46"/>
        <v>285.56423511017738</v>
      </c>
      <c r="AB18" s="9">
        <f t="shared" si="47"/>
        <v>212.4395403979567</v>
      </c>
      <c r="AC18" s="9">
        <f t="shared" si="48"/>
        <v>367.54134824649162</v>
      </c>
      <c r="AD18" s="9"/>
      <c r="AE18" s="9">
        <f t="shared" si="8"/>
        <v>299.0912712360867</v>
      </c>
      <c r="AF18" s="9">
        <f t="shared" si="33"/>
        <v>158.25541886350322</v>
      </c>
      <c r="AG18" s="9">
        <f t="shared" si="34"/>
        <v>327.77313724532178</v>
      </c>
      <c r="AH18" s="9">
        <f t="shared" si="35"/>
        <v>254.90003436686064</v>
      </c>
      <c r="AI18" s="9">
        <f t="shared" si="36"/>
        <v>410.1519728082099</v>
      </c>
      <c r="AJ18" s="9"/>
      <c r="AK18" s="9">
        <f t="shared" si="9"/>
        <v>90.569185705916809</v>
      </c>
      <c r="AL18" s="9">
        <f t="shared" si="37"/>
        <v>116.81640304628003</v>
      </c>
      <c r="AM18" s="9">
        <f t="shared" si="38"/>
        <v>286.29970195925148</v>
      </c>
      <c r="AN18" s="9">
        <f t="shared" si="39"/>
        <v>213.17939109602636</v>
      </c>
      <c r="AO18" s="9">
        <f t="shared" si="40"/>
        <v>368.28381488737097</v>
      </c>
      <c r="AP18" s="9"/>
      <c r="AQ18" s="9">
        <f t="shared" si="41"/>
        <v>91.423315758640896</v>
      </c>
      <c r="AR18" s="9">
        <f t="shared" si="42"/>
        <v>169.38627058191236</v>
      </c>
      <c r="AS18" s="9"/>
      <c r="AT18" s="9">
        <f t="shared" si="43"/>
        <v>83.373605735227784</v>
      </c>
      <c r="AU18" s="9">
        <f t="shared" si="44"/>
        <v>154.35067023434445</v>
      </c>
      <c r="AW18" s="9">
        <f t="shared" si="10"/>
        <v>226.62590026855469</v>
      </c>
      <c r="AX18" s="9">
        <f t="shared" si="10"/>
        <v>226.6253662109375</v>
      </c>
      <c r="AY18" s="9">
        <f t="shared" si="10"/>
        <v>203.34033203125</v>
      </c>
      <c r="AZ18" s="9">
        <f t="shared" si="10"/>
        <v>245.69618225097656</v>
      </c>
      <c r="BA18" s="9">
        <f t="shared" si="10"/>
        <v>225.43363952636719</v>
      </c>
      <c r="BB18" s="9">
        <f t="shared" si="10"/>
        <v>223.77767944335937</v>
      </c>
      <c r="BC18" s="9">
        <f t="shared" si="10"/>
        <v>208.027099609375</v>
      </c>
      <c r="BD18" s="9">
        <f t="shared" si="10"/>
        <v>195.11090087890625</v>
      </c>
      <c r="BE18" s="9">
        <f t="shared" si="10"/>
        <v>211.99166870117187</v>
      </c>
      <c r="BF18" s="9">
        <f t="shared" si="10"/>
        <v>197.97599792480469</v>
      </c>
      <c r="BG18" s="9">
        <f t="shared" si="10"/>
        <v>186.36427307128906</v>
      </c>
      <c r="BH18" s="9" t="str">
        <f t="shared" si="11"/>
        <v>CZ14</v>
      </c>
      <c r="BI18" s="15">
        <f t="shared" si="12"/>
        <v>0.17460365407147041</v>
      </c>
      <c r="BJ18" s="15">
        <f t="shared" si="13"/>
        <v>2.1353480155243118E-2</v>
      </c>
      <c r="BK18" s="15">
        <f t="shared" si="14"/>
        <v>0.23650861753065913</v>
      </c>
      <c r="BL18" s="15">
        <f t="shared" si="15"/>
        <v>0.11047705426469701</v>
      </c>
      <c r="BM18" s="15">
        <f t="shared" si="16"/>
        <v>0.30502569981149696</v>
      </c>
      <c r="BO18" s="15">
        <f t="shared" si="17"/>
        <v>0.17460765872144113</v>
      </c>
      <c r="BP18" s="15">
        <f t="shared" si="18"/>
        <v>2.1357484805213826E-2</v>
      </c>
      <c r="BQ18" s="15">
        <f t="shared" si="19"/>
        <v>0.2365126255069136</v>
      </c>
      <c r="BR18" s="15">
        <f t="shared" si="20"/>
        <v>0.11048108613103258</v>
      </c>
      <c r="BS18" s="15">
        <f t="shared" si="21"/>
        <v>0.3050297459335895</v>
      </c>
      <c r="BU18" s="15">
        <f t="shared" si="22"/>
        <v>0.15193939477152898</v>
      </c>
      <c r="BV18" s="15">
        <f t="shared" si="23"/>
        <v>0.16435667014499122</v>
      </c>
      <c r="BW18" s="15">
        <f t="shared" si="24"/>
        <v>0.37963058673718669</v>
      </c>
      <c r="BX18" s="15">
        <f t="shared" si="25"/>
        <v>0.25445212120327787</v>
      </c>
      <c r="BY18" s="15">
        <f t="shared" si="26"/>
        <v>0.44950982964901165</v>
      </c>
      <c r="BZ18" s="15"/>
      <c r="CA18" s="15">
        <f t="shared" si="27"/>
        <v>0.1181062811218512</v>
      </c>
      <c r="CB18" s="15">
        <f t="shared" si="28"/>
        <v>0.21513740106024334</v>
      </c>
      <c r="CC18" s="15">
        <f t="shared" si="29"/>
        <v>0.1061853877653129</v>
      </c>
      <c r="CD18" s="15">
        <f t="shared" si="30"/>
        <v>0.19415802395720452</v>
      </c>
    </row>
    <row r="19" spans="3:82" x14ac:dyDescent="0.25">
      <c r="C19" t="str">
        <f t="shared" si="49"/>
        <v>EPr</v>
      </c>
      <c r="D19">
        <f t="shared" si="32"/>
        <v>15</v>
      </c>
      <c r="G19" s="9">
        <f t="shared" si="4"/>
        <v>466718.53125</v>
      </c>
      <c r="H19" s="9">
        <f t="shared" si="4"/>
        <v>458318.96875</v>
      </c>
      <c r="I19" s="9">
        <f t="shared" si="4"/>
        <v>411302.46875</v>
      </c>
      <c r="J19" s="9">
        <f t="shared" si="4"/>
        <v>473697.59375</v>
      </c>
      <c r="K19" s="9">
        <f t="shared" si="4"/>
        <v>451741.71875</v>
      </c>
      <c r="L19" s="9">
        <f t="shared" si="4"/>
        <v>442620.75</v>
      </c>
      <c r="M19" s="9">
        <f t="shared" si="4"/>
        <v>424414.96875</v>
      </c>
      <c r="N19" s="9">
        <f t="shared" si="4"/>
        <v>409086.0625</v>
      </c>
      <c r="O19" s="9">
        <f t="shared" si="4"/>
        <v>428500.75</v>
      </c>
      <c r="P19" s="9">
        <f t="shared" si="4"/>
        <v>411868.5</v>
      </c>
      <c r="Q19" s="9">
        <f t="shared" si="4"/>
        <v>397890.625</v>
      </c>
      <c r="R19" s="19">
        <f t="shared" si="5"/>
        <v>153.68366495768228</v>
      </c>
      <c r="S19" s="19">
        <f t="shared" si="5"/>
        <v>153.68366495768228</v>
      </c>
      <c r="T19" s="19">
        <f t="shared" si="5"/>
        <v>153.68366495768228</v>
      </c>
      <c r="U19" s="19">
        <f t="shared" si="5"/>
        <v>151.64487711588541</v>
      </c>
      <c r="V19" s="19">
        <f t="shared" si="5"/>
        <v>151.64487711588541</v>
      </c>
      <c r="W19" s="19">
        <f t="shared" si="5"/>
        <v>151.64487711588541</v>
      </c>
      <c r="X19" s="9" t="str">
        <f t="shared" si="6"/>
        <v>CZ15</v>
      </c>
      <c r="Y19" s="9">
        <f t="shared" si="7"/>
        <v>305.93036685418895</v>
      </c>
      <c r="Z19" s="9">
        <f t="shared" si="45"/>
        <v>102.14630653376595</v>
      </c>
      <c r="AA19" s="9">
        <f t="shared" si="46"/>
        <v>320.35223954059512</v>
      </c>
      <c r="AB19" s="9">
        <f t="shared" si="47"/>
        <v>196.63188969590601</v>
      </c>
      <c r="AC19" s="9">
        <f t="shared" si="48"/>
        <v>398.48588952873956</v>
      </c>
      <c r="AD19" s="9"/>
      <c r="AE19" s="9">
        <f t="shared" si="8"/>
        <v>360.58524837535037</v>
      </c>
      <c r="AF19" s="9">
        <f t="shared" si="33"/>
        <v>156.80118805492742</v>
      </c>
      <c r="AG19" s="9">
        <f t="shared" si="34"/>
        <v>375.00712106175661</v>
      </c>
      <c r="AH19" s="9">
        <f t="shared" si="35"/>
        <v>252.02157815588043</v>
      </c>
      <c r="AI19" s="9">
        <f t="shared" si="36"/>
        <v>453.87557798871399</v>
      </c>
      <c r="AJ19" s="9"/>
      <c r="AK19" s="9">
        <f t="shared" si="9"/>
        <v>142.86407736336639</v>
      </c>
      <c r="AL19" s="9">
        <f t="shared" si="37"/>
        <v>202.21305731196088</v>
      </c>
      <c r="AM19" s="9">
        <f t="shared" si="38"/>
        <v>420.41899031879007</v>
      </c>
      <c r="AN19" s="9">
        <f t="shared" si="39"/>
        <v>298.0439867774831</v>
      </c>
      <c r="AO19" s="9">
        <f t="shared" si="40"/>
        <v>499.89798661031665</v>
      </c>
      <c r="AP19" s="9"/>
      <c r="AQ19" s="9">
        <f t="shared" si="41"/>
        <v>118.46269579146926</v>
      </c>
      <c r="AR19" s="9">
        <f t="shared" si="42"/>
        <v>218.20593300682918</v>
      </c>
      <c r="AS19" s="9"/>
      <c r="AT19" s="9">
        <f t="shared" si="43"/>
        <v>109.67894409838725</v>
      </c>
      <c r="AU19" s="9">
        <f t="shared" si="44"/>
        <v>201.85399983283358</v>
      </c>
      <c r="AW19" s="9">
        <f t="shared" si="10"/>
        <v>267.62759399414062</v>
      </c>
      <c r="AX19" s="9">
        <f t="shared" si="10"/>
        <v>267.6275634765625</v>
      </c>
      <c r="AY19" s="9">
        <f t="shared" si="10"/>
        <v>236.706298828125</v>
      </c>
      <c r="AZ19" s="9">
        <f t="shared" si="10"/>
        <v>293.65386962890625</v>
      </c>
      <c r="BA19" s="9">
        <f t="shared" si="10"/>
        <v>267.36358642578125</v>
      </c>
      <c r="BB19" s="9">
        <f t="shared" si="10"/>
        <v>277.11898803710937</v>
      </c>
      <c r="BC19" s="9">
        <f t="shared" si="10"/>
        <v>254.87020874023437</v>
      </c>
      <c r="BD19" s="9">
        <f t="shared" si="10"/>
        <v>236.23545837402344</v>
      </c>
      <c r="BE19" s="9">
        <f t="shared" si="10"/>
        <v>253.13591003417969</v>
      </c>
      <c r="BF19" s="9">
        <f t="shared" si="10"/>
        <v>233.924072265625</v>
      </c>
      <c r="BG19" s="9">
        <f t="shared" si="10"/>
        <v>217.80328369140625</v>
      </c>
      <c r="BH19" s="9" t="str">
        <f t="shared" si="11"/>
        <v>CZ15</v>
      </c>
      <c r="BI19" s="15">
        <f t="shared" si="12"/>
        <v>0.20120072394780444</v>
      </c>
      <c r="BJ19" s="15">
        <f t="shared" si="13"/>
        <v>-6.1759488642858663E-2</v>
      </c>
      <c r="BK19" s="15">
        <f t="shared" si="14"/>
        <v>0.20426442271000672</v>
      </c>
      <c r="BL19" s="15">
        <f t="shared" si="15"/>
        <v>9.5563092654349577E-2</v>
      </c>
      <c r="BM19" s="15">
        <f t="shared" si="16"/>
        <v>0.32855893804497638</v>
      </c>
      <c r="BO19" s="15">
        <f t="shared" si="17"/>
        <v>0.2012009225217917</v>
      </c>
      <c r="BP19" s="15">
        <f t="shared" si="18"/>
        <v>-6.1759290068871417E-2</v>
      </c>
      <c r="BQ19" s="15">
        <f t="shared" si="19"/>
        <v>0.20426462128399397</v>
      </c>
      <c r="BR19" s="15">
        <f t="shared" si="20"/>
        <v>9.5563293898062548E-2</v>
      </c>
      <c r="BS19" s="15">
        <f t="shared" si="21"/>
        <v>0.32855913928868935</v>
      </c>
      <c r="BU19" s="15">
        <f t="shared" si="22"/>
        <v>0.17106751853142094</v>
      </c>
      <c r="BV19" s="15">
        <f t="shared" si="23"/>
        <v>0.10759036489889705</v>
      </c>
      <c r="BW19" s="15">
        <f t="shared" si="24"/>
        <v>0.37361427625176247</v>
      </c>
      <c r="BX19" s="15">
        <f t="shared" si="25"/>
        <v>0.26718976839397723</v>
      </c>
      <c r="BY19" s="15">
        <f t="shared" si="26"/>
        <v>0.50018561378460402</v>
      </c>
      <c r="BZ19" s="15"/>
      <c r="CA19" s="15">
        <f t="shared" si="27"/>
        <v>0.14476996825265284</v>
      </c>
      <c r="CB19" s="15">
        <f t="shared" si="28"/>
        <v>0.26602391135286541</v>
      </c>
      <c r="CC19" s="15">
        <f t="shared" si="29"/>
        <v>0.12668965898447862</v>
      </c>
      <c r="CD19" s="15">
        <f t="shared" si="30"/>
        <v>0.23299584539062682</v>
      </c>
    </row>
    <row r="20" spans="3:82" x14ac:dyDescent="0.25">
      <c r="C20" t="str">
        <f t="shared" si="49"/>
        <v>EPr</v>
      </c>
      <c r="D20">
        <f t="shared" si="32"/>
        <v>16</v>
      </c>
      <c r="G20" s="9">
        <f>VLOOKUP($C20&amp;"-w"&amp;TEXT($D20,"00")&amp;"-v14-"&amp;G$3,tblAnnlEnergy,G$1,FALSE)</f>
        <v>454030.75</v>
      </c>
      <c r="H20" s="9">
        <f>VLOOKUP($C20&amp;"-w"&amp;TEXT($D20,"00")&amp;"-v14-"&amp;H$3,tblAnnlEnergy,H$1,FALSE)</f>
        <v>451329.40625</v>
      </c>
      <c r="I20" s="9">
        <f t="shared" si="4"/>
        <v>422674</v>
      </c>
      <c r="J20" s="9">
        <f t="shared" si="4"/>
        <v>442476.3125</v>
      </c>
      <c r="K20" s="9">
        <f t="shared" si="4"/>
        <v>433864.59375</v>
      </c>
      <c r="L20" s="9">
        <f t="shared" si="4"/>
        <v>425960.40625</v>
      </c>
      <c r="M20" s="9">
        <f t="shared" si="4"/>
        <v>412711.375</v>
      </c>
      <c r="N20" s="9">
        <f t="shared" si="4"/>
        <v>401133.25</v>
      </c>
      <c r="O20" s="9">
        <f t="shared" si="4"/>
        <v>407891.84375</v>
      </c>
      <c r="P20" s="9">
        <f t="shared" si="4"/>
        <v>395978.9375</v>
      </c>
      <c r="Q20" s="9">
        <f t="shared" si="4"/>
        <v>385390.59375</v>
      </c>
      <c r="R20" s="19">
        <f t="shared" si="5"/>
        <v>92.0926513671875</v>
      </c>
      <c r="S20" s="19">
        <f t="shared" si="5"/>
        <v>92.0926513671875</v>
      </c>
      <c r="T20" s="19">
        <f t="shared" si="5"/>
        <v>92.0926513671875</v>
      </c>
      <c r="U20" s="19">
        <f t="shared" si="5"/>
        <v>91.847208658854171</v>
      </c>
      <c r="V20" s="19">
        <f t="shared" si="5"/>
        <v>91.843536376953125</v>
      </c>
      <c r="W20" s="19">
        <f t="shared" si="5"/>
        <v>91.839762369791671</v>
      </c>
      <c r="X20" s="9" t="str">
        <f t="shared" si="6"/>
        <v>CZ16</v>
      </c>
      <c r="Y20" s="9">
        <f t="shared" si="7"/>
        <v>311.15844559351984</v>
      </c>
      <c r="Z20" s="9">
        <f t="shared" si="45"/>
        <v>275.47257705557757</v>
      </c>
      <c r="AA20" s="9">
        <f t="shared" si="46"/>
        <v>545.06147347045362</v>
      </c>
      <c r="AB20" s="9">
        <f t="shared" si="47"/>
        <v>472.93285374996066</v>
      </c>
      <c r="AC20" s="9">
        <f t="shared" si="48"/>
        <v>717.97673250174785</v>
      </c>
      <c r="AD20" s="9"/>
      <c r="AE20" s="9">
        <f t="shared" si="8"/>
        <v>340.49133708807921</v>
      </c>
      <c r="AF20" s="9">
        <f t="shared" si="33"/>
        <v>304.80546855013699</v>
      </c>
      <c r="AG20" s="9">
        <f t="shared" si="34"/>
        <v>574.39436496501298</v>
      </c>
      <c r="AH20" s="9">
        <f t="shared" si="35"/>
        <v>502.34413134287627</v>
      </c>
      <c r="AI20" s="9">
        <f t="shared" si="36"/>
        <v>747.39039473579271</v>
      </c>
      <c r="AJ20" s="9"/>
      <c r="AK20" s="9">
        <f t="shared" si="9"/>
        <v>93.511465053424942</v>
      </c>
      <c r="AL20" s="9">
        <f t="shared" si="37"/>
        <v>179.34011025644764</v>
      </c>
      <c r="AM20" s="9">
        <f t="shared" si="38"/>
        <v>448.92900667132363</v>
      </c>
      <c r="AN20" s="9">
        <f t="shared" si="39"/>
        <v>376.54349277457351</v>
      </c>
      <c r="AO20" s="9">
        <f t="shared" si="40"/>
        <v>621.57955635975031</v>
      </c>
      <c r="AP20" s="9"/>
      <c r="AQ20" s="9">
        <f t="shared" si="41"/>
        <v>143.86632432998465</v>
      </c>
      <c r="AR20" s="9">
        <f t="shared" si="42"/>
        <v>269.58889641487599</v>
      </c>
      <c r="AS20" s="9"/>
      <c r="AT20" s="9">
        <f t="shared" si="43"/>
        <v>129.70870591378252</v>
      </c>
      <c r="AU20" s="9">
        <f t="shared" si="44"/>
        <v>245.00553376215188</v>
      </c>
      <c r="AW20" s="9">
        <f t="shared" si="10"/>
        <v>1.6302409172058105</v>
      </c>
      <c r="AX20" s="9">
        <f t="shared" si="10"/>
        <v>1.6302409172058105</v>
      </c>
      <c r="AY20" s="9">
        <f t="shared" si="10"/>
        <v>1.6302409172058105</v>
      </c>
      <c r="AZ20" s="9">
        <f t="shared" si="10"/>
        <v>1.6302409172058105</v>
      </c>
      <c r="BA20" s="9">
        <f t="shared" si="10"/>
        <v>1.6302409172058105</v>
      </c>
      <c r="BB20" s="9">
        <f t="shared" si="10"/>
        <v>1.6302409172058105</v>
      </c>
      <c r="BC20" s="9">
        <f t="shared" si="10"/>
        <v>1.6302409172058105</v>
      </c>
      <c r="BD20" s="9">
        <f t="shared" si="10"/>
        <v>1.6302409172058105</v>
      </c>
      <c r="BE20" s="9">
        <f t="shared" si="10"/>
        <v>1.6302409172058105</v>
      </c>
      <c r="BF20" s="9">
        <f t="shared" si="10"/>
        <v>1.6302409172058105</v>
      </c>
      <c r="BG20" s="9">
        <f t="shared" si="10"/>
        <v>1.6302409172058105</v>
      </c>
      <c r="BH20" s="9" t="str">
        <f t="shared" si="11"/>
        <v>CZ16</v>
      </c>
      <c r="BI20" s="15">
        <f t="shared" si="12"/>
        <v>0</v>
      </c>
      <c r="BJ20" s="15">
        <f t="shared" si="13"/>
        <v>0</v>
      </c>
      <c r="BK20" s="15">
        <f t="shared" si="14"/>
        <v>0</v>
      </c>
      <c r="BL20" s="15">
        <f t="shared" si="15"/>
        <v>0</v>
      </c>
      <c r="BM20" s="15">
        <f t="shared" si="16"/>
        <v>0</v>
      </c>
      <c r="BO20" s="15">
        <f t="shared" si="17"/>
        <v>0</v>
      </c>
      <c r="BP20" s="15">
        <f t="shared" si="18"/>
        <v>0</v>
      </c>
      <c r="BQ20" s="15">
        <f t="shared" si="19"/>
        <v>0</v>
      </c>
      <c r="BR20" s="15">
        <f t="shared" si="20"/>
        <v>0</v>
      </c>
      <c r="BS20" s="15">
        <f t="shared" si="21"/>
        <v>0</v>
      </c>
      <c r="BU20" s="15">
        <f t="shared" si="22"/>
        <v>0</v>
      </c>
      <c r="BV20" s="15">
        <f t="shared" si="23"/>
        <v>0</v>
      </c>
      <c r="BW20" s="15">
        <f t="shared" si="24"/>
        <v>0</v>
      </c>
      <c r="BX20" s="15">
        <f t="shared" si="25"/>
        <v>0</v>
      </c>
      <c r="BY20" s="15">
        <f t="shared" si="26"/>
        <v>0</v>
      </c>
      <c r="BZ20" s="15"/>
      <c r="CA20" s="15">
        <f t="shared" si="27"/>
        <v>0</v>
      </c>
      <c r="CB20" s="15">
        <f t="shared" si="28"/>
        <v>0</v>
      </c>
      <c r="CC20" s="15">
        <f t="shared" si="29"/>
        <v>0</v>
      </c>
      <c r="CD20" s="15">
        <f t="shared" si="30"/>
        <v>0</v>
      </c>
    </row>
    <row r="21" spans="3:82" x14ac:dyDescent="0.25">
      <c r="G21" s="9"/>
      <c r="H21" s="9"/>
      <c r="I21" s="9"/>
      <c r="J21" s="9"/>
      <c r="K21" s="9"/>
      <c r="L21" s="9"/>
      <c r="M21" s="9"/>
      <c r="N21" s="9"/>
      <c r="O21" s="9"/>
      <c r="P21" s="9"/>
      <c r="Y21" s="9"/>
      <c r="Z21" s="9"/>
      <c r="AA21" s="9"/>
      <c r="AE21" s="9"/>
      <c r="AF21" s="9"/>
      <c r="AG21" s="9"/>
    </row>
    <row r="22" spans="3:82" x14ac:dyDescent="0.25">
      <c r="G22" t="str">
        <f>Y2&amp;Y3</f>
        <v>Baseline is One Speed T-24 HP, &lt; 65 kBtuh, with Economizer</v>
      </c>
      <c r="P22" s="9" t="str">
        <f>AE2&amp;AE3</f>
        <v>Baseline is One Speed T-24 HP, &lt; 65 kBtuh, without Economizer</v>
      </c>
      <c r="Z22" t="str">
        <f>AK2&amp;AK3</f>
        <v>Baseline is 2 Speed T-24 Heat Pump, 65-135 kBtuh</v>
      </c>
      <c r="AN22" t="str">
        <f>AQ2&amp;AQ3&amp;AR3</f>
        <v>Baseline is T24 Heat Pump VRF System</v>
      </c>
      <c r="BC22" t="str">
        <f>AT2</f>
        <v>Baseline is T24 Heat Recovery VRF System</v>
      </c>
    </row>
    <row r="23" spans="3:82" x14ac:dyDescent="0.25">
      <c r="E23" s="9">
        <f>MIN(Z5:AT20)</f>
        <v>-25.612481913080273</v>
      </c>
      <c r="G23" s="9"/>
      <c r="H23" s="9"/>
      <c r="I23" s="9"/>
      <c r="J23" s="9"/>
      <c r="K23" s="9"/>
      <c r="L23" s="9"/>
      <c r="M23" s="9"/>
      <c r="N23" s="9"/>
      <c r="O23" s="9"/>
      <c r="P23" s="9"/>
      <c r="Z23" s="9"/>
      <c r="AF23" s="9"/>
    </row>
    <row r="24" spans="3:82" x14ac:dyDescent="0.25">
      <c r="E24" s="9">
        <f>MAX(Z5:AT20)</f>
        <v>747.39039473579271</v>
      </c>
      <c r="G24" s="9"/>
      <c r="H24" s="9"/>
      <c r="I24" s="9"/>
      <c r="J24" s="9"/>
      <c r="K24" s="9"/>
      <c r="L24" s="9"/>
      <c r="M24" s="9"/>
      <c r="N24" s="9"/>
      <c r="O24" s="9"/>
      <c r="P24" s="9"/>
      <c r="Y24" s="9"/>
      <c r="Z24" s="9"/>
      <c r="AA24" s="9"/>
      <c r="AE24" s="9"/>
      <c r="AF24" s="9"/>
      <c r="AG24" s="9"/>
    </row>
    <row r="25" spans="3:82" x14ac:dyDescent="0.25">
      <c r="G25" s="9"/>
      <c r="H25" s="9"/>
      <c r="I25" s="9"/>
      <c r="J25" s="9"/>
      <c r="K25" s="9"/>
      <c r="L25" s="9"/>
      <c r="M25" s="9"/>
      <c r="N25" s="9"/>
      <c r="O25" s="9"/>
      <c r="P25" s="9"/>
      <c r="Y25" s="9"/>
      <c r="Z25" s="9"/>
      <c r="AA25" s="9"/>
      <c r="AE25" s="9"/>
      <c r="AF25" s="9"/>
      <c r="AG25" s="9"/>
    </row>
    <row r="26" spans="3:82" x14ac:dyDescent="0.25">
      <c r="G26" s="9"/>
      <c r="H26" s="9"/>
      <c r="I26" s="9"/>
      <c r="J26" s="9"/>
      <c r="K26" s="9"/>
      <c r="L26" s="9"/>
      <c r="M26" s="9"/>
      <c r="N26" s="9"/>
      <c r="O26" s="9"/>
      <c r="P26" s="9"/>
      <c r="Y26" s="9"/>
      <c r="Z26" s="9"/>
      <c r="AA26" s="9"/>
      <c r="AE26" s="9"/>
      <c r="AF26" s="9"/>
      <c r="AG26" s="9"/>
    </row>
    <row r="27" spans="3:82" x14ac:dyDescent="0.25">
      <c r="G27" s="9"/>
      <c r="H27" s="9"/>
      <c r="I27" s="9"/>
      <c r="J27" s="9"/>
      <c r="K27" s="9"/>
      <c r="L27" s="9"/>
      <c r="M27" s="9"/>
      <c r="N27" s="9"/>
      <c r="O27" s="9"/>
      <c r="P27" s="9"/>
      <c r="Y27" s="9"/>
      <c r="Z27" s="9"/>
      <c r="AA27" s="9"/>
      <c r="AE27" s="9"/>
      <c r="AF27" s="9"/>
      <c r="AG27" s="9"/>
    </row>
    <row r="29" spans="3:82" x14ac:dyDescent="0.25">
      <c r="G29" s="9"/>
      <c r="H29" s="9"/>
      <c r="I29" s="9"/>
      <c r="J29" s="9"/>
      <c r="K29" s="9"/>
      <c r="L29" s="9"/>
      <c r="M29" s="9"/>
      <c r="N29" s="9"/>
      <c r="O29" s="9"/>
      <c r="P29" s="9"/>
      <c r="Z29" s="9"/>
      <c r="AF29" s="9"/>
    </row>
    <row r="30" spans="3:82" x14ac:dyDescent="0.25">
      <c r="G30" s="9"/>
      <c r="H30" s="9"/>
      <c r="I30" s="9"/>
      <c r="J30" s="9"/>
      <c r="K30" s="9"/>
      <c r="L30" s="9"/>
      <c r="M30" s="9"/>
      <c r="N30" s="9"/>
      <c r="O30" s="9"/>
      <c r="P30" s="9"/>
      <c r="Y30" s="9"/>
      <c r="Z30" s="9"/>
      <c r="AA30" s="9"/>
      <c r="AE30" s="9"/>
      <c r="AF30" s="9"/>
      <c r="AG30" s="9"/>
    </row>
    <row r="31" spans="3:82" x14ac:dyDescent="0.25">
      <c r="G31" s="9"/>
      <c r="H31" s="9"/>
      <c r="I31" s="9"/>
      <c r="J31" s="9"/>
      <c r="K31" s="9"/>
      <c r="L31" s="9"/>
      <c r="M31" s="9"/>
      <c r="N31" s="9"/>
      <c r="O31" s="9"/>
      <c r="P31" s="9"/>
      <c r="Y31" s="9"/>
      <c r="Z31" s="9"/>
      <c r="AA31" s="9"/>
      <c r="AE31" s="9"/>
      <c r="AF31" s="9"/>
      <c r="AG31" s="9"/>
    </row>
    <row r="32" spans="3:82" x14ac:dyDescent="0.25">
      <c r="G32" s="9"/>
      <c r="H32" s="9"/>
      <c r="I32" s="9"/>
      <c r="J32" s="9"/>
      <c r="K32" s="9"/>
      <c r="L32" s="9"/>
      <c r="M32" s="9"/>
      <c r="N32" s="9"/>
      <c r="O32" s="9"/>
      <c r="P32" s="9"/>
      <c r="Y32" s="9"/>
      <c r="Z32" s="9"/>
      <c r="AA32" s="9"/>
      <c r="AE32" s="9"/>
      <c r="AF32" s="9"/>
      <c r="AG32" s="9"/>
    </row>
    <row r="33" spans="5:33" x14ac:dyDescent="0.25">
      <c r="G33" s="9"/>
      <c r="H33" s="9"/>
      <c r="I33" s="9"/>
      <c r="J33" s="9"/>
      <c r="K33" s="9"/>
      <c r="L33" s="9"/>
      <c r="M33" s="9"/>
      <c r="N33" s="9"/>
      <c r="O33" s="9"/>
      <c r="P33" s="9"/>
      <c r="Y33" s="9"/>
      <c r="Z33" s="9"/>
      <c r="AA33" s="9"/>
      <c r="AE33" s="9"/>
      <c r="AF33" s="9"/>
      <c r="AG33" s="9"/>
    </row>
    <row r="35" spans="5:33" x14ac:dyDescent="0.25">
      <c r="G35" s="9"/>
      <c r="H35" s="9"/>
      <c r="I35" s="9"/>
      <c r="J35" s="9"/>
      <c r="K35" s="9"/>
      <c r="L35" s="9"/>
      <c r="M35" s="9"/>
      <c r="N35" s="9"/>
      <c r="O35" s="9"/>
      <c r="P35" s="9"/>
      <c r="Z35" s="9"/>
      <c r="AF35" s="9"/>
    </row>
    <row r="36" spans="5:33" x14ac:dyDescent="0.25">
      <c r="G36" s="9"/>
      <c r="H36" s="9"/>
      <c r="I36" s="9"/>
      <c r="J36" s="9"/>
      <c r="K36" s="9"/>
      <c r="L36" s="9"/>
      <c r="M36" s="9"/>
      <c r="N36" s="9"/>
      <c r="O36" s="9"/>
      <c r="P36" s="9"/>
      <c r="Y36" s="9"/>
      <c r="Z36" s="9"/>
      <c r="AA36" s="9"/>
      <c r="AE36" s="9"/>
      <c r="AF36" s="9"/>
      <c r="AG36" s="9"/>
    </row>
    <row r="37" spans="5:33" x14ac:dyDescent="0.25">
      <c r="G37" s="9"/>
      <c r="H37" s="9"/>
      <c r="I37" s="9"/>
      <c r="J37" s="9"/>
      <c r="K37" s="9"/>
      <c r="L37" s="9"/>
      <c r="M37" s="9"/>
      <c r="N37" s="9"/>
      <c r="O37" s="9"/>
      <c r="P37" s="9"/>
      <c r="Y37" s="9"/>
      <c r="Z37" s="9"/>
      <c r="AA37" s="9"/>
      <c r="AE37" s="9"/>
      <c r="AF37" s="9"/>
      <c r="AG37" s="9"/>
    </row>
    <row r="38" spans="5:33" x14ac:dyDescent="0.25">
      <c r="G38" s="9"/>
      <c r="H38" s="9"/>
      <c r="I38" s="9"/>
      <c r="J38" s="9"/>
      <c r="K38" s="9"/>
      <c r="L38" s="9"/>
      <c r="M38" s="9"/>
      <c r="N38" s="9"/>
      <c r="O38" s="9"/>
      <c r="P38" s="9"/>
      <c r="Y38" s="9"/>
      <c r="Z38" s="9"/>
      <c r="AA38" s="9"/>
      <c r="AE38" s="9"/>
      <c r="AF38" s="9"/>
      <c r="AG38" s="9"/>
    </row>
    <row r="39" spans="5:33" x14ac:dyDescent="0.25">
      <c r="E39" s="15">
        <f>MIN($BJ$5:$CC$20)</f>
        <v>-0.17629059493740004</v>
      </c>
      <c r="G39" s="9"/>
      <c r="H39" s="9"/>
      <c r="I39" s="9"/>
      <c r="J39" s="9"/>
      <c r="K39" s="9"/>
      <c r="L39" s="9"/>
      <c r="M39" s="9"/>
      <c r="N39" s="9"/>
      <c r="O39" s="9"/>
      <c r="P39" s="9"/>
      <c r="Y39" s="9"/>
      <c r="Z39" s="9"/>
      <c r="AA39" s="9"/>
      <c r="AE39" s="9"/>
      <c r="AF39" s="9"/>
      <c r="AG39" s="9"/>
    </row>
    <row r="40" spans="5:33" x14ac:dyDescent="0.25">
      <c r="E40" s="15">
        <f>MAX($BJ$5:$CC$20)</f>
        <v>0.50018561378460402</v>
      </c>
    </row>
    <row r="41" spans="5:33" x14ac:dyDescent="0.25">
      <c r="G41" s="9"/>
      <c r="H41" s="9"/>
      <c r="I41" s="9"/>
      <c r="J41" s="9"/>
      <c r="K41" s="9"/>
      <c r="L41" s="9"/>
      <c r="M41" s="9"/>
      <c r="N41" s="9"/>
      <c r="O41" s="9"/>
      <c r="P41" s="9"/>
      <c r="Z41" s="9"/>
      <c r="AF41" s="9"/>
    </row>
    <row r="42" spans="5:33" x14ac:dyDescent="0.25">
      <c r="G42" s="9"/>
      <c r="H42" s="9"/>
      <c r="I42" s="9"/>
      <c r="J42" s="9"/>
      <c r="K42" s="9"/>
      <c r="L42" s="9"/>
      <c r="M42" s="9"/>
      <c r="N42" s="9"/>
      <c r="O42" s="9"/>
      <c r="P42" s="9"/>
      <c r="Y42" s="9"/>
      <c r="Z42" s="9"/>
      <c r="AA42" s="9"/>
      <c r="AE42" s="9"/>
      <c r="AF42" s="9"/>
      <c r="AG42" s="9"/>
    </row>
    <row r="43" spans="5:33" x14ac:dyDescent="0.25">
      <c r="G43" s="9"/>
      <c r="H43" s="9"/>
      <c r="I43" s="9"/>
      <c r="J43" s="9"/>
      <c r="K43" s="9"/>
      <c r="L43" s="9"/>
      <c r="M43" s="9"/>
      <c r="N43" s="9"/>
      <c r="O43" s="9"/>
      <c r="P43" s="9"/>
      <c r="Y43" s="9"/>
      <c r="Z43" s="9"/>
      <c r="AA43" s="9"/>
      <c r="AE43" s="9"/>
      <c r="AF43" s="9"/>
      <c r="AG43" s="9"/>
    </row>
    <row r="44" spans="5:33" x14ac:dyDescent="0.25">
      <c r="G44" s="9"/>
      <c r="H44" s="9"/>
      <c r="I44" s="9"/>
      <c r="J44" s="9"/>
      <c r="K44" s="9"/>
      <c r="L44" s="9"/>
      <c r="M44" s="9"/>
      <c r="N44" s="9"/>
      <c r="O44" s="9"/>
      <c r="P44" s="9"/>
      <c r="Y44" s="9"/>
      <c r="Z44" s="9"/>
      <c r="AA44" s="9"/>
      <c r="AE44" s="9"/>
      <c r="AF44" s="9"/>
      <c r="AG44" s="9"/>
    </row>
    <row r="45" spans="5:33" x14ac:dyDescent="0.25">
      <c r="G45" s="9"/>
      <c r="H45" s="9"/>
      <c r="I45" s="9"/>
      <c r="J45" s="9"/>
      <c r="K45" s="9"/>
      <c r="L45" s="9"/>
      <c r="M45" s="9"/>
      <c r="N45" s="9"/>
      <c r="O45" s="9"/>
      <c r="P45" s="9"/>
      <c r="Y45" s="9"/>
      <c r="Z45" s="9"/>
      <c r="AA45" s="9"/>
      <c r="AE45" s="9"/>
      <c r="AF45" s="9"/>
      <c r="AG45" s="9"/>
    </row>
    <row r="47" spans="5:33" x14ac:dyDescent="0.25">
      <c r="G47" s="9"/>
      <c r="H47" s="9"/>
      <c r="I47" s="9"/>
      <c r="J47" s="9"/>
      <c r="K47" s="9"/>
      <c r="L47" s="9"/>
      <c r="M47" s="9"/>
      <c r="N47" s="9"/>
      <c r="O47" s="9"/>
      <c r="P47" s="9"/>
      <c r="Z47" s="9"/>
      <c r="AF47" s="9"/>
    </row>
    <row r="48" spans="5:33" x14ac:dyDescent="0.25">
      <c r="G48" s="9"/>
      <c r="H48" s="9"/>
      <c r="I48" s="9"/>
      <c r="J48" s="9"/>
      <c r="K48" s="9"/>
      <c r="L48" s="9"/>
      <c r="M48" s="9"/>
      <c r="N48" s="9"/>
      <c r="O48" s="9"/>
      <c r="P48" s="9"/>
      <c r="Y48" s="9"/>
      <c r="Z48" s="9"/>
      <c r="AA48" s="9"/>
      <c r="AE48" s="9"/>
      <c r="AF48" s="9"/>
      <c r="AG48" s="9"/>
    </row>
    <row r="49" spans="7:33" x14ac:dyDescent="0.25">
      <c r="G49" s="9"/>
      <c r="H49" s="9"/>
      <c r="I49" s="9"/>
      <c r="J49" s="9"/>
      <c r="K49" s="9"/>
      <c r="L49" s="9"/>
      <c r="M49" s="9"/>
      <c r="N49" s="9"/>
      <c r="O49" s="9"/>
      <c r="P49" s="9"/>
      <c r="Y49" s="9"/>
      <c r="Z49" s="9"/>
      <c r="AA49" s="9"/>
      <c r="AE49" s="9"/>
      <c r="AF49" s="9"/>
      <c r="AG49" s="9"/>
    </row>
    <row r="50" spans="7:33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Y50" s="9"/>
      <c r="Z50" s="9"/>
      <c r="AA50" s="9"/>
      <c r="AE50" s="9"/>
      <c r="AF50" s="9"/>
      <c r="AG50" s="9"/>
    </row>
    <row r="51" spans="7:33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Y51" s="9"/>
      <c r="Z51" s="9"/>
      <c r="AA51" s="9"/>
      <c r="AE51" s="9"/>
      <c r="AF51" s="9"/>
      <c r="AG51" s="9"/>
    </row>
    <row r="53" spans="7:33" x14ac:dyDescent="0.25">
      <c r="G53" s="9"/>
      <c r="H53" s="9"/>
      <c r="I53" s="9"/>
      <c r="J53" s="9"/>
      <c r="K53" s="9"/>
      <c r="L53" s="9"/>
      <c r="M53" s="9"/>
      <c r="N53" s="9"/>
      <c r="O53" s="9"/>
      <c r="P53" s="9"/>
      <c r="Z53" s="9"/>
      <c r="AF53" s="9"/>
    </row>
    <row r="54" spans="7:33" x14ac:dyDescent="0.25">
      <c r="G54" s="9"/>
      <c r="H54" s="9"/>
      <c r="I54" s="9"/>
      <c r="J54" s="9"/>
      <c r="K54" s="9"/>
      <c r="L54" s="9"/>
      <c r="M54" s="9"/>
      <c r="N54" s="9"/>
      <c r="O54" s="9"/>
      <c r="P54" s="9"/>
      <c r="Y54" s="9"/>
      <c r="Z54" s="9"/>
      <c r="AA54" s="9"/>
      <c r="AE54" s="9"/>
      <c r="AF54" s="9"/>
      <c r="AG54" s="9"/>
    </row>
    <row r="55" spans="7:33" x14ac:dyDescent="0.25">
      <c r="G55" s="9"/>
      <c r="H55" s="9"/>
      <c r="I55" s="9"/>
      <c r="J55" s="9"/>
      <c r="K55" s="9"/>
      <c r="L55" s="9"/>
      <c r="M55" s="9"/>
      <c r="N55" s="9"/>
      <c r="O55" s="9"/>
      <c r="P55" s="9"/>
      <c r="Y55" s="9"/>
      <c r="Z55" s="9"/>
      <c r="AA55" s="9"/>
      <c r="AE55" s="9"/>
      <c r="AF55" s="9"/>
      <c r="AG55" s="9"/>
    </row>
    <row r="56" spans="7:33" x14ac:dyDescent="0.25">
      <c r="G56" s="9"/>
      <c r="H56" s="9"/>
      <c r="I56" s="9"/>
      <c r="J56" s="9"/>
      <c r="K56" s="9"/>
      <c r="L56" s="9"/>
      <c r="M56" s="9"/>
      <c r="N56" s="9"/>
      <c r="O56" s="9"/>
      <c r="P56" s="9"/>
      <c r="Y56" s="9"/>
      <c r="Z56" s="9"/>
      <c r="AA56" s="9"/>
      <c r="AE56" s="9"/>
      <c r="AF56" s="9"/>
      <c r="AG56" s="9"/>
    </row>
    <row r="57" spans="7:33" x14ac:dyDescent="0.25">
      <c r="G57" s="9"/>
      <c r="H57" s="9"/>
      <c r="I57" s="9"/>
      <c r="J57" s="9"/>
      <c r="K57" s="9"/>
      <c r="L57" s="9"/>
      <c r="M57" s="9"/>
      <c r="N57" s="9"/>
      <c r="O57" s="9"/>
      <c r="P57" s="9"/>
      <c r="Y57" s="9"/>
      <c r="Z57" s="9"/>
      <c r="AA57" s="9"/>
      <c r="AE57" s="9"/>
      <c r="AF57" s="9"/>
      <c r="AG57" s="9"/>
    </row>
    <row r="59" spans="7:33" x14ac:dyDescent="0.25">
      <c r="G59" s="9"/>
      <c r="H59" s="9"/>
      <c r="I59" s="9"/>
      <c r="J59" s="9"/>
      <c r="K59" s="9"/>
      <c r="L59" s="9"/>
      <c r="M59" s="9"/>
      <c r="N59" s="9"/>
      <c r="O59" s="9"/>
      <c r="P59" s="9"/>
      <c r="Z59" s="9"/>
      <c r="AF59" s="9"/>
    </row>
    <row r="60" spans="7:33" x14ac:dyDescent="0.25">
      <c r="G60" s="9"/>
      <c r="H60" s="9"/>
      <c r="I60" s="9"/>
      <c r="J60" s="9"/>
      <c r="K60" s="9"/>
      <c r="L60" s="9"/>
      <c r="M60" s="9"/>
      <c r="N60" s="9"/>
      <c r="O60" s="9"/>
      <c r="P60" s="9"/>
      <c r="Y60" s="9"/>
      <c r="Z60" s="9"/>
      <c r="AA60" s="9"/>
      <c r="AE60" s="9"/>
      <c r="AF60" s="9"/>
      <c r="AG60" s="9"/>
    </row>
    <row r="61" spans="7:33" x14ac:dyDescent="0.25">
      <c r="G61" s="9"/>
      <c r="H61" s="9"/>
      <c r="I61" s="9"/>
      <c r="J61" s="9"/>
      <c r="K61" s="9"/>
      <c r="L61" s="9"/>
      <c r="M61" s="9"/>
      <c r="N61" s="9"/>
      <c r="O61" s="9"/>
      <c r="P61" s="9"/>
      <c r="Y61" s="9"/>
      <c r="Z61" s="9"/>
      <c r="AA61" s="9"/>
      <c r="AE61" s="9"/>
      <c r="AF61" s="9"/>
      <c r="AG61" s="9"/>
    </row>
    <row r="62" spans="7:33" x14ac:dyDescent="0.25">
      <c r="G62" s="9"/>
      <c r="H62" s="9"/>
      <c r="I62" s="9"/>
      <c r="J62" s="9"/>
      <c r="K62" s="9"/>
      <c r="L62" s="9"/>
      <c r="M62" s="9"/>
      <c r="N62" s="9"/>
      <c r="O62" s="9"/>
      <c r="P62" s="9"/>
      <c r="Y62" s="9"/>
      <c r="Z62" s="9"/>
      <c r="AA62" s="9"/>
      <c r="AE62" s="9"/>
      <c r="AF62" s="9"/>
      <c r="AG62" s="9"/>
    </row>
    <row r="63" spans="7:33" x14ac:dyDescent="0.25">
      <c r="G63" s="9"/>
      <c r="H63" s="9"/>
      <c r="I63" s="9"/>
      <c r="J63" s="9"/>
      <c r="K63" s="9"/>
      <c r="L63" s="9"/>
      <c r="M63" s="9"/>
      <c r="N63" s="9"/>
      <c r="O63" s="9"/>
      <c r="P63" s="9"/>
      <c r="Y63" s="9"/>
      <c r="Z63" s="9"/>
      <c r="AA63" s="9"/>
      <c r="AE63" s="9"/>
      <c r="AF63" s="9"/>
      <c r="AG63" s="9"/>
    </row>
    <row r="65" spans="7:33" x14ac:dyDescent="0.25">
      <c r="G65" s="9"/>
      <c r="H65" s="9"/>
      <c r="I65" s="9"/>
      <c r="J65" s="9"/>
      <c r="K65" s="9"/>
      <c r="L65" s="9"/>
      <c r="M65" s="9"/>
      <c r="N65" s="9"/>
      <c r="O65" s="9"/>
      <c r="P65" s="9"/>
      <c r="Z65" s="9"/>
      <c r="AF65" s="9"/>
    </row>
    <row r="66" spans="7:33" x14ac:dyDescent="0.25">
      <c r="G66" s="9"/>
      <c r="H66" s="9"/>
      <c r="I66" s="9"/>
      <c r="J66" s="9"/>
      <c r="K66" s="9"/>
      <c r="L66" s="9"/>
      <c r="M66" s="9"/>
      <c r="N66" s="9"/>
      <c r="O66" s="9"/>
      <c r="P66" s="9"/>
      <c r="Y66" s="9"/>
      <c r="Z66" s="9"/>
      <c r="AA66" s="9"/>
      <c r="AE66" s="9"/>
      <c r="AF66" s="9"/>
      <c r="AG66" s="9"/>
    </row>
    <row r="67" spans="7:33" x14ac:dyDescent="0.25">
      <c r="G67" s="9"/>
      <c r="H67" s="9"/>
      <c r="I67" s="9"/>
      <c r="J67" s="9"/>
      <c r="K67" s="9"/>
      <c r="L67" s="9"/>
      <c r="M67" s="9"/>
      <c r="N67" s="9"/>
      <c r="O67" s="9"/>
      <c r="P67" s="9"/>
      <c r="Y67" s="9"/>
      <c r="Z67" s="9"/>
      <c r="AA67" s="9"/>
      <c r="AE67" s="9"/>
      <c r="AF67" s="9"/>
      <c r="AG67" s="9"/>
    </row>
    <row r="68" spans="7:33" x14ac:dyDescent="0.25">
      <c r="G68" s="9"/>
      <c r="H68" s="9"/>
      <c r="I68" s="9"/>
      <c r="J68" s="9"/>
      <c r="K68" s="9"/>
      <c r="L68" s="9"/>
      <c r="M68" s="9"/>
      <c r="N68" s="9"/>
      <c r="O68" s="9"/>
      <c r="P68" s="9"/>
      <c r="Y68" s="9"/>
      <c r="Z68" s="9"/>
      <c r="AA68" s="9"/>
      <c r="AE68" s="9"/>
      <c r="AF68" s="9"/>
      <c r="AG68" s="9"/>
    </row>
    <row r="69" spans="7:33" x14ac:dyDescent="0.25">
      <c r="G69" s="9"/>
      <c r="H69" s="9"/>
      <c r="I69" s="9"/>
      <c r="J69" s="9"/>
      <c r="K69" s="9"/>
      <c r="L69" s="9"/>
      <c r="M69" s="9"/>
      <c r="N69" s="9"/>
      <c r="O69" s="9"/>
      <c r="P69" s="9"/>
      <c r="Y69" s="9"/>
      <c r="Z69" s="9"/>
      <c r="AA69" s="9"/>
      <c r="AE69" s="9"/>
      <c r="AF69" s="9"/>
      <c r="AG69" s="9"/>
    </row>
    <row r="71" spans="7:33" x14ac:dyDescent="0.25">
      <c r="G71" s="9"/>
      <c r="H71" s="9"/>
      <c r="I71" s="9"/>
      <c r="J71" s="9"/>
      <c r="K71" s="9"/>
      <c r="L71" s="9"/>
      <c r="M71" s="9"/>
      <c r="N71" s="9"/>
      <c r="O71" s="9"/>
      <c r="P71" s="9"/>
      <c r="Z71" s="9"/>
      <c r="AF71" s="9"/>
    </row>
    <row r="72" spans="7:33" x14ac:dyDescent="0.25">
      <c r="G72" s="9"/>
      <c r="H72" s="9"/>
      <c r="I72" s="9"/>
      <c r="J72" s="9"/>
      <c r="K72" s="9"/>
      <c r="L72" s="9"/>
      <c r="M72" s="9"/>
      <c r="N72" s="9"/>
      <c r="O72" s="9"/>
      <c r="P72" s="9"/>
      <c r="Y72" s="9"/>
      <c r="Z72" s="9"/>
      <c r="AA72" s="9"/>
      <c r="AE72" s="9"/>
      <c r="AF72" s="9"/>
      <c r="AG72" s="9"/>
    </row>
    <row r="73" spans="7:33" x14ac:dyDescent="0.25">
      <c r="G73" s="9"/>
      <c r="H73" s="9"/>
      <c r="I73" s="9"/>
      <c r="J73" s="9"/>
      <c r="K73" s="9"/>
      <c r="L73" s="9"/>
      <c r="M73" s="9"/>
      <c r="N73" s="9"/>
      <c r="O73" s="9"/>
      <c r="P73" s="9"/>
      <c r="Y73" s="9"/>
      <c r="Z73" s="9"/>
      <c r="AA73" s="9"/>
      <c r="AE73" s="9"/>
      <c r="AF73" s="9"/>
      <c r="AG73" s="9"/>
    </row>
    <row r="74" spans="7:33" x14ac:dyDescent="0.25">
      <c r="G74" s="9"/>
      <c r="H74" s="9"/>
      <c r="I74" s="9"/>
      <c r="J74" s="9"/>
      <c r="K74" s="9"/>
      <c r="L74" s="9"/>
      <c r="M74" s="9"/>
      <c r="N74" s="9"/>
      <c r="O74" s="9"/>
      <c r="P74" s="9"/>
      <c r="Y74" s="9"/>
      <c r="Z74" s="9"/>
      <c r="AA74" s="9"/>
      <c r="AE74" s="9"/>
      <c r="AF74" s="9"/>
      <c r="AG74" s="9"/>
    </row>
    <row r="75" spans="7:33" x14ac:dyDescent="0.25">
      <c r="G75" s="9"/>
      <c r="H75" s="9"/>
      <c r="I75" s="9"/>
      <c r="J75" s="9"/>
      <c r="K75" s="9"/>
      <c r="L75" s="9"/>
      <c r="M75" s="9"/>
      <c r="N75" s="9"/>
      <c r="O75" s="9"/>
      <c r="P75" s="9"/>
      <c r="Y75" s="9"/>
      <c r="Z75" s="9"/>
      <c r="AA75" s="9"/>
      <c r="AE75" s="9"/>
      <c r="AF75" s="9"/>
      <c r="AG75" s="9"/>
    </row>
    <row r="77" spans="7:33" x14ac:dyDescent="0.25">
      <c r="G77" s="9"/>
      <c r="H77" s="9"/>
      <c r="I77" s="9"/>
      <c r="J77" s="9"/>
      <c r="K77" s="9"/>
      <c r="L77" s="9"/>
      <c r="M77" s="9"/>
      <c r="N77" s="9"/>
      <c r="O77" s="9"/>
      <c r="P77" s="9"/>
      <c r="Z77" s="9"/>
      <c r="AF77" s="9"/>
    </row>
    <row r="78" spans="7:33" x14ac:dyDescent="0.25">
      <c r="G78" s="9"/>
      <c r="H78" s="9"/>
      <c r="I78" s="9"/>
      <c r="J78" s="9"/>
      <c r="K78" s="9"/>
      <c r="L78" s="9"/>
      <c r="M78" s="9"/>
      <c r="N78" s="9"/>
      <c r="O78" s="9"/>
      <c r="P78" s="9"/>
      <c r="Y78" s="9"/>
      <c r="Z78" s="9"/>
      <c r="AA78" s="9"/>
      <c r="AE78" s="9"/>
      <c r="AF78" s="9"/>
      <c r="AG78" s="9"/>
    </row>
    <row r="79" spans="7:33" x14ac:dyDescent="0.25">
      <c r="G79" s="9"/>
      <c r="H79" s="9"/>
      <c r="I79" s="9"/>
      <c r="J79" s="9"/>
      <c r="K79" s="9"/>
      <c r="L79" s="9"/>
      <c r="M79" s="9"/>
      <c r="N79" s="9"/>
      <c r="O79" s="9"/>
      <c r="P79" s="9"/>
      <c r="Y79" s="9"/>
      <c r="Z79" s="9"/>
      <c r="AA79" s="9"/>
      <c r="AE79" s="9"/>
      <c r="AF79" s="9"/>
      <c r="AG79" s="9"/>
    </row>
    <row r="80" spans="7:33" x14ac:dyDescent="0.25">
      <c r="G80" s="9"/>
      <c r="H80" s="9"/>
      <c r="I80" s="9"/>
      <c r="J80" s="9"/>
      <c r="K80" s="9"/>
      <c r="L80" s="9"/>
      <c r="M80" s="9"/>
      <c r="N80" s="9"/>
      <c r="O80" s="9"/>
      <c r="P80" s="9"/>
      <c r="Y80" s="9"/>
      <c r="Z80" s="9"/>
      <c r="AA80" s="9"/>
      <c r="AE80" s="9"/>
      <c r="AF80" s="9"/>
      <c r="AG80" s="9"/>
    </row>
    <row r="81" spans="7:33" x14ac:dyDescent="0.25">
      <c r="G81" s="9"/>
      <c r="H81" s="9"/>
      <c r="I81" s="9"/>
      <c r="J81" s="9"/>
      <c r="K81" s="9"/>
      <c r="L81" s="9"/>
      <c r="M81" s="9"/>
      <c r="N81" s="9"/>
      <c r="O81" s="9"/>
      <c r="P81" s="9"/>
      <c r="Y81" s="9"/>
      <c r="Z81" s="9"/>
      <c r="AA81" s="9"/>
      <c r="AE81" s="9"/>
      <c r="AF81" s="9"/>
      <c r="AG81" s="9"/>
    </row>
    <row r="83" spans="7:33" x14ac:dyDescent="0.25">
      <c r="G83" s="9"/>
      <c r="H83" s="9"/>
      <c r="I83" s="9"/>
      <c r="J83" s="9"/>
      <c r="K83" s="9"/>
      <c r="L83" s="9"/>
      <c r="M83" s="9"/>
      <c r="N83" s="9"/>
      <c r="O83" s="9"/>
      <c r="P83" s="9"/>
      <c r="Z83" s="9"/>
      <c r="AF83" s="9"/>
    </row>
    <row r="84" spans="7:33" x14ac:dyDescent="0.25">
      <c r="G84" s="9"/>
      <c r="H84" s="9"/>
      <c r="I84" s="9"/>
      <c r="J84" s="9"/>
      <c r="K84" s="9"/>
      <c r="L84" s="9"/>
      <c r="M84" s="9"/>
      <c r="N84" s="9"/>
      <c r="O84" s="9"/>
      <c r="P84" s="9"/>
      <c r="Y84" s="9"/>
      <c r="Z84" s="9"/>
      <c r="AA84" s="9"/>
      <c r="AE84" s="9"/>
      <c r="AF84" s="9"/>
      <c r="AG84" s="9"/>
    </row>
    <row r="85" spans="7:33" x14ac:dyDescent="0.25">
      <c r="G85" s="9"/>
      <c r="H85" s="9"/>
      <c r="I85" s="9"/>
      <c r="J85" s="9"/>
      <c r="K85" s="9"/>
      <c r="L85" s="9"/>
      <c r="M85" s="9"/>
      <c r="N85" s="9"/>
      <c r="O85" s="9"/>
      <c r="P85" s="9"/>
      <c r="Y85" s="9"/>
      <c r="Z85" s="9"/>
      <c r="AA85" s="9"/>
      <c r="AE85" s="9"/>
      <c r="AF85" s="9"/>
      <c r="AG85" s="9"/>
    </row>
    <row r="86" spans="7:33" x14ac:dyDescent="0.25">
      <c r="G86" s="9"/>
      <c r="H86" s="9"/>
      <c r="I86" s="9"/>
      <c r="J86" s="9"/>
      <c r="K86" s="9"/>
      <c r="L86" s="9"/>
      <c r="M86" s="9"/>
      <c r="N86" s="9"/>
      <c r="O86" s="9"/>
      <c r="P86" s="9"/>
      <c r="Y86" s="9"/>
      <c r="Z86" s="9"/>
      <c r="AA86" s="9"/>
      <c r="AE86" s="9"/>
      <c r="AF86" s="9"/>
      <c r="AG86" s="9"/>
    </row>
    <row r="87" spans="7:33" x14ac:dyDescent="0.25">
      <c r="G87" s="9"/>
      <c r="H87" s="9"/>
      <c r="I87" s="9"/>
      <c r="J87" s="9"/>
      <c r="K87" s="9"/>
      <c r="L87" s="9"/>
      <c r="M87" s="9"/>
      <c r="N87" s="9"/>
      <c r="O87" s="9"/>
      <c r="P87" s="9"/>
      <c r="Y87" s="9"/>
      <c r="Z87" s="9"/>
      <c r="AA87" s="9"/>
      <c r="AE87" s="9"/>
      <c r="AF87" s="9"/>
      <c r="AG87" s="9"/>
    </row>
    <row r="89" spans="7:33" x14ac:dyDescent="0.25">
      <c r="G89" s="9"/>
      <c r="H89" s="9"/>
      <c r="I89" s="9"/>
      <c r="J89" s="9"/>
      <c r="K89" s="9"/>
      <c r="L89" s="9"/>
      <c r="M89" s="9"/>
      <c r="N89" s="9"/>
      <c r="O89" s="9"/>
      <c r="P89" s="9"/>
      <c r="Z89" s="9"/>
      <c r="AF89" s="9"/>
    </row>
    <row r="90" spans="7:33" x14ac:dyDescent="0.25">
      <c r="G90" s="9"/>
      <c r="H90" s="9"/>
      <c r="I90" s="9"/>
      <c r="J90" s="9"/>
      <c r="K90" s="9"/>
      <c r="L90" s="9"/>
      <c r="M90" s="9"/>
      <c r="N90" s="9"/>
      <c r="O90" s="9"/>
      <c r="P90" s="9"/>
      <c r="Y90" s="9"/>
      <c r="Z90" s="9"/>
      <c r="AA90" s="9"/>
      <c r="AE90" s="9"/>
      <c r="AF90" s="9"/>
      <c r="AG90" s="9"/>
    </row>
    <row r="91" spans="7:33" x14ac:dyDescent="0.25">
      <c r="G91" s="9"/>
      <c r="H91" s="9"/>
      <c r="I91" s="9"/>
      <c r="J91" s="9"/>
      <c r="K91" s="9"/>
      <c r="L91" s="9"/>
      <c r="M91" s="9"/>
      <c r="N91" s="9"/>
      <c r="O91" s="9"/>
      <c r="P91" s="9"/>
      <c r="Y91" s="9"/>
      <c r="Z91" s="9"/>
      <c r="AA91" s="9"/>
      <c r="AE91" s="9"/>
      <c r="AF91" s="9"/>
      <c r="AG91" s="9"/>
    </row>
    <row r="92" spans="7:33" x14ac:dyDescent="0.25">
      <c r="G92" s="9"/>
      <c r="H92" s="9"/>
      <c r="I92" s="9"/>
      <c r="J92" s="9"/>
      <c r="K92" s="9"/>
      <c r="L92" s="9"/>
      <c r="M92" s="9"/>
      <c r="N92" s="9"/>
      <c r="O92" s="9"/>
      <c r="P92" s="9"/>
      <c r="Y92" s="9"/>
      <c r="Z92" s="9"/>
      <c r="AA92" s="9"/>
      <c r="AE92" s="9"/>
      <c r="AF92" s="9"/>
      <c r="AG92" s="9"/>
    </row>
    <row r="93" spans="7:33" x14ac:dyDescent="0.25">
      <c r="G93" s="9"/>
      <c r="H93" s="9"/>
      <c r="I93" s="9"/>
      <c r="J93" s="9"/>
      <c r="K93" s="9"/>
      <c r="L93" s="9"/>
      <c r="M93" s="9"/>
      <c r="N93" s="9"/>
      <c r="O93" s="9"/>
      <c r="P93" s="9"/>
      <c r="Y93" s="9"/>
      <c r="Z93" s="9"/>
      <c r="AA93" s="9"/>
      <c r="AE93" s="9"/>
      <c r="AF93" s="9"/>
      <c r="AG93" s="9"/>
    </row>
    <row r="95" spans="7:33" x14ac:dyDescent="0.25">
      <c r="G95" s="9"/>
      <c r="H95" s="9"/>
      <c r="I95" s="9"/>
      <c r="J95" s="9"/>
      <c r="K95" s="9"/>
      <c r="L95" s="9"/>
      <c r="M95" s="9"/>
      <c r="N95" s="9"/>
      <c r="O95" s="9"/>
      <c r="P95" s="9"/>
      <c r="Z95" s="9"/>
      <c r="AF95" s="9"/>
    </row>
    <row r="96" spans="7:33" x14ac:dyDescent="0.25">
      <c r="G96" s="9"/>
      <c r="H96" s="9"/>
      <c r="I96" s="9"/>
      <c r="J96" s="9"/>
      <c r="K96" s="9"/>
      <c r="L96" s="9"/>
      <c r="M96" s="9"/>
      <c r="N96" s="9"/>
      <c r="O96" s="9"/>
      <c r="P96" s="9"/>
      <c r="Y96" s="9"/>
      <c r="Z96" s="9"/>
      <c r="AA96" s="9"/>
      <c r="AE96" s="9"/>
      <c r="AF96" s="9"/>
      <c r="AG96" s="9"/>
    </row>
    <row r="97" spans="7:33" x14ac:dyDescent="0.25">
      <c r="G97" s="9"/>
      <c r="H97" s="9"/>
      <c r="I97" s="9"/>
      <c r="J97" s="9"/>
      <c r="K97" s="9"/>
      <c r="L97" s="9"/>
      <c r="M97" s="9"/>
      <c r="N97" s="9"/>
      <c r="O97" s="9"/>
      <c r="P97" s="9"/>
      <c r="Y97" s="9"/>
      <c r="Z97" s="9"/>
      <c r="AA97" s="9"/>
      <c r="AE97" s="9"/>
      <c r="AF97" s="9"/>
      <c r="AG97" s="9"/>
    </row>
    <row r="98" spans="7:33" x14ac:dyDescent="0.25">
      <c r="G98" s="9"/>
      <c r="H98" s="9"/>
      <c r="I98" s="9"/>
      <c r="J98" s="9"/>
      <c r="K98" s="9"/>
      <c r="L98" s="9"/>
      <c r="M98" s="9"/>
      <c r="N98" s="9"/>
      <c r="O98" s="9"/>
      <c r="P98" s="9"/>
      <c r="Y98" s="9"/>
      <c r="Z98" s="9"/>
      <c r="AA98" s="9"/>
      <c r="AE98" s="9"/>
      <c r="AF98" s="9"/>
      <c r="AG98" s="9"/>
    </row>
    <row r="99" spans="7:33" x14ac:dyDescent="0.25">
      <c r="G99" s="9"/>
      <c r="H99" s="9"/>
      <c r="I99" s="9"/>
      <c r="J99" s="9"/>
      <c r="K99" s="9"/>
      <c r="L99" s="9"/>
      <c r="M99" s="9"/>
      <c r="N99" s="9"/>
      <c r="O99" s="9"/>
      <c r="P99" s="9"/>
      <c r="Y99" s="9"/>
      <c r="Z99" s="9"/>
      <c r="AA99" s="9"/>
      <c r="AE99" s="9"/>
      <c r="AF99" s="9"/>
      <c r="AG99" s="9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C1:CD99"/>
  <sheetViews>
    <sheetView tabSelected="1" topLeftCell="X1" zoomScale="80" zoomScaleNormal="80" workbookViewId="0">
      <pane ySplit="1200" topLeftCell="A16" activePane="bottomLeft"/>
      <selection activeCell="Q1" sqref="Q1"/>
      <selection pane="bottomLeft" activeCell="AM18" sqref="AM18"/>
    </sheetView>
  </sheetViews>
  <sheetFormatPr defaultRowHeight="15" x14ac:dyDescent="0.25"/>
  <cols>
    <col min="1" max="1" width="3.28515625" customWidth="1"/>
    <col min="2" max="2" width="4.7109375" customWidth="1"/>
    <col min="3" max="3" width="4.85546875" bestFit="1" customWidth="1"/>
    <col min="4" max="4" width="3.42578125" customWidth="1"/>
    <col min="5" max="5" width="8" customWidth="1"/>
    <col min="6" max="6" width="3.7109375" customWidth="1"/>
    <col min="14" max="14" width="11.42578125" customWidth="1"/>
    <col min="25" max="26" width="6.5703125" customWidth="1"/>
    <col min="27" max="27" width="5.5703125" customWidth="1"/>
    <col min="28" max="29" width="6.5703125" customWidth="1"/>
    <col min="30" max="30" width="8.28515625" customWidth="1"/>
    <col min="31" max="32" width="6.5703125" customWidth="1"/>
    <col min="33" max="33" width="5.5703125" customWidth="1"/>
    <col min="34" max="35" width="6.5703125" customWidth="1"/>
    <col min="36" max="36" width="5.7109375" customWidth="1"/>
    <col min="37" max="44" width="6.5703125" customWidth="1"/>
    <col min="45" max="45" width="3.42578125" customWidth="1"/>
    <col min="46" max="46" width="6.5703125" customWidth="1"/>
    <col min="47" max="47" width="5.28515625" customWidth="1"/>
    <col min="48" max="48" width="3.85546875" customWidth="1"/>
    <col min="49" max="49" width="5.7109375" customWidth="1"/>
    <col min="50" max="58" width="6.5703125" customWidth="1"/>
    <col min="59" max="59" width="5.140625" customWidth="1"/>
    <col min="61" max="78" width="6.7109375" customWidth="1"/>
  </cols>
  <sheetData>
    <row r="1" spans="3:82" x14ac:dyDescent="0.25">
      <c r="G1">
        <f t="shared" ref="G1:W1" si="0">MATCH(G2,hHdrAnnlEnergy,0)-1</f>
        <v>7</v>
      </c>
      <c r="H1">
        <f t="shared" si="0"/>
        <v>7</v>
      </c>
      <c r="I1">
        <f t="shared" si="0"/>
        <v>7</v>
      </c>
      <c r="J1">
        <f t="shared" si="0"/>
        <v>7</v>
      </c>
      <c r="K1">
        <f t="shared" si="0"/>
        <v>7</v>
      </c>
      <c r="L1">
        <f t="shared" si="0"/>
        <v>7</v>
      </c>
      <c r="M1">
        <f t="shared" si="0"/>
        <v>7</v>
      </c>
      <c r="N1">
        <f t="shared" si="0"/>
        <v>7</v>
      </c>
      <c r="O1">
        <f t="shared" si="0"/>
        <v>7</v>
      </c>
      <c r="P1">
        <f t="shared" si="0"/>
        <v>7</v>
      </c>
      <c r="Q1">
        <f t="shared" si="0"/>
        <v>7</v>
      </c>
      <c r="R1" s="2">
        <f t="shared" si="0"/>
        <v>24</v>
      </c>
      <c r="S1" s="2">
        <f t="shared" si="0"/>
        <v>24</v>
      </c>
      <c r="T1" s="2">
        <f t="shared" si="0"/>
        <v>24</v>
      </c>
      <c r="U1" s="2">
        <f t="shared" si="0"/>
        <v>24</v>
      </c>
      <c r="V1" s="2">
        <f t="shared" si="0"/>
        <v>24</v>
      </c>
      <c r="W1" s="2">
        <f t="shared" si="0"/>
        <v>24</v>
      </c>
      <c r="AW1">
        <f t="shared" ref="AW1:BG1" si="1">MATCH(AW2,hHdrAnnlEnergy,0)-1</f>
        <v>6</v>
      </c>
      <c r="AX1">
        <f t="shared" si="1"/>
        <v>6</v>
      </c>
      <c r="AY1">
        <f t="shared" si="1"/>
        <v>6</v>
      </c>
      <c r="AZ1">
        <f t="shared" si="1"/>
        <v>6</v>
      </c>
      <c r="BA1">
        <f t="shared" si="1"/>
        <v>6</v>
      </c>
      <c r="BB1">
        <f t="shared" si="1"/>
        <v>6</v>
      </c>
      <c r="BC1">
        <f t="shared" si="1"/>
        <v>6</v>
      </c>
      <c r="BD1">
        <f t="shared" si="1"/>
        <v>6</v>
      </c>
      <c r="BE1">
        <f t="shared" si="1"/>
        <v>6</v>
      </c>
      <c r="BF1">
        <f t="shared" si="1"/>
        <v>6</v>
      </c>
      <c r="BG1">
        <f t="shared" si="1"/>
        <v>6</v>
      </c>
    </row>
    <row r="2" spans="3:82" x14ac:dyDescent="0.25">
      <c r="G2" t="s">
        <v>6</v>
      </c>
      <c r="H2" t="s">
        <v>6</v>
      </c>
      <c r="I2" t="s">
        <v>6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s="14" t="s">
        <v>29</v>
      </c>
      <c r="S2" s="14" t="s">
        <v>29</v>
      </c>
      <c r="T2" s="14" t="s">
        <v>29</v>
      </c>
      <c r="U2" s="14" t="s">
        <v>29</v>
      </c>
      <c r="V2" s="14" t="s">
        <v>29</v>
      </c>
      <c r="W2" s="14" t="s">
        <v>29</v>
      </c>
      <c r="Y2" t="s">
        <v>646</v>
      </c>
      <c r="AE2" t="s">
        <v>646</v>
      </c>
      <c r="AK2" t="s">
        <v>644</v>
      </c>
      <c r="AQ2" t="s">
        <v>847</v>
      </c>
      <c r="AT2" t="s">
        <v>848</v>
      </c>
      <c r="AW2" t="s">
        <v>5</v>
      </c>
      <c r="AX2" t="s">
        <v>5</v>
      </c>
      <c r="AY2" t="s">
        <v>5</v>
      </c>
      <c r="AZ2" t="str">
        <f>AX2</f>
        <v>kWPkPer</v>
      </c>
      <c r="BA2" t="str">
        <f>AY2</f>
        <v>kWPkPer</v>
      </c>
      <c r="BB2" t="str">
        <f>AZ2</f>
        <v>kWPkPer</v>
      </c>
      <c r="BC2" t="str">
        <f>BA2</f>
        <v>kWPkPer</v>
      </c>
      <c r="BD2" t="str">
        <f>BB2</f>
        <v>kWPkPer</v>
      </c>
      <c r="BE2" t="str">
        <f t="shared" ref="BE2:BF2" si="2">BD2</f>
        <v>kWPkPer</v>
      </c>
      <c r="BF2" t="str">
        <f t="shared" si="2"/>
        <v>kWPkPer</v>
      </c>
      <c r="BG2" t="str">
        <f>BE2</f>
        <v>kWPkPer</v>
      </c>
    </row>
    <row r="3" spans="3:82" x14ac:dyDescent="0.25">
      <c r="G3" t="s">
        <v>648</v>
      </c>
      <c r="H3" t="s">
        <v>52</v>
      </c>
      <c r="I3" t="s">
        <v>650</v>
      </c>
      <c r="J3" t="s">
        <v>53</v>
      </c>
      <c r="K3" t="s">
        <v>777</v>
      </c>
      <c r="L3" t="s">
        <v>54</v>
      </c>
      <c r="M3" t="s">
        <v>66</v>
      </c>
      <c r="N3" t="s">
        <v>55</v>
      </c>
      <c r="O3" t="s">
        <v>56</v>
      </c>
      <c r="P3" t="s">
        <v>70</v>
      </c>
      <c r="Q3" t="s">
        <v>57</v>
      </c>
      <c r="R3" t="s">
        <v>54</v>
      </c>
      <c r="S3" t="s">
        <v>66</v>
      </c>
      <c r="T3" t="s">
        <v>55</v>
      </c>
      <c r="U3" t="s">
        <v>56</v>
      </c>
      <c r="V3" t="s">
        <v>70</v>
      </c>
      <c r="W3" t="s">
        <v>57</v>
      </c>
      <c r="Y3" t="s">
        <v>779</v>
      </c>
      <c r="AE3" t="s">
        <v>780</v>
      </c>
      <c r="AK3" t="s">
        <v>645</v>
      </c>
      <c r="AW3" s="18" t="str">
        <f t="shared" ref="AW3:BG3" si="3">G3</f>
        <v>HP_S0Std</v>
      </c>
      <c r="AX3" s="18" t="str">
        <f t="shared" si="3"/>
        <v>HP_S1Std</v>
      </c>
      <c r="AY3" s="18" t="str">
        <f t="shared" si="3"/>
        <v>HP_SHi</v>
      </c>
      <c r="AZ3" s="18" t="str">
        <f t="shared" si="3"/>
        <v>HP_E2Std</v>
      </c>
      <c r="BA3" s="18" t="str">
        <f t="shared" si="3"/>
        <v>HP_EHi</v>
      </c>
      <c r="BB3" s="18" t="str">
        <f t="shared" si="3"/>
        <v>VRF_HP_OAU0</v>
      </c>
      <c r="BC3" s="18" t="str">
        <f t="shared" si="3"/>
        <v>VRF_HP_OAU1</v>
      </c>
      <c r="BD3" s="18" t="str">
        <f t="shared" si="3"/>
        <v>VRF_HP_OAU2</v>
      </c>
      <c r="BE3" s="18" t="str">
        <f t="shared" si="3"/>
        <v>VRF_HR_OAU0</v>
      </c>
      <c r="BF3" s="18" t="str">
        <f t="shared" si="3"/>
        <v>VRF_HR_OAU1</v>
      </c>
      <c r="BG3" s="18" t="str">
        <f t="shared" si="3"/>
        <v>VRF_HR_OAU2</v>
      </c>
      <c r="BI3" t="s">
        <v>639</v>
      </c>
      <c r="BO3" t="s">
        <v>639</v>
      </c>
      <c r="BV3" t="s">
        <v>640</v>
      </c>
      <c r="CA3" t="s">
        <v>641</v>
      </c>
    </row>
    <row r="4" spans="3:82" x14ac:dyDescent="0.25">
      <c r="C4" t="s">
        <v>28</v>
      </c>
      <c r="D4" t="s">
        <v>2</v>
      </c>
      <c r="R4" t="s">
        <v>31</v>
      </c>
      <c r="S4" t="s">
        <v>31</v>
      </c>
      <c r="T4" t="s">
        <v>31</v>
      </c>
      <c r="U4" t="s">
        <v>31</v>
      </c>
      <c r="V4" t="s">
        <v>31</v>
      </c>
      <c r="W4" t="s">
        <v>31</v>
      </c>
      <c r="X4" t="s">
        <v>2</v>
      </c>
      <c r="Y4" t="s">
        <v>778</v>
      </c>
      <c r="Z4" t="s">
        <v>642</v>
      </c>
      <c r="AA4" t="s">
        <v>58</v>
      </c>
      <c r="AB4" t="s">
        <v>643</v>
      </c>
      <c r="AC4" t="s">
        <v>59</v>
      </c>
      <c r="AE4" t="s">
        <v>849</v>
      </c>
      <c r="AF4" t="s">
        <v>642</v>
      </c>
      <c r="AG4" t="s">
        <v>58</v>
      </c>
      <c r="AH4" t="s">
        <v>643</v>
      </c>
      <c r="AI4" t="s">
        <v>59</v>
      </c>
      <c r="AK4" t="s">
        <v>778</v>
      </c>
      <c r="AL4" t="str">
        <f>Z4</f>
        <v>VRF HP T-24</v>
      </c>
      <c r="AM4" t="str">
        <f>AA4</f>
        <v>VRF HP Tier2</v>
      </c>
      <c r="AN4" t="str">
        <f>AB4</f>
        <v>VRF HR T-24</v>
      </c>
      <c r="AO4" t="str">
        <f>AC4</f>
        <v>VRF HR Tier2</v>
      </c>
      <c r="AQ4" t="s">
        <v>845</v>
      </c>
      <c r="AR4" t="s">
        <v>58</v>
      </c>
      <c r="AT4" t="s">
        <v>846</v>
      </c>
      <c r="AU4" t="s">
        <v>59</v>
      </c>
      <c r="BH4" t="s">
        <v>2</v>
      </c>
      <c r="BI4" s="18" t="str">
        <f>Y4</f>
        <v>Hi Eff HP</v>
      </c>
      <c r="BJ4" t="str">
        <f>Z4</f>
        <v>VRF HP T-24</v>
      </c>
      <c r="BK4" t="str">
        <f>AA4</f>
        <v>VRF HP Tier2</v>
      </c>
      <c r="BL4" t="str">
        <f>AB4</f>
        <v>VRF HR T-24</v>
      </c>
      <c r="BM4" t="str">
        <f>AC4</f>
        <v>VRF HR Tier2</v>
      </c>
      <c r="BO4" s="18" t="str">
        <f>AE4</f>
        <v>Hi Eff HP, w/econo</v>
      </c>
      <c r="BP4" t="str">
        <f>AF4</f>
        <v>VRF HP T-24</v>
      </c>
      <c r="BQ4" t="str">
        <f>AG4</f>
        <v>VRF HP Tier2</v>
      </c>
      <c r="BR4" t="str">
        <f>AH4</f>
        <v>VRF HR T-24</v>
      </c>
      <c r="BS4" t="str">
        <f>AI4</f>
        <v>VRF HR Tier2</v>
      </c>
      <c r="BU4" t="str">
        <f>AK4</f>
        <v>Hi Eff HP</v>
      </c>
      <c r="BV4" t="str">
        <f>AL4</f>
        <v>VRF HP T-24</v>
      </c>
      <c r="BW4" t="str">
        <f>AM4</f>
        <v>VRF HP Tier2</v>
      </c>
      <c r="BX4" t="str">
        <f>AN4</f>
        <v>VRF HR T-24</v>
      </c>
      <c r="BY4" t="str">
        <f>AO4</f>
        <v>VRF HR Tier2</v>
      </c>
      <c r="CA4" t="str">
        <f>AQ4</f>
        <v>VRF HP Tier1</v>
      </c>
      <c r="CB4" t="str">
        <f>AR4</f>
        <v>VRF HP Tier2</v>
      </c>
      <c r="CC4" t="str">
        <f>AT4</f>
        <v>VRF HR Tier1</v>
      </c>
      <c r="CD4" t="str">
        <f>AU4</f>
        <v>VRF HR Tier2</v>
      </c>
    </row>
    <row r="5" spans="3:82" x14ac:dyDescent="0.25">
      <c r="C5" t="s">
        <v>27</v>
      </c>
      <c r="D5">
        <v>1</v>
      </c>
      <c r="G5" s="9">
        <f t="shared" ref="G5:Q20" si="4">VLOOKUP($C5&amp;"-w"&amp;TEXT($D5,"00")&amp;"-v14-"&amp;G$3,tblAnnlEnergy,G$1,FALSE)</f>
        <v>4083058</v>
      </c>
      <c r="H5" s="9">
        <f t="shared" si="4"/>
        <v>4069870.5</v>
      </c>
      <c r="I5" s="9">
        <f t="shared" si="4"/>
        <v>3888675.5</v>
      </c>
      <c r="J5" s="9">
        <f t="shared" si="4"/>
        <v>4064383.75</v>
      </c>
      <c r="K5" s="9">
        <f t="shared" si="4"/>
        <v>3939077.25</v>
      </c>
      <c r="L5" s="9">
        <f t="shared" si="4"/>
        <v>3981387.5</v>
      </c>
      <c r="M5" s="9">
        <f t="shared" si="4"/>
        <v>3839662.75</v>
      </c>
      <c r="N5" s="9">
        <f t="shared" si="4"/>
        <v>3723684</v>
      </c>
      <c r="O5" s="9">
        <f t="shared" si="4"/>
        <v>3842653</v>
      </c>
      <c r="P5" s="9">
        <f t="shared" si="4"/>
        <v>3713791</v>
      </c>
      <c r="Q5" s="9">
        <f t="shared" si="4"/>
        <v>3607963.5</v>
      </c>
      <c r="R5" s="19">
        <f t="shared" ref="R5:W20" si="5">VLOOKUP($C5&amp;"-w"&amp;TEXT($D5,"00")&amp;"-v14-"&amp;R$3,tblAnnlEnergy,R$1,FALSE)/12</f>
        <v>438.16996256510419</v>
      </c>
      <c r="S5" s="19">
        <f t="shared" si="5"/>
        <v>438.16866048177081</v>
      </c>
      <c r="T5" s="19">
        <f t="shared" si="5"/>
        <v>438.16743977864581</v>
      </c>
      <c r="U5" s="19">
        <f t="shared" si="5"/>
        <v>436.39493815104169</v>
      </c>
      <c r="V5" s="19">
        <f t="shared" si="5"/>
        <v>436.39192708333331</v>
      </c>
      <c r="W5" s="19">
        <f t="shared" si="5"/>
        <v>436.3890380859375</v>
      </c>
      <c r="X5" s="9" t="str">
        <f t="shared" ref="X5:X20" si="6">"CZ"&amp;TEXT(D5,"00")</f>
        <v>CZ01</v>
      </c>
      <c r="Y5" s="9">
        <f t="shared" ref="Y5:Y20" si="7">($H5-I5)/$S5</f>
        <v>413.52797756182355</v>
      </c>
      <c r="Z5" s="9">
        <f>($H5-L5)/$R5</f>
        <v>201.93762137872017</v>
      </c>
      <c r="AA5" s="9">
        <f>($H5-N5)/$T5</f>
        <v>790.07810387482721</v>
      </c>
      <c r="AB5" s="9">
        <f>($H5-O5)/$U5</f>
        <v>520.66942151688568</v>
      </c>
      <c r="AC5" s="9">
        <f>($H5-Q5)/$W5</f>
        <v>1058.4752587415755</v>
      </c>
      <c r="AD5" s="9"/>
      <c r="AE5" s="9">
        <f t="shared" ref="AE5:AE20" si="8">($G5-I5)/$S5</f>
        <v>443.62483566550492</v>
      </c>
      <c r="AF5" s="9">
        <f>($G5-L5)/$R5</f>
        <v>232.03439004537785</v>
      </c>
      <c r="AG5" s="9">
        <f>($G5-N5)/$T5</f>
        <v>820.17504582620097</v>
      </c>
      <c r="AH5" s="9">
        <f>($G5-O5)/$U5</f>
        <v>550.88860796270933</v>
      </c>
      <c r="AI5" s="9">
        <f>($G5-Q5)/$W5</f>
        <v>1088.6948537567075</v>
      </c>
      <c r="AJ5" s="9"/>
      <c r="AK5" s="9">
        <f t="shared" ref="AK5:AK20" si="9">($J5-K5)/$S5</f>
        <v>285.97777819669773</v>
      </c>
      <c r="AL5" s="9">
        <f>($J5-L5)/$R5</f>
        <v>189.41565394882184</v>
      </c>
      <c r="AM5" s="9">
        <f>($J5-N5)/$T5</f>
        <v>777.55606434863182</v>
      </c>
      <c r="AN5" s="9">
        <f>($J5-O5)/$U5</f>
        <v>508.09652132870582</v>
      </c>
      <c r="AO5" s="9">
        <f>($J5-Q5)/$W5</f>
        <v>1045.9021885653274</v>
      </c>
      <c r="AP5" s="9"/>
      <c r="AQ5" s="9">
        <f>($L5-M5)/$S5</f>
        <v>323.44793861836723</v>
      </c>
      <c r="AR5" s="9">
        <f>($L5-N5)/$T5</f>
        <v>588.13931982300437</v>
      </c>
      <c r="AS5" s="9"/>
      <c r="AT5" s="9">
        <f>($O5-P5)/$V5</f>
        <v>295.28960551873945</v>
      </c>
      <c r="AU5" s="9">
        <f>($O5-Q5)/$W5</f>
        <v>537.7987976723258</v>
      </c>
      <c r="AW5" s="9">
        <f t="shared" ref="AW5:BG20" si="10">VLOOKUP($C5&amp;"-w"&amp;TEXT($D5,"00")&amp;"-v14-"&amp;AW$3,tblAnnlEnergy,AW$1,FALSE)</f>
        <v>440.14996337890625</v>
      </c>
      <c r="AX5" s="9">
        <f t="shared" si="10"/>
        <v>436.80477905273437</v>
      </c>
      <c r="AY5" s="9">
        <f t="shared" si="10"/>
        <v>420.14886474609375</v>
      </c>
      <c r="AZ5" s="9">
        <f t="shared" si="10"/>
        <v>448.15097045898437</v>
      </c>
      <c r="BA5" s="9">
        <f t="shared" si="10"/>
        <v>434.58731079101562</v>
      </c>
      <c r="BB5" s="9">
        <f t="shared" si="10"/>
        <v>440.335693359375</v>
      </c>
      <c r="BC5" s="9">
        <f t="shared" si="10"/>
        <v>424.79824829101562</v>
      </c>
      <c r="BD5" s="9">
        <f t="shared" si="10"/>
        <v>413.1888427734375</v>
      </c>
      <c r="BE5" s="9">
        <f t="shared" si="10"/>
        <v>435.35916137695312</v>
      </c>
      <c r="BF5" s="9">
        <f t="shared" si="10"/>
        <v>420.60891723632812</v>
      </c>
      <c r="BG5" s="9">
        <f t="shared" si="10"/>
        <v>409.9117431640625</v>
      </c>
      <c r="BH5" s="9" t="str">
        <f>X5</f>
        <v>CZ01</v>
      </c>
      <c r="BI5" s="15">
        <f>($AX5-AY5)/$S5</f>
        <v>3.8012564130732861E-2</v>
      </c>
      <c r="BJ5" s="15">
        <f>($AX5-BB5)/$R5</f>
        <v>-8.0583212184837851E-3</v>
      </c>
      <c r="BK5" s="15">
        <f>($AX5-BD5)/$T5</f>
        <v>5.3897058830357669E-2</v>
      </c>
      <c r="BL5" s="15">
        <f>($AX5-BE5)/$U5</f>
        <v>3.3126362141279097E-3</v>
      </c>
      <c r="BM5" s="15">
        <f>($AX5-BG5)/$W5</f>
        <v>6.1626286504877482E-2</v>
      </c>
      <c r="BO5" s="15">
        <f>($AW5-AY5)/$S5</f>
        <v>4.5647031466881025E-2</v>
      </c>
      <c r="BP5" s="15">
        <f>($AW5-BB5)/$R5</f>
        <v>-4.2387656922319013E-4</v>
      </c>
      <c r="BQ5" s="15">
        <f>($AW5-BD5)/$T5</f>
        <v>6.1531547435585393E-2</v>
      </c>
      <c r="BR5" s="15">
        <f>($AW5-BE5)/$U5</f>
        <v>1.0978133757122015E-2</v>
      </c>
      <c r="BS5" s="15">
        <f>($AW5-BG5)/$W5</f>
        <v>6.9291887686896883E-2</v>
      </c>
      <c r="BU5" s="15">
        <f>($AZ5-BA5)/$S5</f>
        <v>3.0955339555903818E-2</v>
      </c>
      <c r="BV5" s="15">
        <f>($AZ5-BB5)/$R5</f>
        <v>1.7836177208172193E-2</v>
      </c>
      <c r="BW5" s="15">
        <f>($AZ5-BD5)/$T5</f>
        <v>7.9791706346799995E-2</v>
      </c>
      <c r="BX5" s="15">
        <f>($AZ5-BE5)/$U5</f>
        <v>2.9312459801272596E-2</v>
      </c>
      <c r="BY5" s="15">
        <f>($AZ5-BG5)/$W5</f>
        <v>8.762646161471975E-2</v>
      </c>
      <c r="BZ5" s="15"/>
      <c r="CA5" s="15">
        <f>($BB5-BC5)/$S5</f>
        <v>3.5459964323499994E-2</v>
      </c>
      <c r="CB5" s="15">
        <f>($BB5-BD5)/$T5</f>
        <v>6.1955426445314134E-2</v>
      </c>
      <c r="CC5" s="15">
        <f>($BE5-BF5)/$V5</f>
        <v>3.380045144100087E-2</v>
      </c>
      <c r="CD5" s="15">
        <f>($BE5-BG5)/$W5</f>
        <v>5.8313605503260368E-2</v>
      </c>
    </row>
    <row r="6" spans="3:82" x14ac:dyDescent="0.25">
      <c r="C6" t="str">
        <f>C5</f>
        <v>Htl</v>
      </c>
      <c r="D6">
        <f>D5+1</f>
        <v>2</v>
      </c>
      <c r="G6" s="9">
        <f t="shared" si="4"/>
        <v>4153777.5</v>
      </c>
      <c r="H6" s="9">
        <f t="shared" si="4"/>
        <v>4133723</v>
      </c>
      <c r="I6" s="9">
        <f t="shared" si="4"/>
        <v>3923206</v>
      </c>
      <c r="J6" s="9">
        <f t="shared" si="4"/>
        <v>4160671</v>
      </c>
      <c r="K6" s="9">
        <f t="shared" si="4"/>
        <v>4019508.25</v>
      </c>
      <c r="L6" s="9">
        <f t="shared" si="4"/>
        <v>4052447.5</v>
      </c>
      <c r="M6" s="9">
        <f t="shared" si="4"/>
        <v>3891685.5</v>
      </c>
      <c r="N6" s="9">
        <f t="shared" si="4"/>
        <v>3763636.75</v>
      </c>
      <c r="O6" s="9">
        <f t="shared" si="4"/>
        <v>3926173.25</v>
      </c>
      <c r="P6" s="9">
        <f t="shared" si="4"/>
        <v>3776112.5</v>
      </c>
      <c r="Q6" s="9">
        <f t="shared" si="4"/>
        <v>3656588.25</v>
      </c>
      <c r="R6" s="19">
        <f t="shared" si="5"/>
        <v>617.2584228515625</v>
      </c>
      <c r="S6" s="19">
        <f t="shared" si="5"/>
        <v>617.25826009114587</v>
      </c>
      <c r="T6" s="19">
        <f t="shared" si="5"/>
        <v>617.25809733072913</v>
      </c>
      <c r="U6" s="19">
        <f t="shared" si="5"/>
        <v>614.35225423177087</v>
      </c>
      <c r="V6" s="19">
        <f t="shared" si="5"/>
        <v>613.65576171875</v>
      </c>
      <c r="W6" s="19">
        <f t="shared" si="5"/>
        <v>612.5860595703125</v>
      </c>
      <c r="X6" s="9" t="str">
        <f t="shared" si="6"/>
        <v>CZ02</v>
      </c>
      <c r="Y6" s="9">
        <f t="shared" si="7"/>
        <v>341.05173411355327</v>
      </c>
      <c r="Z6" s="9">
        <f>($H6-L6)/$R6</f>
        <v>131.67175528286802</v>
      </c>
      <c r="AA6" s="9">
        <f>($H6-N6)/$T6</f>
        <v>599.56483616885862</v>
      </c>
      <c r="AB6" s="9">
        <f>($H6-O6)/$U6</f>
        <v>337.83509146480588</v>
      </c>
      <c r="AC6" s="9">
        <f>($H6-Q6)/$W6</f>
        <v>778.88607248861922</v>
      </c>
      <c r="AD6" s="9"/>
      <c r="AE6" s="9">
        <f t="shared" si="8"/>
        <v>373.54137628867574</v>
      </c>
      <c r="AF6" s="9">
        <f>($G6-L6)/$R6</f>
        <v>164.16138889103132</v>
      </c>
      <c r="AG6" s="9">
        <f>($G6-N6)/$T6</f>
        <v>632.05448691094477</v>
      </c>
      <c r="AH6" s="9">
        <f>($G6-O6)/$U6</f>
        <v>370.47841597751164</v>
      </c>
      <c r="AI6" s="9">
        <f>($G6-Q6)/$W6</f>
        <v>811.6235135170142</v>
      </c>
      <c r="AJ6" s="9"/>
      <c r="AK6" s="9">
        <f t="shared" si="9"/>
        <v>228.69317290165637</v>
      </c>
      <c r="AL6" s="9">
        <f>($J6-L6)/$R6</f>
        <v>175.32932074063484</v>
      </c>
      <c r="AM6" s="9">
        <f>($J6-N6)/$T6</f>
        <v>643.22242465013403</v>
      </c>
      <c r="AN6" s="9">
        <f>($J6-O6)/$U6</f>
        <v>381.69917727938093</v>
      </c>
      <c r="AO6" s="9">
        <f>($J6-Q6)/$W6</f>
        <v>822.87662627122108</v>
      </c>
      <c r="AP6" s="9"/>
      <c r="AQ6" s="9">
        <f>($L6-M6)/$S6</f>
        <v>260.44527938153715</v>
      </c>
      <c r="AR6" s="9">
        <f>($L6-N6)/$T6</f>
        <v>467.89301144680513</v>
      </c>
      <c r="AS6" s="9"/>
      <c r="AT6" s="9">
        <f>($O6-P6)/$V6</f>
        <v>244.53571425729669</v>
      </c>
      <c r="AU6" s="9">
        <f>($O6-Q6)/$W6</f>
        <v>440.07694231418776</v>
      </c>
      <c r="AW6" s="9">
        <f t="shared" si="10"/>
        <v>844.03204345703125</v>
      </c>
      <c r="AX6" s="9">
        <f t="shared" si="10"/>
        <v>844.0308837890625</v>
      </c>
      <c r="AY6" s="9">
        <f t="shared" si="10"/>
        <v>777.1842041015625</v>
      </c>
      <c r="AZ6" s="9">
        <f t="shared" si="10"/>
        <v>884.95977783203125</v>
      </c>
      <c r="BA6" s="9">
        <f t="shared" si="10"/>
        <v>819.44146728515625</v>
      </c>
      <c r="BB6" s="9">
        <f t="shared" si="10"/>
        <v>845.9010009765625</v>
      </c>
      <c r="BC6" s="9">
        <f t="shared" si="10"/>
        <v>775.318359375</v>
      </c>
      <c r="BD6" s="9">
        <f t="shared" si="10"/>
        <v>720.9395751953125</v>
      </c>
      <c r="BE6" s="9">
        <f t="shared" si="10"/>
        <v>827.03411865234375</v>
      </c>
      <c r="BF6" s="9">
        <f t="shared" si="10"/>
        <v>756.294677734375</v>
      </c>
      <c r="BG6" s="9">
        <f t="shared" si="10"/>
        <v>704.3145751953125</v>
      </c>
      <c r="BH6" s="9" t="str">
        <f t="shared" ref="BH6:BH20" si="11">X6</f>
        <v>CZ02</v>
      </c>
      <c r="BI6" s="15">
        <f t="shared" ref="BI6:BI20" si="12">($AX6-AY6)/$S6</f>
        <v>0.10829612823266108</v>
      </c>
      <c r="BJ6" s="15">
        <f t="shared" ref="BJ6:BJ20" si="13">($AX6-BB6)/$R6</f>
        <v>-3.0297151375603395E-3</v>
      </c>
      <c r="BK6" s="15">
        <f t="shared" ref="BK6:BK20" si="14">($AX6-BD6)/$T6</f>
        <v>0.19941627193883085</v>
      </c>
      <c r="BL6" s="15">
        <f t="shared" ref="BL6:BL20" si="15">($AX6-BE6)/$U6</f>
        <v>2.766615572685201E-2</v>
      </c>
      <c r="BM6" s="15">
        <f t="shared" ref="BM6:BM20" si="16">($AX6-BG6)/$W6</f>
        <v>0.22807621298426461</v>
      </c>
      <c r="BO6" s="15">
        <f t="shared" ref="BO6:BO20" si="17">($AW6-AY6)/$S6</f>
        <v>0.1082980069729611</v>
      </c>
      <c r="BP6" s="15">
        <f t="shared" ref="BP6:BP20" si="18">($AW6-BB6)/$R6</f>
        <v>-3.0278363977557167E-3</v>
      </c>
      <c r="BQ6" s="15">
        <f t="shared" ref="BQ6:BQ20" si="19">($AW6-BD6)/$T6</f>
        <v>0.19941815067962626</v>
      </c>
      <c r="BR6" s="15">
        <f t="shared" ref="BR6:BR20" si="20">($AW6-BE6)/$U6</f>
        <v>2.7668043353959688E-2</v>
      </c>
      <c r="BS6" s="15">
        <f t="shared" ref="BS6:BS20" si="21">($AW6-BG6)/$W6</f>
        <v>0.22807810605373727</v>
      </c>
      <c r="BU6" s="15">
        <f t="shared" ref="BU6:BU20" si="22">($AZ6-BA6)/$S6</f>
        <v>0.10614408065952881</v>
      </c>
      <c r="BV6" s="15">
        <f t="shared" ref="BV6:BV20" si="23">($AZ6-BB6)/$R6</f>
        <v>6.3277835359504778E-2</v>
      </c>
      <c r="BW6" s="15">
        <f t="shared" ref="BW6:BW20" si="24">($AZ6-BD6)/$T6</f>
        <v>0.26572385740423288</v>
      </c>
      <c r="BX6" s="15">
        <f t="shared" ref="BX6:BX20" si="25">($AZ6-BE6)/$U6</f>
        <v>9.4287371423617233E-2</v>
      </c>
      <c r="BY6" s="15">
        <f t="shared" ref="BY6:BY20" si="26">($AZ6-BG6)/$W6</f>
        <v>0.29488950950569964</v>
      </c>
      <c r="BZ6" s="15"/>
      <c r="CA6" s="15">
        <f t="shared" ref="CA6:CA20" si="27">($BB6-BC6)/$S6</f>
        <v>0.11434863843076007</v>
      </c>
      <c r="CB6" s="15">
        <f t="shared" ref="CB6:CB20" si="28">($BB6-BD6)/$T6</f>
        <v>0.20244598867415944</v>
      </c>
      <c r="CC6" s="15">
        <f t="shared" ref="CC6:CC20" si="29">($BE6-BF6)/$V6</f>
        <v>0.11527544485175056</v>
      </c>
      <c r="CD6" s="15">
        <f t="shared" ref="CD6:CD20" si="30">($BE6-BG6)/$W6</f>
        <v>0.20033029080536158</v>
      </c>
    </row>
    <row r="7" spans="3:82" x14ac:dyDescent="0.25">
      <c r="C7" t="str">
        <f t="shared" ref="C7:C10" si="31">C6</f>
        <v>Htl</v>
      </c>
      <c r="D7">
        <f t="shared" ref="D7:D20" si="32">D6+1</f>
        <v>3</v>
      </c>
      <c r="G7" s="9">
        <f t="shared" si="4"/>
        <v>3664989.25</v>
      </c>
      <c r="H7" s="9">
        <f t="shared" si="4"/>
        <v>3642545.5</v>
      </c>
      <c r="I7" s="9">
        <f t="shared" si="4"/>
        <v>3483342.75</v>
      </c>
      <c r="J7" s="9">
        <f t="shared" si="4"/>
        <v>3662319.25</v>
      </c>
      <c r="K7" s="9">
        <f t="shared" si="4"/>
        <v>3560154.75</v>
      </c>
      <c r="L7" s="9">
        <f t="shared" si="4"/>
        <v>3664908.5</v>
      </c>
      <c r="M7" s="9">
        <f t="shared" si="4"/>
        <v>3549787.25</v>
      </c>
      <c r="N7" s="9">
        <f t="shared" si="4"/>
        <v>3457756</v>
      </c>
      <c r="O7" s="9">
        <f t="shared" si="4"/>
        <v>3563423.5</v>
      </c>
      <c r="P7" s="9">
        <f t="shared" si="4"/>
        <v>3454070.25</v>
      </c>
      <c r="Q7" s="9">
        <f t="shared" si="4"/>
        <v>3368493</v>
      </c>
      <c r="R7" s="19">
        <f t="shared" si="5"/>
        <v>528.62247721354163</v>
      </c>
      <c r="S7" s="19">
        <f t="shared" si="5"/>
        <v>528.62190755208337</v>
      </c>
      <c r="T7" s="19">
        <f t="shared" si="5"/>
        <v>528.62158203125</v>
      </c>
      <c r="U7" s="19">
        <f t="shared" si="5"/>
        <v>524.282470703125</v>
      </c>
      <c r="V7" s="19">
        <f t="shared" si="5"/>
        <v>524.2821044921875</v>
      </c>
      <c r="W7" s="19">
        <f t="shared" si="5"/>
        <v>524.28157552083337</v>
      </c>
      <c r="X7" s="9" t="str">
        <f t="shared" si="6"/>
        <v>CZ03</v>
      </c>
      <c r="Y7" s="9">
        <f t="shared" si="7"/>
        <v>301.16563034102836</v>
      </c>
      <c r="Z7" s="9">
        <f>($H7-L7)/$R7</f>
        <v>-42.304292692734428</v>
      </c>
      <c r="AA7" s="9">
        <f>($H7-N7)/$T7</f>
        <v>349.56858796785934</v>
      </c>
      <c r="AB7" s="9">
        <f>($H7-O7)/$U7</f>
        <v>150.91483011798584</v>
      </c>
      <c r="AC7" s="9">
        <f>($H7-Q7)/$W7</f>
        <v>522.72006645999329</v>
      </c>
      <c r="AD7" s="9"/>
      <c r="AE7" s="9">
        <f t="shared" si="8"/>
        <v>343.62272430433273</v>
      </c>
      <c r="AF7" s="9">
        <f t="shared" ref="AF7:AF20" si="33">($G7-L7)/$R7</f>
        <v>0.15275551736968676</v>
      </c>
      <c r="AG7" s="9">
        <f t="shared" ref="AG7:AG20" si="34">($G7-N7)/$T7</f>
        <v>392.02570807589387</v>
      </c>
      <c r="AH7" s="9">
        <f t="shared" ref="AH7:AH20" si="35">($G7-O7)/$U7</f>
        <v>193.72333746689696</v>
      </c>
      <c r="AI7" s="9">
        <f t="shared" ref="AI7:AI20" si="36">($G7-Q7)/$W7</f>
        <v>565.52864690210367</v>
      </c>
      <c r="AJ7" s="9"/>
      <c r="AK7" s="9">
        <f t="shared" si="9"/>
        <v>193.2657321621391</v>
      </c>
      <c r="AL7" s="9">
        <f t="shared" ref="AL7:AL20" si="37">($J7-L7)/$R7</f>
        <v>-4.8981080290954973</v>
      </c>
      <c r="AM7" s="9">
        <f t="shared" ref="AM7:AM20" si="38">($J7-N7)/$T7</f>
        <v>386.97483597615775</v>
      </c>
      <c r="AN7" s="9">
        <f t="shared" ref="AN7:AN20" si="39">($J7-O7)/$U7</f>
        <v>188.63066290843</v>
      </c>
      <c r="AO7" s="9">
        <f t="shared" ref="AO7:AO20" si="40">($J7-Q7)/$W7</f>
        <v>560.43596364817176</v>
      </c>
      <c r="AP7" s="9"/>
      <c r="AQ7" s="9">
        <f t="shared" ref="AQ7:AQ20" si="41">($L7-M7)/$S7</f>
        <v>217.77616166741535</v>
      </c>
      <c r="AR7" s="9">
        <f t="shared" ref="AR7:AR20" si="42">($L7-N7)/$T7</f>
        <v>391.8729522998438</v>
      </c>
      <c r="AS7" s="9"/>
      <c r="AT7" s="9">
        <f t="shared" ref="AT7:AT20" si="43">($O7-P7)/$V7</f>
        <v>208.57711728672879</v>
      </c>
      <c r="AU7" s="9">
        <f t="shared" ref="AU7:AU20" si="44">($O7-Q7)/$W7</f>
        <v>371.80497866313834</v>
      </c>
      <c r="AW7" s="9">
        <f t="shared" si="10"/>
        <v>604.3616943359375</v>
      </c>
      <c r="AX7" s="9">
        <f t="shared" si="10"/>
        <v>604.36676025390625</v>
      </c>
      <c r="AY7" s="9">
        <f t="shared" si="10"/>
        <v>567.562744140625</v>
      </c>
      <c r="AZ7" s="9">
        <f t="shared" si="10"/>
        <v>627.9093017578125</v>
      </c>
      <c r="BA7" s="9">
        <f t="shared" si="10"/>
        <v>592.69976806640625</v>
      </c>
      <c r="BB7" s="9">
        <f t="shared" si="10"/>
        <v>590.12457275390625</v>
      </c>
      <c r="BC7" s="9">
        <f t="shared" si="10"/>
        <v>553.465576171875</v>
      </c>
      <c r="BD7" s="9">
        <f t="shared" si="10"/>
        <v>524.83343505859375</v>
      </c>
      <c r="BE7" s="9">
        <f t="shared" si="10"/>
        <v>570.415283203125</v>
      </c>
      <c r="BF7" s="9">
        <f t="shared" si="10"/>
        <v>537.0479736328125</v>
      </c>
      <c r="BG7" s="9">
        <f t="shared" si="10"/>
        <v>512.410400390625</v>
      </c>
      <c r="BH7" s="9" t="str">
        <f t="shared" si="11"/>
        <v>CZ03</v>
      </c>
      <c r="BI7" s="15">
        <f t="shared" si="12"/>
        <v>6.9622570664374273E-2</v>
      </c>
      <c r="BJ7" s="15">
        <f t="shared" si="13"/>
        <v>2.6942077028341619E-2</v>
      </c>
      <c r="BK7" s="15">
        <f t="shared" si="14"/>
        <v>0.15045417723904206</v>
      </c>
      <c r="BL7" s="15">
        <f t="shared" si="15"/>
        <v>6.4757986291718458E-2</v>
      </c>
      <c r="BM7" s="15">
        <f t="shared" si="16"/>
        <v>0.17539498650497051</v>
      </c>
      <c r="BO7" s="15">
        <f t="shared" si="17"/>
        <v>6.9612987410452382E-2</v>
      </c>
      <c r="BP7" s="15">
        <f t="shared" si="18"/>
        <v>2.6932493784746957E-2</v>
      </c>
      <c r="BQ7" s="15">
        <f t="shared" si="19"/>
        <v>0.15044459397921889</v>
      </c>
      <c r="BR7" s="15">
        <f t="shared" si="20"/>
        <v>6.4748323718102449E-2</v>
      </c>
      <c r="BS7" s="15">
        <f t="shared" si="21"/>
        <v>0.1753853239148562</v>
      </c>
      <c r="BU7" s="15">
        <f t="shared" si="22"/>
        <v>6.6606270357679367E-2</v>
      </c>
      <c r="BV7" s="15">
        <f t="shared" si="23"/>
        <v>7.1477719228050879E-2</v>
      </c>
      <c r="BW7" s="15">
        <f t="shared" si="24"/>
        <v>0.19498989485662982</v>
      </c>
      <c r="BX7" s="15">
        <f t="shared" si="25"/>
        <v>0.10966229421628612</v>
      </c>
      <c r="BY7" s="15">
        <f t="shared" si="26"/>
        <v>0.22029937110120307</v>
      </c>
      <c r="BZ7" s="15"/>
      <c r="CA7" s="15">
        <f t="shared" si="27"/>
        <v>6.9348235588248597E-2</v>
      </c>
      <c r="CB7" s="15">
        <f t="shared" si="28"/>
        <v>0.12351205458624795</v>
      </c>
      <c r="CC7" s="15">
        <f t="shared" si="29"/>
        <v>6.3643807950743661E-2</v>
      </c>
      <c r="CD7" s="15">
        <f t="shared" si="30"/>
        <v>0.11063688964251055</v>
      </c>
    </row>
    <row r="8" spans="3:82" x14ac:dyDescent="0.25">
      <c r="C8" t="str">
        <f t="shared" si="31"/>
        <v>Htl</v>
      </c>
      <c r="D8">
        <f t="shared" si="32"/>
        <v>4</v>
      </c>
      <c r="G8" s="9">
        <f t="shared" si="4"/>
        <v>4012504.25</v>
      </c>
      <c r="H8" s="9">
        <f t="shared" si="4"/>
        <v>3990329</v>
      </c>
      <c r="I8" s="9">
        <f t="shared" si="4"/>
        <v>3797554</v>
      </c>
      <c r="J8" s="9">
        <f t="shared" si="4"/>
        <v>4048677.25</v>
      </c>
      <c r="K8" s="9">
        <f t="shared" si="4"/>
        <v>3919950</v>
      </c>
      <c r="L8" s="9">
        <f t="shared" si="4"/>
        <v>3904156.75</v>
      </c>
      <c r="M8" s="9">
        <f t="shared" si="4"/>
        <v>3762466.25</v>
      </c>
      <c r="N8" s="9">
        <f t="shared" si="4"/>
        <v>3649118.5</v>
      </c>
      <c r="O8" s="9">
        <f t="shared" si="4"/>
        <v>3807330.25</v>
      </c>
      <c r="P8" s="9">
        <f t="shared" si="4"/>
        <v>3673781.75</v>
      </c>
      <c r="Q8" s="9">
        <f t="shared" si="4"/>
        <v>3568011</v>
      </c>
      <c r="R8" s="19">
        <f t="shared" si="5"/>
        <v>587.40576171875</v>
      </c>
      <c r="S8" s="19">
        <f t="shared" si="5"/>
        <v>587.403564453125</v>
      </c>
      <c r="T8" s="19">
        <f t="shared" si="5"/>
        <v>587.4013671875</v>
      </c>
      <c r="U8" s="19">
        <f t="shared" si="5"/>
        <v>584.30757649739587</v>
      </c>
      <c r="V8" s="19">
        <f t="shared" si="5"/>
        <v>584.3043212890625</v>
      </c>
      <c r="W8" s="19">
        <f t="shared" si="5"/>
        <v>584.30098470052087</v>
      </c>
      <c r="X8" s="9" t="str">
        <f t="shared" si="6"/>
        <v>CZ04</v>
      </c>
      <c r="Y8" s="9">
        <f t="shared" si="7"/>
        <v>328.18152913231683</v>
      </c>
      <c r="Z8" s="9">
        <f t="shared" ref="Z8:Z20" si="45">($H8-L8)/$R8</f>
        <v>146.69970166424633</v>
      </c>
      <c r="AA8" s="9">
        <f t="shared" ref="AA8:AA20" si="46">($H8-N8)/$T8</f>
        <v>580.8813514236931</v>
      </c>
      <c r="AB8" s="9">
        <f t="shared" ref="AB8:AB20" si="47">($H8-O8)/$U8</f>
        <v>313.18907602906222</v>
      </c>
      <c r="AC8" s="9">
        <f t="shared" ref="AC8:AC20" si="48">($H8-Q8)/$W8</f>
        <v>722.77475318042798</v>
      </c>
      <c r="AD8" s="9"/>
      <c r="AE8" s="9">
        <f t="shared" si="8"/>
        <v>365.93283222603446</v>
      </c>
      <c r="AF8" s="9">
        <f t="shared" si="33"/>
        <v>184.4508635444349</v>
      </c>
      <c r="AG8" s="9">
        <f t="shared" si="34"/>
        <v>618.63279573199623</v>
      </c>
      <c r="AH8" s="9">
        <f t="shared" si="35"/>
        <v>351.1404066158201</v>
      </c>
      <c r="AI8" s="9">
        <f t="shared" si="36"/>
        <v>760.7265119154672</v>
      </c>
      <c r="AJ8" s="9"/>
      <c r="AK8" s="9">
        <f t="shared" si="9"/>
        <v>219.14618465048909</v>
      </c>
      <c r="AL8" s="9">
        <f t="shared" si="37"/>
        <v>246.03180530121602</v>
      </c>
      <c r="AM8" s="9">
        <f t="shared" si="38"/>
        <v>680.21419819484322</v>
      </c>
      <c r="AN8" s="9">
        <f t="shared" si="39"/>
        <v>413.04787017608635</v>
      </c>
      <c r="AO8" s="9">
        <f t="shared" si="40"/>
        <v>822.63467388534684</v>
      </c>
      <c r="AP8" s="9"/>
      <c r="AQ8" s="9">
        <f t="shared" si="41"/>
        <v>241.21491351846734</v>
      </c>
      <c r="AR8" s="9">
        <f t="shared" si="42"/>
        <v>434.18055225361968</v>
      </c>
      <c r="AS8" s="9"/>
      <c r="AT8" s="9">
        <f t="shared" si="43"/>
        <v>228.55983626027631</v>
      </c>
      <c r="AU8" s="9">
        <f t="shared" si="44"/>
        <v>409.58214390595509</v>
      </c>
      <c r="AW8" s="9">
        <f t="shared" si="10"/>
        <v>791.8643798828125</v>
      </c>
      <c r="AX8" s="9">
        <f t="shared" si="10"/>
        <v>791.864013671875</v>
      </c>
      <c r="AY8" s="9">
        <f t="shared" si="10"/>
        <v>733.3773193359375</v>
      </c>
      <c r="AZ8" s="9">
        <f t="shared" si="10"/>
        <v>833.5108642578125</v>
      </c>
      <c r="BA8" s="9">
        <f t="shared" si="10"/>
        <v>775.10552978515625</v>
      </c>
      <c r="BB8" s="9">
        <f t="shared" si="10"/>
        <v>774.0235595703125</v>
      </c>
      <c r="BC8" s="9">
        <f t="shared" si="10"/>
        <v>710.2144775390625</v>
      </c>
      <c r="BD8" s="9">
        <f t="shared" si="10"/>
        <v>665.289794921875</v>
      </c>
      <c r="BE8" s="9">
        <f t="shared" si="10"/>
        <v>744.9256591796875</v>
      </c>
      <c r="BF8" s="9">
        <f t="shared" si="10"/>
        <v>688.35888671875</v>
      </c>
      <c r="BG8" s="9">
        <f t="shared" si="10"/>
        <v>645.202880859375</v>
      </c>
      <c r="BH8" s="9" t="str">
        <f t="shared" si="11"/>
        <v>CZ04</v>
      </c>
      <c r="BI8" s="15">
        <f t="shared" si="12"/>
        <v>9.9568163823433448E-2</v>
      </c>
      <c r="BJ8" s="15">
        <f t="shared" si="13"/>
        <v>3.0371602160253433E-2</v>
      </c>
      <c r="BK8" s="15">
        <f t="shared" si="14"/>
        <v>0.21548165499859517</v>
      </c>
      <c r="BL8" s="15">
        <f t="shared" si="15"/>
        <v>8.0331586274402331E-2</v>
      </c>
      <c r="BM8" s="15">
        <f t="shared" si="16"/>
        <v>0.25100271376004968</v>
      </c>
      <c r="BO8" s="15">
        <f t="shared" si="17"/>
        <v>9.9568787263534367E-2</v>
      </c>
      <c r="BP8" s="15">
        <f t="shared" si="18"/>
        <v>3.0372225598022291E-2</v>
      </c>
      <c r="BQ8" s="15">
        <f t="shared" si="19"/>
        <v>0.21548227844102816</v>
      </c>
      <c r="BR8" s="15">
        <f t="shared" si="20"/>
        <v>8.0332213017837176E-2</v>
      </c>
      <c r="BS8" s="15">
        <f t="shared" si="21"/>
        <v>0.25100334051055512</v>
      </c>
      <c r="BU8" s="15">
        <f t="shared" si="22"/>
        <v>9.9429656214347018E-2</v>
      </c>
      <c r="BV8" s="15">
        <f t="shared" si="23"/>
        <v>0.10127123117321844</v>
      </c>
      <c r="BW8" s="15">
        <f t="shared" si="24"/>
        <v>0.28638181443360672</v>
      </c>
      <c r="BX8" s="15">
        <f t="shared" si="25"/>
        <v>0.15160714774424938</v>
      </c>
      <c r="BY8" s="15">
        <f t="shared" si="26"/>
        <v>0.32227907932579192</v>
      </c>
      <c r="BZ8" s="15"/>
      <c r="CA8" s="15">
        <f t="shared" si="27"/>
        <v>0.10862903443675304</v>
      </c>
      <c r="CB8" s="15">
        <f t="shared" si="28"/>
        <v>0.18510982561899522</v>
      </c>
      <c r="CC8" s="15">
        <f t="shared" si="29"/>
        <v>9.6810463999552079E-2</v>
      </c>
      <c r="CD8" s="15">
        <f t="shared" si="30"/>
        <v>0.1706702212241259</v>
      </c>
    </row>
    <row r="9" spans="3:82" x14ac:dyDescent="0.25">
      <c r="C9" t="str">
        <f t="shared" si="31"/>
        <v>Htl</v>
      </c>
      <c r="D9">
        <f t="shared" si="32"/>
        <v>5</v>
      </c>
      <c r="G9" s="9">
        <f t="shared" si="4"/>
        <v>3791178.5</v>
      </c>
      <c r="H9" s="9">
        <f t="shared" si="4"/>
        <v>3773364</v>
      </c>
      <c r="I9" s="9">
        <f t="shared" si="4"/>
        <v>3613705.5</v>
      </c>
      <c r="J9" s="9">
        <f t="shared" si="4"/>
        <v>3789909</v>
      </c>
      <c r="K9" s="9">
        <f t="shared" si="4"/>
        <v>3680241.25</v>
      </c>
      <c r="L9" s="9">
        <f t="shared" si="4"/>
        <v>3760854.75</v>
      </c>
      <c r="M9" s="9">
        <f t="shared" si="4"/>
        <v>3636325.5</v>
      </c>
      <c r="N9" s="9">
        <f t="shared" si="4"/>
        <v>3536370.75</v>
      </c>
      <c r="O9" s="9">
        <f t="shared" si="4"/>
        <v>3648833.75</v>
      </c>
      <c r="P9" s="9">
        <f t="shared" si="4"/>
        <v>3534305.75</v>
      </c>
      <c r="Q9" s="9">
        <f t="shared" si="4"/>
        <v>3443263</v>
      </c>
      <c r="R9" s="19">
        <f t="shared" si="5"/>
        <v>496.9476318359375</v>
      </c>
      <c r="S9" s="19">
        <f t="shared" si="5"/>
        <v>496.94551595052081</v>
      </c>
      <c r="T9" s="19">
        <f t="shared" si="5"/>
        <v>496.94340006510419</v>
      </c>
      <c r="U9" s="19">
        <f t="shared" si="5"/>
        <v>493.63627115885419</v>
      </c>
      <c r="V9" s="19">
        <f t="shared" si="5"/>
        <v>493.63346354166669</v>
      </c>
      <c r="W9" s="19">
        <f t="shared" si="5"/>
        <v>493.63069661458331</v>
      </c>
      <c r="X9" s="9" t="str">
        <f t="shared" si="6"/>
        <v>CZ05</v>
      </c>
      <c r="Y9" s="9">
        <f t="shared" si="7"/>
        <v>321.27968736093123</v>
      </c>
      <c r="Z9" s="9">
        <f t="shared" si="45"/>
        <v>25.172169457343966</v>
      </c>
      <c r="AA9" s="9">
        <f t="shared" si="46"/>
        <v>476.9018966122735</v>
      </c>
      <c r="AB9" s="9">
        <f t="shared" si="47"/>
        <v>252.27127193804941</v>
      </c>
      <c r="AC9" s="9">
        <f t="shared" si="48"/>
        <v>668.72056835990497</v>
      </c>
      <c r="AD9" s="9"/>
      <c r="AE9" s="9">
        <f t="shared" si="8"/>
        <v>357.12768161423634</v>
      </c>
      <c r="AF9" s="9">
        <f t="shared" si="33"/>
        <v>61.020011078372733</v>
      </c>
      <c r="AG9" s="9">
        <f t="shared" si="34"/>
        <v>512.75004349915469</v>
      </c>
      <c r="AH9" s="9">
        <f t="shared" si="35"/>
        <v>288.35958440783389</v>
      </c>
      <c r="AI9" s="9">
        <f t="shared" si="36"/>
        <v>704.80928837301474</v>
      </c>
      <c r="AJ9" s="9"/>
      <c r="AK9" s="9">
        <f t="shared" si="9"/>
        <v>220.68364937398741</v>
      </c>
      <c r="AL9" s="9">
        <f t="shared" si="37"/>
        <v>58.46541594868085</v>
      </c>
      <c r="AM9" s="9">
        <f t="shared" si="38"/>
        <v>510.19542661555448</v>
      </c>
      <c r="AN9" s="9">
        <f t="shared" si="39"/>
        <v>285.78785280265885</v>
      </c>
      <c r="AO9" s="9">
        <f t="shared" si="40"/>
        <v>702.23752772541627</v>
      </c>
      <c r="AP9" s="9"/>
      <c r="AQ9" s="9">
        <f t="shared" si="41"/>
        <v>250.58934229803768</v>
      </c>
      <c r="AR9" s="9">
        <f t="shared" si="42"/>
        <v>451.72951279882278</v>
      </c>
      <c r="AS9" s="9"/>
      <c r="AT9" s="9">
        <f t="shared" si="43"/>
        <v>232.01020283004559</v>
      </c>
      <c r="AU9" s="9">
        <f t="shared" si="44"/>
        <v>416.44644753627512</v>
      </c>
      <c r="AW9" s="9">
        <f t="shared" si="10"/>
        <v>547.7236328125</v>
      </c>
      <c r="AX9" s="9">
        <f t="shared" si="10"/>
        <v>547.3504638671875</v>
      </c>
      <c r="AY9" s="9">
        <f t="shared" si="10"/>
        <v>517.24444580078125</v>
      </c>
      <c r="AZ9" s="9">
        <f t="shared" si="10"/>
        <v>564.85467529296875</v>
      </c>
      <c r="BA9" s="9">
        <f t="shared" si="10"/>
        <v>537.21026611328125</v>
      </c>
      <c r="BB9" s="9">
        <f t="shared" si="10"/>
        <v>541.92291259765625</v>
      </c>
      <c r="BC9" s="9">
        <f t="shared" si="10"/>
        <v>511.83987426757812</v>
      </c>
      <c r="BD9" s="9">
        <f t="shared" si="10"/>
        <v>489.97259521484375</v>
      </c>
      <c r="BE9" s="9">
        <f t="shared" si="10"/>
        <v>525.9208984375</v>
      </c>
      <c r="BF9" s="9">
        <f t="shared" si="10"/>
        <v>498.04312133789062</v>
      </c>
      <c r="BG9" s="9">
        <f t="shared" si="10"/>
        <v>477.83935546875</v>
      </c>
      <c r="BH9" s="9" t="str">
        <f t="shared" si="11"/>
        <v>CZ05</v>
      </c>
      <c r="BI9" s="15">
        <f t="shared" si="12"/>
        <v>6.058213043500689E-2</v>
      </c>
      <c r="BJ9" s="15">
        <f t="shared" si="13"/>
        <v>1.0921777108544717E-2</v>
      </c>
      <c r="BK9" s="15">
        <f t="shared" si="14"/>
        <v>0.11546157700218318</v>
      </c>
      <c r="BL9" s="15">
        <f t="shared" si="15"/>
        <v>4.3411650807951625E-2</v>
      </c>
      <c r="BM9" s="15">
        <f t="shared" si="16"/>
        <v>0.14081601666014368</v>
      </c>
      <c r="BO9" s="15">
        <f t="shared" si="17"/>
        <v>6.133305570414576E-2</v>
      </c>
      <c r="BP9" s="15">
        <f t="shared" si="18"/>
        <v>1.1672699180421494E-2</v>
      </c>
      <c r="BQ9" s="15">
        <f t="shared" si="19"/>
        <v>0.11621250546861138</v>
      </c>
      <c r="BR9" s="15">
        <f t="shared" si="20"/>
        <v>4.4167610138971719E-2</v>
      </c>
      <c r="BS9" s="15">
        <f t="shared" si="21"/>
        <v>0.14157198452817088</v>
      </c>
      <c r="BU9" s="15">
        <f t="shared" si="22"/>
        <v>5.562865201995295E-2</v>
      </c>
      <c r="BV9" s="15">
        <f t="shared" si="23"/>
        <v>4.6145229851670168E-2</v>
      </c>
      <c r="BW9" s="15">
        <f t="shared" si="24"/>
        <v>0.15068532969411558</v>
      </c>
      <c r="BX9" s="15">
        <f t="shared" si="25"/>
        <v>7.88713859378046E-2</v>
      </c>
      <c r="BY9" s="15">
        <f t="shared" si="26"/>
        <v>0.17627615223483259</v>
      </c>
      <c r="BZ9" s="15"/>
      <c r="CA9" s="15">
        <f t="shared" si="27"/>
        <v>6.0535888471671795E-2</v>
      </c>
      <c r="CB9" s="15">
        <f t="shared" si="28"/>
        <v>0.10453970688816176</v>
      </c>
      <c r="CC9" s="15">
        <f t="shared" si="29"/>
        <v>5.6474650036071272E-2</v>
      </c>
      <c r="CD9" s="15">
        <f t="shared" si="30"/>
        <v>9.7403875606810325E-2</v>
      </c>
    </row>
    <row r="10" spans="3:82" x14ac:dyDescent="0.25">
      <c r="C10" t="str">
        <f t="shared" si="31"/>
        <v>Htl</v>
      </c>
      <c r="D10">
        <f t="shared" si="32"/>
        <v>6</v>
      </c>
      <c r="G10" s="9">
        <f t="shared" si="4"/>
        <v>3568444.5</v>
      </c>
      <c r="H10" s="9">
        <f t="shared" si="4"/>
        <v>3545649.25</v>
      </c>
      <c r="I10" s="9">
        <f t="shared" si="4"/>
        <v>3399200.25</v>
      </c>
      <c r="J10" s="9">
        <f t="shared" si="4"/>
        <v>3598469.75</v>
      </c>
      <c r="K10" s="9">
        <f t="shared" si="4"/>
        <v>3498813.5</v>
      </c>
      <c r="L10" s="9">
        <f t="shared" si="4"/>
        <v>3586188.5</v>
      </c>
      <c r="M10" s="9">
        <f t="shared" si="4"/>
        <v>3473885.75</v>
      </c>
      <c r="N10" s="9">
        <f t="shared" si="4"/>
        <v>3386339.25</v>
      </c>
      <c r="O10" s="9">
        <f t="shared" si="4"/>
        <v>3499994.5</v>
      </c>
      <c r="P10" s="9">
        <f t="shared" si="4"/>
        <v>3399312</v>
      </c>
      <c r="Q10" s="9">
        <f t="shared" si="4"/>
        <v>3320872.5</v>
      </c>
      <c r="R10" s="19">
        <f t="shared" si="5"/>
        <v>563.85823567708337</v>
      </c>
      <c r="S10" s="19">
        <f t="shared" si="5"/>
        <v>563.85791015625</v>
      </c>
      <c r="T10" s="19">
        <f t="shared" si="5"/>
        <v>563.85791015625</v>
      </c>
      <c r="U10" s="19">
        <f t="shared" si="5"/>
        <v>561.58101399739587</v>
      </c>
      <c r="V10" s="19">
        <f t="shared" si="5"/>
        <v>561.58170572916663</v>
      </c>
      <c r="W10" s="19">
        <f t="shared" si="5"/>
        <v>561.58109537760413</v>
      </c>
      <c r="X10" s="9" t="str">
        <f t="shared" si="6"/>
        <v>CZ06</v>
      </c>
      <c r="Y10" s="9">
        <f t="shared" si="7"/>
        <v>259.72678109528994</v>
      </c>
      <c r="Z10" s="9">
        <f t="shared" si="45"/>
        <v>-71.896174312893194</v>
      </c>
      <c r="AA10" s="9">
        <f t="shared" si="46"/>
        <v>282.53571889388553</v>
      </c>
      <c r="AB10" s="9">
        <f t="shared" si="47"/>
        <v>81.29681891313318</v>
      </c>
      <c r="AC10" s="9">
        <f t="shared" si="48"/>
        <v>400.25697419330209</v>
      </c>
      <c r="AD10" s="9"/>
      <c r="AE10" s="9">
        <f t="shared" si="8"/>
        <v>300.15407596765101</v>
      </c>
      <c r="AF10" s="9">
        <f t="shared" si="33"/>
        <v>-31.468902779601915</v>
      </c>
      <c r="AG10" s="9">
        <f t="shared" si="34"/>
        <v>322.9630137662466</v>
      </c>
      <c r="AH10" s="9">
        <f t="shared" si="35"/>
        <v>121.88802380045813</v>
      </c>
      <c r="AI10" s="9">
        <f t="shared" si="36"/>
        <v>440.84817319844768</v>
      </c>
      <c r="AJ10" s="9"/>
      <c r="AK10" s="9">
        <f t="shared" si="9"/>
        <v>176.74000524774829</v>
      </c>
      <c r="AL10" s="9">
        <f t="shared" si="37"/>
        <v>21.780740659489744</v>
      </c>
      <c r="AM10" s="9">
        <f t="shared" si="38"/>
        <v>376.21268794689212</v>
      </c>
      <c r="AN10" s="9">
        <f t="shared" si="39"/>
        <v>175.35359555523834</v>
      </c>
      <c r="AO10" s="9">
        <f t="shared" si="40"/>
        <v>494.31373720538988</v>
      </c>
      <c r="AP10" s="9"/>
      <c r="AQ10" s="9">
        <f t="shared" si="41"/>
        <v>199.16852805856695</v>
      </c>
      <c r="AR10" s="9">
        <f t="shared" si="42"/>
        <v>354.43193471316204</v>
      </c>
      <c r="AS10" s="9"/>
      <c r="AT10" s="9">
        <f t="shared" si="43"/>
        <v>179.2837960582641</v>
      </c>
      <c r="AU10" s="9">
        <f t="shared" si="44"/>
        <v>318.96016706110686</v>
      </c>
      <c r="AW10" s="9">
        <f t="shared" si="10"/>
        <v>676.794921875</v>
      </c>
      <c r="AX10" s="9">
        <f t="shared" si="10"/>
        <v>676.795166015625</v>
      </c>
      <c r="AY10" s="9">
        <f t="shared" si="10"/>
        <v>633.646240234375</v>
      </c>
      <c r="AZ10" s="9">
        <f t="shared" si="10"/>
        <v>707.4154052734375</v>
      </c>
      <c r="BA10" s="9">
        <f t="shared" si="10"/>
        <v>663.1124267578125</v>
      </c>
      <c r="BB10" s="9">
        <f t="shared" si="10"/>
        <v>661.52984619140625</v>
      </c>
      <c r="BC10" s="9">
        <f t="shared" si="10"/>
        <v>614.84661865234375</v>
      </c>
      <c r="BD10" s="9">
        <f t="shared" si="10"/>
        <v>580.7200927734375</v>
      </c>
      <c r="BE10" s="9">
        <f t="shared" si="10"/>
        <v>644.65460205078125</v>
      </c>
      <c r="BF10" s="9">
        <f t="shared" si="10"/>
        <v>599.51629638671875</v>
      </c>
      <c r="BG10" s="9">
        <f t="shared" si="10"/>
        <v>566.53497314453125</v>
      </c>
      <c r="BH10" s="9" t="str">
        <f t="shared" si="11"/>
        <v>CZ06</v>
      </c>
      <c r="BI10" s="15">
        <f t="shared" si="12"/>
        <v>7.6524466543872821E-2</v>
      </c>
      <c r="BJ10" s="15">
        <f t="shared" si="13"/>
        <v>2.7072974833626556E-2</v>
      </c>
      <c r="BK10" s="15">
        <f t="shared" si="14"/>
        <v>0.17038880099343512</v>
      </c>
      <c r="BL10" s="15">
        <f t="shared" si="15"/>
        <v>5.7232283791190969E-2</v>
      </c>
      <c r="BM10" s="15">
        <f t="shared" si="16"/>
        <v>0.19633886143719881</v>
      </c>
      <c r="BO10" s="15">
        <f t="shared" si="17"/>
        <v>7.6524033561341936E-2</v>
      </c>
      <c r="BP10" s="15">
        <f t="shared" si="18"/>
        <v>2.7072541851345635E-2</v>
      </c>
      <c r="BQ10" s="15">
        <f t="shared" si="19"/>
        <v>0.17038836801090423</v>
      </c>
      <c r="BR10" s="15">
        <f t="shared" si="20"/>
        <v>5.7231849053158673E-2</v>
      </c>
      <c r="BS10" s="15">
        <f t="shared" si="21"/>
        <v>0.19633842669922952</v>
      </c>
      <c r="BU10" s="15">
        <f t="shared" si="22"/>
        <v>7.8571174967374771E-2</v>
      </c>
      <c r="BV10" s="15">
        <f t="shared" si="23"/>
        <v>8.1377828997977963E-2</v>
      </c>
      <c r="BW10" s="15">
        <f t="shared" si="24"/>
        <v>0.22469368650852412</v>
      </c>
      <c r="BX10" s="15">
        <f t="shared" si="25"/>
        <v>0.11175734517076691</v>
      </c>
      <c r="BY10" s="15">
        <f t="shared" si="26"/>
        <v>0.25086391491540327</v>
      </c>
      <c r="BZ10" s="15"/>
      <c r="CA10" s="15">
        <f t="shared" si="27"/>
        <v>8.2792538152255707E-2</v>
      </c>
      <c r="CB10" s="15">
        <f t="shared" si="28"/>
        <v>0.14331581053030834</v>
      </c>
      <c r="CC10" s="15">
        <f t="shared" si="29"/>
        <v>8.0377094202978366E-2</v>
      </c>
      <c r="CD10" s="15">
        <f t="shared" si="30"/>
        <v>0.13910658593969011</v>
      </c>
    </row>
    <row r="11" spans="3:82" x14ac:dyDescent="0.25">
      <c r="C11" t="str">
        <f>C5</f>
        <v>Htl</v>
      </c>
      <c r="D11">
        <f t="shared" si="32"/>
        <v>7</v>
      </c>
      <c r="G11" s="9">
        <f t="shared" si="4"/>
        <v>3356719.25</v>
      </c>
      <c r="H11" s="9">
        <f t="shared" si="4"/>
        <v>3327341.75</v>
      </c>
      <c r="I11" s="9">
        <f t="shared" si="4"/>
        <v>3210217.75</v>
      </c>
      <c r="J11" s="9">
        <f t="shared" si="4"/>
        <v>3379736.5</v>
      </c>
      <c r="K11" s="9">
        <f t="shared" si="4"/>
        <v>3299408.5</v>
      </c>
      <c r="L11" s="9">
        <f t="shared" si="4"/>
        <v>3404922.5</v>
      </c>
      <c r="M11" s="9">
        <f t="shared" si="4"/>
        <v>3311787.5</v>
      </c>
      <c r="N11" s="9">
        <f t="shared" si="4"/>
        <v>3240294.25</v>
      </c>
      <c r="O11" s="9">
        <f t="shared" si="4"/>
        <v>3338953</v>
      </c>
      <c r="P11" s="9">
        <f t="shared" si="4"/>
        <v>3252381.5</v>
      </c>
      <c r="Q11" s="9">
        <f t="shared" si="4"/>
        <v>3186567.5</v>
      </c>
      <c r="R11" s="19">
        <f t="shared" si="5"/>
        <v>539.3800048828125</v>
      </c>
      <c r="S11" s="19">
        <f t="shared" si="5"/>
        <v>539.3800048828125</v>
      </c>
      <c r="T11" s="19">
        <f t="shared" si="5"/>
        <v>539.3800048828125</v>
      </c>
      <c r="U11" s="19">
        <f t="shared" si="5"/>
        <v>536.67488606770837</v>
      </c>
      <c r="V11" s="19">
        <f t="shared" si="5"/>
        <v>536.67488606770837</v>
      </c>
      <c r="W11" s="19">
        <f t="shared" si="5"/>
        <v>536.67488606770837</v>
      </c>
      <c r="X11" s="9" t="str">
        <f t="shared" si="6"/>
        <v>CZ07</v>
      </c>
      <c r="Y11" s="9">
        <f t="shared" si="7"/>
        <v>217.14560966242482</v>
      </c>
      <c r="Z11" s="9">
        <f t="shared" si="45"/>
        <v>-143.8331960726936</v>
      </c>
      <c r="AA11" s="9">
        <f t="shared" si="46"/>
        <v>161.38436577550223</v>
      </c>
      <c r="AB11" s="9">
        <f t="shared" si="47"/>
        <v>-21.635538202797687</v>
      </c>
      <c r="AC11" s="9">
        <f t="shared" si="48"/>
        <v>262.3082496583221</v>
      </c>
      <c r="AD11" s="9"/>
      <c r="AE11" s="9">
        <f t="shared" si="8"/>
        <v>271.61092119428753</v>
      </c>
      <c r="AF11" s="9">
        <f t="shared" si="33"/>
        <v>-89.367884540830914</v>
      </c>
      <c r="AG11" s="9">
        <f t="shared" si="34"/>
        <v>215.84967730736494</v>
      </c>
      <c r="AH11" s="9">
        <f t="shared" si="35"/>
        <v>33.104306650485896</v>
      </c>
      <c r="AI11" s="9">
        <f t="shared" si="36"/>
        <v>317.04809451160565</v>
      </c>
      <c r="AJ11" s="9"/>
      <c r="AK11" s="9">
        <f t="shared" si="9"/>
        <v>148.92654394456525</v>
      </c>
      <c r="AL11" s="9">
        <f t="shared" si="37"/>
        <v>-46.694352352701678</v>
      </c>
      <c r="AM11" s="9">
        <f t="shared" si="38"/>
        <v>258.52320949549414</v>
      </c>
      <c r="AN11" s="9">
        <f t="shared" si="39"/>
        <v>75.99293549736673</v>
      </c>
      <c r="AO11" s="9">
        <f t="shared" si="40"/>
        <v>359.93672335848646</v>
      </c>
      <c r="AP11" s="9"/>
      <c r="AQ11" s="9">
        <f t="shared" si="41"/>
        <v>172.67047194349524</v>
      </c>
      <c r="AR11" s="9">
        <f t="shared" si="42"/>
        <v>305.21756184819583</v>
      </c>
      <c r="AS11" s="9"/>
      <c r="AT11" s="9">
        <f t="shared" si="43"/>
        <v>161.31088345557109</v>
      </c>
      <c r="AU11" s="9">
        <f t="shared" si="44"/>
        <v>283.94378786111974</v>
      </c>
      <c r="AW11" s="9">
        <f t="shared" si="10"/>
        <v>591.9256591796875</v>
      </c>
      <c r="AX11" s="9">
        <f t="shared" si="10"/>
        <v>591.92559814453125</v>
      </c>
      <c r="AY11" s="9">
        <f t="shared" si="10"/>
        <v>559.23345947265625</v>
      </c>
      <c r="AZ11" s="9">
        <f t="shared" si="10"/>
        <v>615.685791015625</v>
      </c>
      <c r="BA11" s="9">
        <f t="shared" si="10"/>
        <v>582.0491943359375</v>
      </c>
      <c r="BB11" s="9">
        <f t="shared" si="10"/>
        <v>586.351318359375</v>
      </c>
      <c r="BC11" s="9">
        <f t="shared" si="10"/>
        <v>550.552734375</v>
      </c>
      <c r="BD11" s="9">
        <f t="shared" si="10"/>
        <v>523.87127685546875</v>
      </c>
      <c r="BE11" s="9">
        <f t="shared" si="10"/>
        <v>573.13238525390625</v>
      </c>
      <c r="BF11" s="9">
        <f t="shared" si="10"/>
        <v>538.957275390625</v>
      </c>
      <c r="BG11" s="9">
        <f t="shared" si="10"/>
        <v>513.83502197265625</v>
      </c>
      <c r="BH11" s="9" t="str">
        <f t="shared" si="11"/>
        <v>CZ07</v>
      </c>
      <c r="BI11" s="15">
        <f t="shared" si="12"/>
        <v>6.0610586925590251E-2</v>
      </c>
      <c r="BJ11" s="15">
        <f t="shared" si="13"/>
        <v>1.0334605908069092E-2</v>
      </c>
      <c r="BK11" s="15">
        <f t="shared" si="14"/>
        <v>0.12617138320477456</v>
      </c>
      <c r="BL11" s="15">
        <f t="shared" si="15"/>
        <v>3.5017872791338327E-2</v>
      </c>
      <c r="BM11" s="15">
        <f t="shared" si="16"/>
        <v>0.14550816182969828</v>
      </c>
      <c r="BO11" s="15">
        <f t="shared" si="17"/>
        <v>6.0610700083578488E-2</v>
      </c>
      <c r="BP11" s="15">
        <f t="shared" si="18"/>
        <v>1.0334719066057334E-2</v>
      </c>
      <c r="BQ11" s="15">
        <f t="shared" si="19"/>
        <v>0.12617149636276279</v>
      </c>
      <c r="BR11" s="15">
        <f t="shared" si="20"/>
        <v>3.5017986519701311E-2</v>
      </c>
      <c r="BS11" s="15">
        <f t="shared" si="21"/>
        <v>0.14550827555806128</v>
      </c>
      <c r="BU11" s="15">
        <f t="shared" si="22"/>
        <v>6.2361593635632637E-2</v>
      </c>
      <c r="BV11" s="15">
        <f t="shared" si="23"/>
        <v>5.4385539676472257E-2</v>
      </c>
      <c r="BW11" s="15">
        <f t="shared" si="24"/>
        <v>0.17022231697317772</v>
      </c>
      <c r="BX11" s="15">
        <f t="shared" si="25"/>
        <v>7.9290846034390544E-2</v>
      </c>
      <c r="BY11" s="15">
        <f t="shared" si="26"/>
        <v>0.18978113507275052</v>
      </c>
      <c r="BZ11" s="15"/>
      <c r="CA11" s="15">
        <f t="shared" si="27"/>
        <v>6.6369875895107983E-2</v>
      </c>
      <c r="CB11" s="15">
        <f t="shared" si="28"/>
        <v>0.11583677729670545</v>
      </c>
      <c r="CC11" s="15">
        <f t="shared" si="29"/>
        <v>6.3679353646836426E-2</v>
      </c>
      <c r="CD11" s="15">
        <f t="shared" si="30"/>
        <v>0.11049028903835996</v>
      </c>
    </row>
    <row r="12" spans="3:82" x14ac:dyDescent="0.25">
      <c r="C12" t="str">
        <f>C6</f>
        <v>Htl</v>
      </c>
      <c r="D12">
        <f t="shared" si="32"/>
        <v>8</v>
      </c>
      <c r="G12" s="9">
        <f t="shared" si="4"/>
        <v>3625205.75</v>
      </c>
      <c r="H12" s="9">
        <f t="shared" si="4"/>
        <v>3596998</v>
      </c>
      <c r="I12" s="9">
        <f t="shared" si="4"/>
        <v>3444413</v>
      </c>
      <c r="J12" s="9">
        <f t="shared" si="4"/>
        <v>3658691.25</v>
      </c>
      <c r="K12" s="9">
        <f t="shared" si="4"/>
        <v>3549253</v>
      </c>
      <c r="L12" s="9">
        <f t="shared" si="4"/>
        <v>3653933.75</v>
      </c>
      <c r="M12" s="9">
        <f t="shared" si="4"/>
        <v>3529140.5</v>
      </c>
      <c r="N12" s="9">
        <f t="shared" si="4"/>
        <v>3432986.5</v>
      </c>
      <c r="O12" s="9">
        <f t="shared" si="4"/>
        <v>3575003.5</v>
      </c>
      <c r="P12" s="9">
        <f t="shared" si="4"/>
        <v>3458398.5</v>
      </c>
      <c r="Q12" s="9">
        <f t="shared" si="4"/>
        <v>3369451</v>
      </c>
      <c r="R12" s="19">
        <f t="shared" si="5"/>
        <v>638.01603190104163</v>
      </c>
      <c r="S12" s="19">
        <f t="shared" si="5"/>
        <v>638.01611328125</v>
      </c>
      <c r="T12" s="19">
        <f t="shared" si="5"/>
        <v>638.01611328125</v>
      </c>
      <c r="U12" s="19">
        <f t="shared" si="5"/>
        <v>637.92545572916663</v>
      </c>
      <c r="V12" s="19">
        <f t="shared" si="5"/>
        <v>637.92545572916663</v>
      </c>
      <c r="W12" s="19">
        <f t="shared" si="5"/>
        <v>637.92545572916663</v>
      </c>
      <c r="X12" s="9" t="str">
        <f t="shared" si="6"/>
        <v>CZ08</v>
      </c>
      <c r="Y12" s="9">
        <f t="shared" si="7"/>
        <v>239.15540191496314</v>
      </c>
      <c r="Z12" s="9">
        <f t="shared" si="45"/>
        <v>-89.238745036474128</v>
      </c>
      <c r="AA12" s="9">
        <f t="shared" si="46"/>
        <v>257.06482420405661</v>
      </c>
      <c r="AB12" s="9">
        <f t="shared" si="47"/>
        <v>34.478166378953588</v>
      </c>
      <c r="AC12" s="9">
        <f t="shared" si="48"/>
        <v>356.6984166510606</v>
      </c>
      <c r="AD12" s="9"/>
      <c r="AE12" s="9">
        <f t="shared" si="8"/>
        <v>283.36705960324707</v>
      </c>
      <c r="AF12" s="9">
        <f t="shared" si="33"/>
        <v>-45.027081708905719</v>
      </c>
      <c r="AG12" s="9">
        <f t="shared" si="34"/>
        <v>301.27648189234054</v>
      </c>
      <c r="AH12" s="9">
        <f t="shared" si="35"/>
        <v>78.696107122136127</v>
      </c>
      <c r="AI12" s="9">
        <f t="shared" si="36"/>
        <v>400.91635739424316</v>
      </c>
      <c r="AJ12" s="9"/>
      <c r="AK12" s="9">
        <f t="shared" si="9"/>
        <v>171.5289750868055</v>
      </c>
      <c r="AL12" s="9">
        <f t="shared" si="37"/>
        <v>7.4567091767654885</v>
      </c>
      <c r="AM12" s="9">
        <f t="shared" si="38"/>
        <v>353.76026608360115</v>
      </c>
      <c r="AN12" s="9">
        <f t="shared" si="39"/>
        <v>131.18734994568067</v>
      </c>
      <c r="AO12" s="9">
        <f t="shared" si="40"/>
        <v>453.40760021778766</v>
      </c>
      <c r="AP12" s="9"/>
      <c r="AQ12" s="9">
        <f t="shared" si="41"/>
        <v>195.59576537683569</v>
      </c>
      <c r="AR12" s="9">
        <f t="shared" si="42"/>
        <v>346.30355785795354</v>
      </c>
      <c r="AS12" s="9"/>
      <c r="AT12" s="9">
        <f t="shared" si="43"/>
        <v>182.78781470903559</v>
      </c>
      <c r="AU12" s="9">
        <f t="shared" si="44"/>
        <v>322.22025027210702</v>
      </c>
      <c r="AW12" s="9">
        <f t="shared" si="10"/>
        <v>769.9403076171875</v>
      </c>
      <c r="AX12" s="9">
        <f t="shared" si="10"/>
        <v>769.93994140625</v>
      </c>
      <c r="AY12" s="9">
        <f t="shared" si="10"/>
        <v>711.927490234375</v>
      </c>
      <c r="AZ12" s="9">
        <f t="shared" si="10"/>
        <v>806.6417236328125</v>
      </c>
      <c r="BA12" s="9">
        <f t="shared" si="10"/>
        <v>750.58349609375</v>
      </c>
      <c r="BB12" s="9">
        <f t="shared" si="10"/>
        <v>781.00823974609375</v>
      </c>
      <c r="BC12" s="9">
        <f t="shared" si="10"/>
        <v>717.60235595703125</v>
      </c>
      <c r="BD12" s="9">
        <f t="shared" si="10"/>
        <v>669.9185791015625</v>
      </c>
      <c r="BE12" s="9">
        <f t="shared" si="10"/>
        <v>760.9273681640625</v>
      </c>
      <c r="BF12" s="9">
        <f t="shared" si="10"/>
        <v>698.9775390625</v>
      </c>
      <c r="BG12" s="9">
        <f t="shared" si="10"/>
        <v>653.93634033203125</v>
      </c>
      <c r="BH12" s="9" t="str">
        <f t="shared" si="11"/>
        <v>CZ08</v>
      </c>
      <c r="BI12" s="15">
        <f t="shared" si="12"/>
        <v>9.0926310424235282E-2</v>
      </c>
      <c r="BJ12" s="15">
        <f t="shared" si="13"/>
        <v>-1.7347994072914579E-2</v>
      </c>
      <c r="BK12" s="15">
        <f t="shared" si="14"/>
        <v>0.15676933579355562</v>
      </c>
      <c r="BL12" s="15">
        <f t="shared" si="15"/>
        <v>1.4127941064659156E-2</v>
      </c>
      <c r="BM12" s="15">
        <f t="shared" si="16"/>
        <v>0.18184507301346581</v>
      </c>
      <c r="BO12" s="15">
        <f t="shared" si="17"/>
        <v>9.0926884408073422E-2</v>
      </c>
      <c r="BP12" s="15">
        <f t="shared" si="18"/>
        <v>-1.734742008900322E-2</v>
      </c>
      <c r="BQ12" s="15">
        <f t="shared" si="19"/>
        <v>0.15676990977739377</v>
      </c>
      <c r="BR12" s="15">
        <f t="shared" si="20"/>
        <v>1.4128515130067914E-2</v>
      </c>
      <c r="BS12" s="15">
        <f t="shared" si="21"/>
        <v>0.18184564707887454</v>
      </c>
      <c r="BU12" s="15">
        <f t="shared" si="22"/>
        <v>8.7863341335943562E-2</v>
      </c>
      <c r="BV12" s="15">
        <f t="shared" si="23"/>
        <v>4.017686485140641E-2</v>
      </c>
      <c r="BW12" s="15">
        <f t="shared" si="24"/>
        <v>0.21429418738046788</v>
      </c>
      <c r="BX12" s="15">
        <f t="shared" si="25"/>
        <v>7.1660967685475432E-2</v>
      </c>
      <c r="BY12" s="15">
        <f t="shared" si="26"/>
        <v>0.23937809963428208</v>
      </c>
      <c r="BZ12" s="15"/>
      <c r="CA12" s="15">
        <f t="shared" si="27"/>
        <v>9.9379753064499712E-2</v>
      </c>
      <c r="CB12" s="15">
        <f t="shared" si="28"/>
        <v>0.17411732765369947</v>
      </c>
      <c r="CC12" s="15">
        <f t="shared" si="29"/>
        <v>9.7111392162195678E-2</v>
      </c>
      <c r="CD12" s="15">
        <f t="shared" si="30"/>
        <v>0.16771713194880664</v>
      </c>
    </row>
    <row r="13" spans="3:82" x14ac:dyDescent="0.25">
      <c r="C13" t="str">
        <f t="shared" ref="C13:C20" si="49">C7</f>
        <v>Htl</v>
      </c>
      <c r="D13">
        <f t="shared" si="32"/>
        <v>9</v>
      </c>
      <c r="G13" s="9">
        <f t="shared" si="4"/>
        <v>3844442</v>
      </c>
      <c r="H13" s="9">
        <f t="shared" si="4"/>
        <v>3814234.75</v>
      </c>
      <c r="I13" s="9">
        <f t="shared" si="4"/>
        <v>3608983.5</v>
      </c>
      <c r="J13" s="9">
        <f t="shared" si="4"/>
        <v>3898183.25</v>
      </c>
      <c r="K13" s="9">
        <f t="shared" si="4"/>
        <v>3769295.25</v>
      </c>
      <c r="L13" s="9">
        <f t="shared" si="4"/>
        <v>3819061</v>
      </c>
      <c r="M13" s="9">
        <f t="shared" si="4"/>
        <v>3675679</v>
      </c>
      <c r="N13" s="9">
        <f t="shared" si="4"/>
        <v>3565062.25</v>
      </c>
      <c r="O13" s="9">
        <f t="shared" si="4"/>
        <v>3740948.25</v>
      </c>
      <c r="P13" s="9">
        <f t="shared" si="4"/>
        <v>3604181.25</v>
      </c>
      <c r="Q13" s="9">
        <f t="shared" si="4"/>
        <v>3499637.5</v>
      </c>
      <c r="R13" s="19">
        <f t="shared" si="5"/>
        <v>702.93310546875</v>
      </c>
      <c r="S13" s="19">
        <f t="shared" si="5"/>
        <v>702.93310546875</v>
      </c>
      <c r="T13" s="19">
        <f t="shared" si="5"/>
        <v>702.93310546875</v>
      </c>
      <c r="U13" s="19">
        <f t="shared" si="5"/>
        <v>698.80769856770837</v>
      </c>
      <c r="V13" s="19">
        <f t="shared" si="5"/>
        <v>698.80769856770837</v>
      </c>
      <c r="W13" s="19">
        <f t="shared" si="5"/>
        <v>698.80769856770837</v>
      </c>
      <c r="X13" s="9" t="str">
        <f t="shared" si="6"/>
        <v>CZ09</v>
      </c>
      <c r="Y13" s="9">
        <f t="shared" si="7"/>
        <v>291.99257853011272</v>
      </c>
      <c r="Z13" s="9">
        <f t="shared" si="45"/>
        <v>-6.8658738113943594</v>
      </c>
      <c r="AA13" s="9">
        <f t="shared" si="46"/>
        <v>354.47540891368271</v>
      </c>
      <c r="AB13" s="9">
        <f t="shared" si="47"/>
        <v>104.8736299703189</v>
      </c>
      <c r="AC13" s="9">
        <f t="shared" si="48"/>
        <v>450.19144844111685</v>
      </c>
      <c r="AD13" s="9"/>
      <c r="AE13" s="9">
        <f t="shared" si="8"/>
        <v>334.96572884127403</v>
      </c>
      <c r="AF13" s="9">
        <f t="shared" si="33"/>
        <v>36.107276499766954</v>
      </c>
      <c r="AG13" s="9">
        <f t="shared" si="34"/>
        <v>397.44855922484402</v>
      </c>
      <c r="AH13" s="9">
        <f t="shared" si="35"/>
        <v>148.10047200699572</v>
      </c>
      <c r="AI13" s="9">
        <f t="shared" si="36"/>
        <v>493.41829047779368</v>
      </c>
      <c r="AJ13" s="9"/>
      <c r="AK13" s="9">
        <f t="shared" si="9"/>
        <v>183.35741907339988</v>
      </c>
      <c r="AL13" s="9">
        <f t="shared" si="37"/>
        <v>112.56014176091114</v>
      </c>
      <c r="AM13" s="9">
        <f t="shared" si="38"/>
        <v>473.90142448598817</v>
      </c>
      <c r="AN13" s="9">
        <f t="shared" si="39"/>
        <v>225.00467628257718</v>
      </c>
      <c r="AO13" s="9">
        <f t="shared" si="40"/>
        <v>570.32249475337517</v>
      </c>
      <c r="AP13" s="9"/>
      <c r="AQ13" s="9">
        <f t="shared" si="41"/>
        <v>203.97673531734702</v>
      </c>
      <c r="AR13" s="9">
        <f t="shared" si="42"/>
        <v>361.34128272507706</v>
      </c>
      <c r="AS13" s="9"/>
      <c r="AT13" s="9">
        <f t="shared" si="43"/>
        <v>195.71478717295281</v>
      </c>
      <c r="AU13" s="9">
        <f t="shared" si="44"/>
        <v>345.31781847079793</v>
      </c>
      <c r="AW13" s="9">
        <f t="shared" si="10"/>
        <v>937.80108642578125</v>
      </c>
      <c r="AX13" s="9">
        <f t="shared" si="10"/>
        <v>937.80078125</v>
      </c>
      <c r="AY13" s="9">
        <f t="shared" si="10"/>
        <v>849.8643798828125</v>
      </c>
      <c r="AZ13" s="9">
        <f t="shared" si="10"/>
        <v>991.321044921875</v>
      </c>
      <c r="BA13" s="9">
        <f t="shared" si="10"/>
        <v>913.4853515625</v>
      </c>
      <c r="BB13" s="9">
        <f t="shared" si="10"/>
        <v>960.83056640625</v>
      </c>
      <c r="BC13" s="9">
        <f t="shared" si="10"/>
        <v>873.31634521484375</v>
      </c>
      <c r="BD13" s="9">
        <f t="shared" si="10"/>
        <v>807.2154541015625</v>
      </c>
      <c r="BE13" s="9">
        <f t="shared" si="10"/>
        <v>925.9566650390625</v>
      </c>
      <c r="BF13" s="9">
        <f t="shared" si="10"/>
        <v>843.25482177734375</v>
      </c>
      <c r="BG13" s="9">
        <f t="shared" si="10"/>
        <v>780.84228515625</v>
      </c>
      <c r="BH13" s="9" t="str">
        <f t="shared" si="11"/>
        <v>CZ09</v>
      </c>
      <c r="BI13" s="15">
        <f t="shared" si="12"/>
        <v>0.1250992458358427</v>
      </c>
      <c r="BJ13" s="15">
        <f t="shared" si="13"/>
        <v>-3.276241363094233E-2</v>
      </c>
      <c r="BK13" s="15">
        <f t="shared" si="14"/>
        <v>0.18577205445652875</v>
      </c>
      <c r="BL13" s="15">
        <f t="shared" si="15"/>
        <v>1.6949035099661124E-2</v>
      </c>
      <c r="BM13" s="15">
        <f t="shared" si="16"/>
        <v>0.22460899674610854</v>
      </c>
      <c r="BO13" s="15">
        <f t="shared" si="17"/>
        <v>0.12509967998210622</v>
      </c>
      <c r="BP13" s="15">
        <f t="shared" si="18"/>
        <v>-3.2761979484678808E-2</v>
      </c>
      <c r="BQ13" s="15">
        <f t="shared" si="19"/>
        <v>0.1857724886027923</v>
      </c>
      <c r="BR13" s="15">
        <f t="shared" si="20"/>
        <v>1.694947180890442E-2</v>
      </c>
      <c r="BS13" s="15">
        <f t="shared" si="21"/>
        <v>0.22460943345535184</v>
      </c>
      <c r="BU13" s="15">
        <f t="shared" si="22"/>
        <v>0.1107298728055643</v>
      </c>
      <c r="BV13" s="15">
        <f t="shared" si="23"/>
        <v>4.3376074164685224E-2</v>
      </c>
      <c r="BW13" s="15">
        <f t="shared" si="24"/>
        <v>0.26191054225215632</v>
      </c>
      <c r="BX13" s="15">
        <f t="shared" si="25"/>
        <v>9.3537005984314095E-2</v>
      </c>
      <c r="BY13" s="15">
        <f t="shared" si="26"/>
        <v>0.30119696763076148</v>
      </c>
      <c r="BZ13" s="15"/>
      <c r="CA13" s="15">
        <f t="shared" si="27"/>
        <v>0.12449864789487687</v>
      </c>
      <c r="CB13" s="15">
        <f t="shared" si="28"/>
        <v>0.2185344680874711</v>
      </c>
      <c r="CC13" s="15">
        <f t="shared" si="29"/>
        <v>0.11834706948882542</v>
      </c>
      <c r="CD13" s="15">
        <f t="shared" si="30"/>
        <v>0.2076599616464474</v>
      </c>
    </row>
    <row r="14" spans="3:82" x14ac:dyDescent="0.25">
      <c r="C14" t="str">
        <f t="shared" si="49"/>
        <v>Htl</v>
      </c>
      <c r="D14">
        <f t="shared" si="32"/>
        <v>10</v>
      </c>
      <c r="G14" s="9">
        <f t="shared" si="4"/>
        <v>3987841.25</v>
      </c>
      <c r="H14" s="9">
        <f t="shared" si="4"/>
        <v>3961245.5</v>
      </c>
      <c r="I14" s="9">
        <f t="shared" si="4"/>
        <v>3744065</v>
      </c>
      <c r="J14" s="9">
        <f t="shared" si="4"/>
        <v>4044321.25</v>
      </c>
      <c r="K14" s="9">
        <f t="shared" si="4"/>
        <v>3899340</v>
      </c>
      <c r="L14" s="9">
        <f t="shared" si="4"/>
        <v>3956137.5</v>
      </c>
      <c r="M14" s="9">
        <f t="shared" si="4"/>
        <v>3795329.5</v>
      </c>
      <c r="N14" s="9">
        <f t="shared" si="4"/>
        <v>3670392.5</v>
      </c>
      <c r="O14" s="9">
        <f t="shared" si="4"/>
        <v>3866708</v>
      </c>
      <c r="P14" s="9">
        <f t="shared" si="4"/>
        <v>3713750.5</v>
      </c>
      <c r="Q14" s="9">
        <f t="shared" si="4"/>
        <v>3596485.75</v>
      </c>
      <c r="R14" s="19">
        <f t="shared" si="5"/>
        <v>675.9190673828125</v>
      </c>
      <c r="S14" s="19">
        <f t="shared" si="5"/>
        <v>675.91971842447913</v>
      </c>
      <c r="T14" s="19">
        <f t="shared" si="5"/>
        <v>675.91971842447913</v>
      </c>
      <c r="U14" s="19">
        <f t="shared" si="5"/>
        <v>673.239013671875</v>
      </c>
      <c r="V14" s="19">
        <f t="shared" si="5"/>
        <v>673.239013671875</v>
      </c>
      <c r="W14" s="19">
        <f t="shared" si="5"/>
        <v>673.239013671875</v>
      </c>
      <c r="X14" s="9" t="str">
        <f t="shared" si="6"/>
        <v>CZ10</v>
      </c>
      <c r="Y14" s="9">
        <f t="shared" si="7"/>
        <v>321.3110878111861</v>
      </c>
      <c r="Z14" s="9">
        <f t="shared" si="45"/>
        <v>7.5571177771007321</v>
      </c>
      <c r="AA14" s="9">
        <f t="shared" si="46"/>
        <v>430.30702030406462</v>
      </c>
      <c r="AB14" s="9">
        <f t="shared" si="47"/>
        <v>140.42189784039451</v>
      </c>
      <c r="AC14" s="9">
        <f t="shared" si="48"/>
        <v>541.79829539376271</v>
      </c>
      <c r="AD14" s="9"/>
      <c r="AE14" s="9">
        <f t="shared" si="8"/>
        <v>360.65858615313834</v>
      </c>
      <c r="AF14" s="9">
        <f t="shared" si="33"/>
        <v>46.904654018354996</v>
      </c>
      <c r="AG14" s="9">
        <f t="shared" si="34"/>
        <v>469.65451864601687</v>
      </c>
      <c r="AH14" s="9">
        <f t="shared" si="35"/>
        <v>179.92607014756015</v>
      </c>
      <c r="AI14" s="9">
        <f t="shared" si="36"/>
        <v>581.30246770092833</v>
      </c>
      <c r="AJ14" s="9"/>
      <c r="AK14" s="9">
        <f t="shared" si="9"/>
        <v>214.49477807503678</v>
      </c>
      <c r="AL14" s="9">
        <f t="shared" si="37"/>
        <v>130.46495394996217</v>
      </c>
      <c r="AM14" s="9">
        <f t="shared" si="38"/>
        <v>553.21473809286306</v>
      </c>
      <c r="AN14" s="9">
        <f t="shared" si="39"/>
        <v>263.81900988073994</v>
      </c>
      <c r="AO14" s="9">
        <f t="shared" si="40"/>
        <v>665.19540743410812</v>
      </c>
      <c r="AP14" s="9"/>
      <c r="AQ14" s="9">
        <f t="shared" si="41"/>
        <v>237.90991092082953</v>
      </c>
      <c r="AR14" s="9">
        <f t="shared" si="42"/>
        <v>422.74990980593276</v>
      </c>
      <c r="AS14" s="9"/>
      <c r="AT14" s="9">
        <f t="shared" si="43"/>
        <v>227.19642934202983</v>
      </c>
      <c r="AU14" s="9">
        <f t="shared" si="44"/>
        <v>401.37639755336824</v>
      </c>
      <c r="AW14" s="9">
        <f t="shared" si="10"/>
        <v>997.89300537109375</v>
      </c>
      <c r="AX14" s="9">
        <f t="shared" si="10"/>
        <v>997.892822265625</v>
      </c>
      <c r="AY14" s="9">
        <f t="shared" si="10"/>
        <v>899.89434814453125</v>
      </c>
      <c r="AZ14" s="9">
        <f t="shared" si="10"/>
        <v>1054.9981689453125</v>
      </c>
      <c r="BA14" s="9">
        <f t="shared" si="10"/>
        <v>969.47662353515625</v>
      </c>
      <c r="BB14" s="9">
        <f t="shared" si="10"/>
        <v>1076.2276611328125</v>
      </c>
      <c r="BC14" s="9">
        <f t="shared" si="10"/>
        <v>967.88763427734375</v>
      </c>
      <c r="BD14" s="9">
        <f t="shared" si="10"/>
        <v>886.36029052734375</v>
      </c>
      <c r="BE14" s="9">
        <f t="shared" si="10"/>
        <v>1041.4476318359375</v>
      </c>
      <c r="BF14" s="9">
        <f t="shared" si="10"/>
        <v>939.34832763671875</v>
      </c>
      <c r="BG14" s="9">
        <f t="shared" si="10"/>
        <v>862.9310302734375</v>
      </c>
      <c r="BH14" s="9" t="str">
        <f t="shared" si="11"/>
        <v>CZ10</v>
      </c>
      <c r="BI14" s="15">
        <f t="shared" si="12"/>
        <v>0.14498537540748366</v>
      </c>
      <c r="BJ14" s="15">
        <f t="shared" si="13"/>
        <v>-0.11589381428534534</v>
      </c>
      <c r="BK14" s="15">
        <f t="shared" si="14"/>
        <v>0.16500854864577064</v>
      </c>
      <c r="BL14" s="15">
        <f t="shared" si="15"/>
        <v>-6.46944230590005E-2</v>
      </c>
      <c r="BM14" s="15">
        <f t="shared" si="16"/>
        <v>0.20046638601066802</v>
      </c>
      <c r="BO14" s="15">
        <f t="shared" si="17"/>
        <v>0.14498564630573349</v>
      </c>
      <c r="BP14" s="15">
        <f t="shared" si="18"/>
        <v>-0.11589354338683458</v>
      </c>
      <c r="BQ14" s="15">
        <f t="shared" si="19"/>
        <v>0.16500881954402047</v>
      </c>
      <c r="BR14" s="15">
        <f t="shared" si="20"/>
        <v>-6.4694151082087342E-2</v>
      </c>
      <c r="BS14" s="15">
        <f t="shared" si="21"/>
        <v>0.20046665798758118</v>
      </c>
      <c r="BU14" s="15">
        <f t="shared" si="22"/>
        <v>0.1265261880649094</v>
      </c>
      <c r="BV14" s="15">
        <f t="shared" si="23"/>
        <v>-3.1408334535821723E-2</v>
      </c>
      <c r="BW14" s="15">
        <f t="shared" si="24"/>
        <v>0.24949394701940589</v>
      </c>
      <c r="BX14" s="15">
        <f t="shared" si="25"/>
        <v>2.0127379480683657E-2</v>
      </c>
      <c r="BY14" s="15">
        <f t="shared" si="26"/>
        <v>0.28528818855035215</v>
      </c>
      <c r="BZ14" s="15"/>
      <c r="CA14" s="15">
        <f t="shared" si="27"/>
        <v>0.16028534736048486</v>
      </c>
      <c r="CB14" s="15">
        <f t="shared" si="28"/>
        <v>0.28090225130291524</v>
      </c>
      <c r="CC14" s="15">
        <f t="shared" si="29"/>
        <v>0.15165387347706527</v>
      </c>
      <c r="CD14" s="15">
        <f t="shared" si="30"/>
        <v>0.26516080906966849</v>
      </c>
    </row>
    <row r="15" spans="3:82" x14ac:dyDescent="0.25">
      <c r="C15" t="str">
        <f t="shared" si="49"/>
        <v>Htl</v>
      </c>
      <c r="D15">
        <f t="shared" si="32"/>
        <v>11</v>
      </c>
      <c r="G15" s="9">
        <f t="shared" si="4"/>
        <v>4484611.5</v>
      </c>
      <c r="H15" s="9">
        <f t="shared" si="4"/>
        <v>4464396.5</v>
      </c>
      <c r="I15" s="9">
        <f t="shared" si="4"/>
        <v>4195160</v>
      </c>
      <c r="J15" s="9">
        <f t="shared" si="4"/>
        <v>4543504.5</v>
      </c>
      <c r="K15" s="9">
        <f t="shared" si="4"/>
        <v>4352468.5</v>
      </c>
      <c r="L15" s="9">
        <f t="shared" si="4"/>
        <v>4369382</v>
      </c>
      <c r="M15" s="9">
        <f t="shared" si="4"/>
        <v>4159700</v>
      </c>
      <c r="N15" s="9">
        <f t="shared" si="4"/>
        <v>3997685</v>
      </c>
      <c r="O15" s="9">
        <f t="shared" si="4"/>
        <v>4257311</v>
      </c>
      <c r="P15" s="9">
        <f t="shared" si="4"/>
        <v>4056874.25</v>
      </c>
      <c r="Q15" s="9">
        <f t="shared" si="4"/>
        <v>3902098.75</v>
      </c>
      <c r="R15" s="19">
        <f t="shared" si="5"/>
        <v>726.64851888020837</v>
      </c>
      <c r="S15" s="19">
        <f t="shared" si="5"/>
        <v>726.64851888020837</v>
      </c>
      <c r="T15" s="19">
        <f t="shared" si="5"/>
        <v>726.648681640625</v>
      </c>
      <c r="U15" s="19">
        <f t="shared" si="5"/>
        <v>729.04085286458337</v>
      </c>
      <c r="V15" s="19">
        <f t="shared" si="5"/>
        <v>729.76204427083337</v>
      </c>
      <c r="W15" s="19">
        <f t="shared" si="5"/>
        <v>729.76204427083337</v>
      </c>
      <c r="X15" s="9" t="str">
        <f t="shared" si="6"/>
        <v>CZ11</v>
      </c>
      <c r="Y15" s="9">
        <f t="shared" si="7"/>
        <v>370.51819828230458</v>
      </c>
      <c r="Z15" s="9">
        <f t="shared" si="45"/>
        <v>130.7571646143596</v>
      </c>
      <c r="AA15" s="9">
        <f t="shared" si="46"/>
        <v>642.27942854896583</v>
      </c>
      <c r="AB15" s="9">
        <f t="shared" si="47"/>
        <v>284.05198307654422</v>
      </c>
      <c r="AC15" s="9">
        <f t="shared" si="48"/>
        <v>770.52205498278408</v>
      </c>
      <c r="AD15" s="9"/>
      <c r="AE15" s="9">
        <f t="shared" si="8"/>
        <v>398.33770038650215</v>
      </c>
      <c r="AF15" s="9">
        <f t="shared" si="33"/>
        <v>158.57666671855716</v>
      </c>
      <c r="AG15" s="9">
        <f t="shared" si="34"/>
        <v>670.09892442193518</v>
      </c>
      <c r="AH15" s="9">
        <f t="shared" si="35"/>
        <v>311.7801960025692</v>
      </c>
      <c r="AI15" s="9">
        <f t="shared" si="36"/>
        <v>798.22286534789225</v>
      </c>
      <c r="AJ15" s="9"/>
      <c r="AK15" s="9">
        <f t="shared" si="9"/>
        <v>262.90014365458745</v>
      </c>
      <c r="AL15" s="9">
        <f t="shared" si="37"/>
        <v>239.62410364274749</v>
      </c>
      <c r="AM15" s="9">
        <f t="shared" si="38"/>
        <v>751.14634319249092</v>
      </c>
      <c r="AN15" s="9">
        <f t="shared" si="39"/>
        <v>392.56167727154707</v>
      </c>
      <c r="AO15" s="9">
        <f t="shared" si="40"/>
        <v>878.92451386791765</v>
      </c>
      <c r="AP15" s="9"/>
      <c r="AQ15" s="9">
        <f t="shared" si="41"/>
        <v>288.56041752225343</v>
      </c>
      <c r="AR15" s="9">
        <f t="shared" si="42"/>
        <v>511.52229322261172</v>
      </c>
      <c r="AS15" s="9"/>
      <c r="AT15" s="9">
        <f t="shared" si="43"/>
        <v>274.66042057623486</v>
      </c>
      <c r="AU15" s="9">
        <f t="shared" si="44"/>
        <v>486.75078786116154</v>
      </c>
      <c r="AW15" s="9">
        <f t="shared" si="10"/>
        <v>983.49383544921875</v>
      </c>
      <c r="AX15" s="9">
        <f t="shared" si="10"/>
        <v>983.490966796875</v>
      </c>
      <c r="AY15" s="9">
        <f t="shared" si="10"/>
        <v>892.76812744140625</v>
      </c>
      <c r="AZ15" s="9">
        <f t="shared" si="10"/>
        <v>1039.5908203125</v>
      </c>
      <c r="BA15" s="9">
        <f t="shared" si="10"/>
        <v>956.00213623046875</v>
      </c>
      <c r="BB15" s="9">
        <f t="shared" si="10"/>
        <v>1004.489013671875</v>
      </c>
      <c r="BC15" s="9">
        <f t="shared" si="10"/>
        <v>907.96661376953125</v>
      </c>
      <c r="BD15" s="9">
        <f t="shared" si="10"/>
        <v>835.75445556640625</v>
      </c>
      <c r="BE15" s="9">
        <f t="shared" si="10"/>
        <v>981.45416259765625</v>
      </c>
      <c r="BF15" s="9">
        <f t="shared" si="10"/>
        <v>889.4971923828125</v>
      </c>
      <c r="BG15" s="9">
        <f t="shared" si="10"/>
        <v>819.29425048828125</v>
      </c>
      <c r="BH15" s="9" t="str">
        <f t="shared" si="11"/>
        <v>CZ11</v>
      </c>
      <c r="BI15" s="15">
        <f t="shared" si="12"/>
        <v>0.12485106209983876</v>
      </c>
      <c r="BJ15" s="15">
        <f t="shared" si="13"/>
        <v>-2.889711645921848E-2</v>
      </c>
      <c r="BK15" s="15">
        <f t="shared" si="14"/>
        <v>0.20331215752970161</v>
      </c>
      <c r="BL15" s="15">
        <f t="shared" si="15"/>
        <v>2.7938135307721619E-3</v>
      </c>
      <c r="BM15" s="15">
        <f t="shared" si="16"/>
        <v>0.22500035127567714</v>
      </c>
      <c r="BO15" s="15">
        <f t="shared" si="17"/>
        <v>0.12485500988514241</v>
      </c>
      <c r="BP15" s="15">
        <f t="shared" si="18"/>
        <v>-2.8893168673914837E-2</v>
      </c>
      <c r="BQ15" s="15">
        <f t="shared" si="19"/>
        <v>0.203316105314121</v>
      </c>
      <c r="BR15" s="15">
        <f t="shared" si="20"/>
        <v>2.7977483614918374E-3</v>
      </c>
      <c r="BS15" s="15">
        <f t="shared" si="21"/>
        <v>0.22500428221777841</v>
      </c>
      <c r="BU15" s="15">
        <f t="shared" si="22"/>
        <v>0.11503317203597199</v>
      </c>
      <c r="BV15" s="15">
        <f t="shared" si="23"/>
        <v>4.8306444902300433E-2</v>
      </c>
      <c r="BW15" s="15">
        <f t="shared" si="24"/>
        <v>0.28051570159856709</v>
      </c>
      <c r="BX15" s="15">
        <f t="shared" si="25"/>
        <v>7.9744032843166904E-2</v>
      </c>
      <c r="BY15" s="15">
        <f t="shared" si="26"/>
        <v>0.30187452410509452</v>
      </c>
      <c r="BZ15" s="15"/>
      <c r="CA15" s="15">
        <f t="shared" si="27"/>
        <v>0.13283230804775911</v>
      </c>
      <c r="CB15" s="15">
        <f t="shared" si="28"/>
        <v>0.23220926751631946</v>
      </c>
      <c r="CC15" s="15">
        <f t="shared" si="29"/>
        <v>0.12600952726546047</v>
      </c>
      <c r="CD15" s="15">
        <f t="shared" si="30"/>
        <v>0.22220929874669298</v>
      </c>
    </row>
    <row r="16" spans="3:82" x14ac:dyDescent="0.25">
      <c r="C16" t="str">
        <f t="shared" si="49"/>
        <v>Htl</v>
      </c>
      <c r="D16">
        <f t="shared" si="32"/>
        <v>12</v>
      </c>
      <c r="G16" s="9">
        <f t="shared" si="4"/>
        <v>4228821</v>
      </c>
      <c r="H16" s="9">
        <f t="shared" si="4"/>
        <v>4204932</v>
      </c>
      <c r="I16" s="9">
        <f t="shared" si="4"/>
        <v>3971790</v>
      </c>
      <c r="J16" s="9">
        <f t="shared" si="4"/>
        <v>4257808.5</v>
      </c>
      <c r="K16" s="9">
        <f t="shared" si="4"/>
        <v>4100759.5</v>
      </c>
      <c r="L16" s="9">
        <f t="shared" si="4"/>
        <v>4132330.5</v>
      </c>
      <c r="M16" s="9">
        <f t="shared" si="4"/>
        <v>3957195</v>
      </c>
      <c r="N16" s="9">
        <f t="shared" si="4"/>
        <v>3819950.25</v>
      </c>
      <c r="O16" s="9">
        <f t="shared" si="4"/>
        <v>4022644.25</v>
      </c>
      <c r="P16" s="9">
        <f t="shared" si="4"/>
        <v>3856527.5</v>
      </c>
      <c r="Q16" s="9">
        <f t="shared" si="4"/>
        <v>3726462</v>
      </c>
      <c r="R16" s="19">
        <f t="shared" si="5"/>
        <v>690.10587565104163</v>
      </c>
      <c r="S16" s="19">
        <f t="shared" si="5"/>
        <v>690.10587565104163</v>
      </c>
      <c r="T16" s="19">
        <f t="shared" si="5"/>
        <v>690.10611979166663</v>
      </c>
      <c r="U16" s="19">
        <f t="shared" si="5"/>
        <v>686.6435546875</v>
      </c>
      <c r="V16" s="19">
        <f t="shared" si="5"/>
        <v>686.930908203125</v>
      </c>
      <c r="W16" s="19">
        <f t="shared" si="5"/>
        <v>686.930908203125</v>
      </c>
      <c r="X16" s="9" t="str">
        <f t="shared" si="6"/>
        <v>CZ12</v>
      </c>
      <c r="Y16" s="9">
        <f t="shared" si="7"/>
        <v>337.8351180969953</v>
      </c>
      <c r="Z16" s="9">
        <f t="shared" si="45"/>
        <v>105.20342249152449</v>
      </c>
      <c r="AA16" s="9">
        <f t="shared" si="46"/>
        <v>557.8587683242406</v>
      </c>
      <c r="AB16" s="9">
        <f t="shared" si="47"/>
        <v>265.47653255547038</v>
      </c>
      <c r="AC16" s="9">
        <f t="shared" si="48"/>
        <v>696.53293262284933</v>
      </c>
      <c r="AD16" s="9"/>
      <c r="AE16" s="9">
        <f t="shared" si="8"/>
        <v>372.45154557989895</v>
      </c>
      <c r="AF16" s="9">
        <f t="shared" si="33"/>
        <v>139.81984997442814</v>
      </c>
      <c r="AG16" s="9">
        <f t="shared" si="34"/>
        <v>592.47518356080127</v>
      </c>
      <c r="AH16" s="9">
        <f t="shared" si="35"/>
        <v>300.26750938313779</v>
      </c>
      <c r="AI16" s="9">
        <f t="shared" si="36"/>
        <v>731.30935586239889</v>
      </c>
      <c r="AJ16" s="9"/>
      <c r="AK16" s="9">
        <f t="shared" si="9"/>
        <v>227.5723270024921</v>
      </c>
      <c r="AL16" s="9">
        <f t="shared" si="37"/>
        <v>181.82427425592462</v>
      </c>
      <c r="AM16" s="9">
        <f t="shared" si="38"/>
        <v>634.47959298228409</v>
      </c>
      <c r="AN16" s="9">
        <f t="shared" si="39"/>
        <v>342.48373613151608</v>
      </c>
      <c r="AO16" s="9">
        <f t="shared" si="40"/>
        <v>773.5079229291008</v>
      </c>
      <c r="AP16" s="9"/>
      <c r="AQ16" s="9">
        <f t="shared" si="41"/>
        <v>253.78062436401987</v>
      </c>
      <c r="AR16" s="9">
        <f t="shared" si="42"/>
        <v>452.6553830508027</v>
      </c>
      <c r="AS16" s="9"/>
      <c r="AT16" s="9">
        <f t="shared" si="43"/>
        <v>241.82453870728932</v>
      </c>
      <c r="AU16" s="9">
        <f t="shared" si="44"/>
        <v>431.16745288802628</v>
      </c>
      <c r="AW16" s="9">
        <f t="shared" si="10"/>
        <v>901.86968994140625</v>
      </c>
      <c r="AX16" s="9">
        <f t="shared" si="10"/>
        <v>901.8695068359375</v>
      </c>
      <c r="AY16" s="9">
        <f t="shared" si="10"/>
        <v>823.5853271484375</v>
      </c>
      <c r="AZ16" s="9">
        <f t="shared" si="10"/>
        <v>946.20751953125</v>
      </c>
      <c r="BA16" s="9">
        <f t="shared" si="10"/>
        <v>873.64886474609375</v>
      </c>
      <c r="BB16" s="9">
        <f t="shared" si="10"/>
        <v>907.02679443359375</v>
      </c>
      <c r="BC16" s="9">
        <f t="shared" si="10"/>
        <v>826.30047607421875</v>
      </c>
      <c r="BD16" s="9">
        <f t="shared" si="10"/>
        <v>764.70941162109375</v>
      </c>
      <c r="BE16" s="9">
        <f t="shared" si="10"/>
        <v>873.8115234375</v>
      </c>
      <c r="BF16" s="9">
        <f t="shared" si="10"/>
        <v>798.311279296875</v>
      </c>
      <c r="BG16" s="9">
        <f t="shared" si="10"/>
        <v>741.451171875</v>
      </c>
      <c r="BH16" s="9" t="str">
        <f t="shared" si="11"/>
        <v>CZ12</v>
      </c>
      <c r="BI16" s="15">
        <f t="shared" si="12"/>
        <v>0.11343792662777605</v>
      </c>
      <c r="BJ16" s="15">
        <f t="shared" si="13"/>
        <v>-7.4731831442398557E-3</v>
      </c>
      <c r="BK16" s="15">
        <f t="shared" si="14"/>
        <v>0.19875217923911537</v>
      </c>
      <c r="BL16" s="15">
        <f t="shared" si="15"/>
        <v>4.0862516231157282E-2</v>
      </c>
      <c r="BM16" s="15">
        <f t="shared" si="16"/>
        <v>0.23352906827348918</v>
      </c>
      <c r="BO16" s="15">
        <f t="shared" si="17"/>
        <v>0.11343819195730766</v>
      </c>
      <c r="BP16" s="15">
        <f t="shared" si="18"/>
        <v>-7.4729178147082426E-3</v>
      </c>
      <c r="BQ16" s="15">
        <f t="shared" si="19"/>
        <v>0.19875244456855312</v>
      </c>
      <c r="BR16" s="15">
        <f t="shared" si="20"/>
        <v>4.0862782898582466E-2</v>
      </c>
      <c r="BS16" s="15">
        <f t="shared" si="21"/>
        <v>0.23352933482936336</v>
      </c>
      <c r="BU16" s="15">
        <f t="shared" si="22"/>
        <v>0.10514133750376327</v>
      </c>
      <c r="BV16" s="15">
        <f t="shared" si="23"/>
        <v>5.6774947845058404E-2</v>
      </c>
      <c r="BW16" s="15">
        <f t="shared" si="24"/>
        <v>0.26300028749918636</v>
      </c>
      <c r="BX16" s="15">
        <f t="shared" si="25"/>
        <v>0.10543461101400466</v>
      </c>
      <c r="BY16" s="15">
        <f t="shared" si="26"/>
        <v>0.298074151579308</v>
      </c>
      <c r="BZ16" s="15"/>
      <c r="CA16" s="15">
        <f t="shared" si="27"/>
        <v>0.11697671503407835</v>
      </c>
      <c r="CB16" s="15">
        <f t="shared" si="28"/>
        <v>0.20622535973954792</v>
      </c>
      <c r="CC16" s="15">
        <f t="shared" si="29"/>
        <v>0.10990951671998377</v>
      </c>
      <c r="CD16" s="15">
        <f t="shared" si="30"/>
        <v>0.19268364544656816</v>
      </c>
    </row>
    <row r="17" spans="3:82" x14ac:dyDescent="0.25">
      <c r="C17" t="str">
        <f>C11</f>
        <v>Htl</v>
      </c>
      <c r="D17">
        <f t="shared" si="32"/>
        <v>13</v>
      </c>
      <c r="G17" s="9">
        <f t="shared" si="4"/>
        <v>4396434</v>
      </c>
      <c r="H17" s="9">
        <f t="shared" si="4"/>
        <v>4374471</v>
      </c>
      <c r="I17" s="9">
        <f t="shared" si="4"/>
        <v>4125139</v>
      </c>
      <c r="J17" s="9">
        <f t="shared" si="4"/>
        <v>4455602</v>
      </c>
      <c r="K17" s="9">
        <f t="shared" si="4"/>
        <v>4271818</v>
      </c>
      <c r="L17" s="9">
        <f t="shared" si="4"/>
        <v>4321205</v>
      </c>
      <c r="M17" s="9">
        <f t="shared" si="4"/>
        <v>4115847.5</v>
      </c>
      <c r="N17" s="9">
        <f t="shared" si="4"/>
        <v>3958058</v>
      </c>
      <c r="O17" s="9">
        <f t="shared" si="4"/>
        <v>4206312</v>
      </c>
      <c r="P17" s="9">
        <f t="shared" si="4"/>
        <v>4010617</v>
      </c>
      <c r="Q17" s="9">
        <f t="shared" si="4"/>
        <v>3861139.25</v>
      </c>
      <c r="R17" s="19">
        <f t="shared" si="5"/>
        <v>688.14811197916663</v>
      </c>
      <c r="S17" s="19">
        <f t="shared" si="5"/>
        <v>688.14811197916663</v>
      </c>
      <c r="T17" s="19">
        <f t="shared" si="5"/>
        <v>688.14835611979163</v>
      </c>
      <c r="U17" s="19">
        <f t="shared" si="5"/>
        <v>682.437744140625</v>
      </c>
      <c r="V17" s="19">
        <f t="shared" si="5"/>
        <v>682.437744140625</v>
      </c>
      <c r="W17" s="19">
        <f t="shared" si="5"/>
        <v>682.85978190104163</v>
      </c>
      <c r="X17" s="9" t="str">
        <f t="shared" si="6"/>
        <v>CZ13</v>
      </c>
      <c r="Y17" s="9">
        <f t="shared" si="7"/>
        <v>362.32316220835378</v>
      </c>
      <c r="Z17" s="9">
        <f t="shared" si="45"/>
        <v>77.404847986580833</v>
      </c>
      <c r="AA17" s="9">
        <f t="shared" si="46"/>
        <v>605.12096889687484</v>
      </c>
      <c r="AB17" s="9">
        <f t="shared" si="47"/>
        <v>246.4092899957607</v>
      </c>
      <c r="AC17" s="9">
        <f t="shared" si="48"/>
        <v>751.73815123642873</v>
      </c>
      <c r="AD17" s="9"/>
      <c r="AE17" s="9">
        <f t="shared" si="8"/>
        <v>394.23925645851853</v>
      </c>
      <c r="AF17" s="9">
        <f t="shared" si="33"/>
        <v>109.32094223674558</v>
      </c>
      <c r="AG17" s="9">
        <f t="shared" si="34"/>
        <v>637.03705182387773</v>
      </c>
      <c r="AH17" s="9">
        <f t="shared" si="35"/>
        <v>278.59244543898342</v>
      </c>
      <c r="AI17" s="9">
        <f t="shared" si="36"/>
        <v>783.9014160561203</v>
      </c>
      <c r="AJ17" s="9"/>
      <c r="AK17" s="9">
        <f t="shared" si="9"/>
        <v>267.07041231490581</v>
      </c>
      <c r="AL17" s="9">
        <f t="shared" si="37"/>
        <v>195.30243222416746</v>
      </c>
      <c r="AM17" s="9">
        <f t="shared" si="38"/>
        <v>723.01851130686771</v>
      </c>
      <c r="AN17" s="9">
        <f t="shared" si="39"/>
        <v>365.29339436511384</v>
      </c>
      <c r="AO17" s="9">
        <f t="shared" si="40"/>
        <v>870.54877993407456</v>
      </c>
      <c r="AP17" s="9"/>
      <c r="AQ17" s="9">
        <f t="shared" si="41"/>
        <v>298.42049469463211</v>
      </c>
      <c r="AR17" s="9">
        <f t="shared" si="42"/>
        <v>527.71614837191305</v>
      </c>
      <c r="AS17" s="9"/>
      <c r="AT17" s="9">
        <f t="shared" si="43"/>
        <v>286.75875811416807</v>
      </c>
      <c r="AU17" s="9">
        <f t="shared" si="44"/>
        <v>505.48115315718155</v>
      </c>
      <c r="AW17" s="9">
        <f t="shared" si="10"/>
        <v>903.81549072265625</v>
      </c>
      <c r="AX17" s="9">
        <f t="shared" si="10"/>
        <v>903.814697265625</v>
      </c>
      <c r="AY17" s="9">
        <f t="shared" si="10"/>
        <v>826.54986572265625</v>
      </c>
      <c r="AZ17" s="9">
        <f t="shared" si="10"/>
        <v>951.8326416015625</v>
      </c>
      <c r="BA17" s="9">
        <f t="shared" si="10"/>
        <v>878.5965576171875</v>
      </c>
      <c r="BB17" s="9">
        <f t="shared" si="10"/>
        <v>916.68359375</v>
      </c>
      <c r="BC17" s="9">
        <f t="shared" si="10"/>
        <v>833.80517578125</v>
      </c>
      <c r="BD17" s="9">
        <f t="shared" si="10"/>
        <v>770.87664794921875</v>
      </c>
      <c r="BE17" s="9">
        <f t="shared" si="10"/>
        <v>890.2174072265625</v>
      </c>
      <c r="BF17" s="9">
        <f t="shared" si="10"/>
        <v>811.995849609375</v>
      </c>
      <c r="BG17" s="9">
        <f t="shared" si="10"/>
        <v>752.2950439453125</v>
      </c>
      <c r="BH17" s="9" t="str">
        <f t="shared" si="11"/>
        <v>CZ13</v>
      </c>
      <c r="BI17" s="15">
        <f t="shared" si="12"/>
        <v>0.11227936282604799</v>
      </c>
      <c r="BJ17" s="15">
        <f t="shared" si="13"/>
        <v>-1.8700765518869285E-2</v>
      </c>
      <c r="BK17" s="15">
        <f t="shared" si="14"/>
        <v>0.19318225224861924</v>
      </c>
      <c r="BL17" s="15">
        <f t="shared" si="15"/>
        <v>1.9924586756532924E-2</v>
      </c>
      <c r="BM17" s="15">
        <f t="shared" si="16"/>
        <v>0.22188984815958945</v>
      </c>
      <c r="BO17" s="15">
        <f t="shared" si="17"/>
        <v>0.11228051585839297</v>
      </c>
      <c r="BP17" s="15">
        <f t="shared" si="18"/>
        <v>-1.8699612486524304E-2</v>
      </c>
      <c r="BQ17" s="15">
        <f t="shared" si="19"/>
        <v>0.19318340528055514</v>
      </c>
      <c r="BR17" s="15">
        <f t="shared" si="20"/>
        <v>1.9925749436994347E-2</v>
      </c>
      <c r="BS17" s="15">
        <f t="shared" si="21"/>
        <v>0.22189101012146256</v>
      </c>
      <c r="BU17" s="15">
        <f t="shared" si="22"/>
        <v>0.10642488544180179</v>
      </c>
      <c r="BV17" s="15">
        <f t="shared" si="23"/>
        <v>5.1077736376361114E-2</v>
      </c>
      <c r="BW17" s="15">
        <f t="shared" si="24"/>
        <v>0.26296072938789855</v>
      </c>
      <c r="BX17" s="15">
        <f t="shared" si="25"/>
        <v>9.0286967425270953E-2</v>
      </c>
      <c r="BY17" s="15">
        <f t="shared" si="26"/>
        <v>0.29220874174306916</v>
      </c>
      <c r="BZ17" s="15"/>
      <c r="CA17" s="15">
        <f t="shared" si="27"/>
        <v>0.12043688927720128</v>
      </c>
      <c r="CB17" s="15">
        <f t="shared" si="28"/>
        <v>0.21188301113284858</v>
      </c>
      <c r="CC17" s="15">
        <f t="shared" si="29"/>
        <v>0.11462079623935477</v>
      </c>
      <c r="CD17" s="15">
        <f t="shared" si="30"/>
        <v>0.20197757568513147</v>
      </c>
    </row>
    <row r="18" spans="3:82" x14ac:dyDescent="0.25">
      <c r="C18" t="str">
        <f>C12</f>
        <v>Htl</v>
      </c>
      <c r="D18">
        <f t="shared" si="32"/>
        <v>14</v>
      </c>
      <c r="G18" s="9">
        <f t="shared" si="4"/>
        <v>4638733.5</v>
      </c>
      <c r="H18" s="9">
        <f t="shared" si="4"/>
        <v>4620688</v>
      </c>
      <c r="I18" s="9">
        <f t="shared" si="4"/>
        <v>4342825</v>
      </c>
      <c r="J18" s="9">
        <f t="shared" si="4"/>
        <v>4685996.5</v>
      </c>
      <c r="K18" s="9">
        <f t="shared" si="4"/>
        <v>4486181.5</v>
      </c>
      <c r="L18" s="9">
        <f t="shared" si="4"/>
        <v>4450075</v>
      </c>
      <c r="M18" s="9">
        <f t="shared" si="4"/>
        <v>4234600.5</v>
      </c>
      <c r="N18" s="9">
        <f t="shared" si="4"/>
        <v>4066605</v>
      </c>
      <c r="O18" s="9">
        <f t="shared" si="4"/>
        <v>4302436.5</v>
      </c>
      <c r="P18" s="9">
        <f t="shared" si="4"/>
        <v>4100431</v>
      </c>
      <c r="Q18" s="9">
        <f t="shared" si="4"/>
        <v>3943810</v>
      </c>
      <c r="R18" s="19">
        <f t="shared" si="5"/>
        <v>693.875244140625</v>
      </c>
      <c r="S18" s="19">
        <f t="shared" si="5"/>
        <v>693.875</v>
      </c>
      <c r="T18" s="19">
        <f t="shared" si="5"/>
        <v>693.87532552083337</v>
      </c>
      <c r="U18" s="19">
        <f t="shared" si="5"/>
        <v>687.75179036458337</v>
      </c>
      <c r="V18" s="19">
        <f t="shared" si="5"/>
        <v>687.029296875</v>
      </c>
      <c r="W18" s="19">
        <f t="shared" si="5"/>
        <v>686.82845052083337</v>
      </c>
      <c r="X18" s="9" t="str">
        <f t="shared" si="6"/>
        <v>CZ14</v>
      </c>
      <c r="Y18" s="9">
        <f t="shared" si="7"/>
        <v>400.45108989371283</v>
      </c>
      <c r="Z18" s="9">
        <f t="shared" si="45"/>
        <v>245.88425864840701</v>
      </c>
      <c r="AA18" s="9">
        <f t="shared" si="46"/>
        <v>798.53394352090106</v>
      </c>
      <c r="AB18" s="9">
        <f t="shared" si="47"/>
        <v>462.74179792580696</v>
      </c>
      <c r="AC18" s="9">
        <f t="shared" si="48"/>
        <v>985.51246601201831</v>
      </c>
      <c r="AD18" s="9"/>
      <c r="AE18" s="9">
        <f t="shared" si="8"/>
        <v>426.45793550711585</v>
      </c>
      <c r="AF18" s="9">
        <f t="shared" si="33"/>
        <v>271.8910951112781</v>
      </c>
      <c r="AG18" s="9">
        <f t="shared" si="34"/>
        <v>824.54077693359636</v>
      </c>
      <c r="AH18" s="9">
        <f t="shared" si="35"/>
        <v>488.98018836377867</v>
      </c>
      <c r="AI18" s="9">
        <f t="shared" si="36"/>
        <v>1011.7861301072022</v>
      </c>
      <c r="AJ18" s="9"/>
      <c r="AK18" s="9">
        <f t="shared" si="9"/>
        <v>287.96973518284994</v>
      </c>
      <c r="AL18" s="9">
        <f t="shared" si="37"/>
        <v>340.00564509574389</v>
      </c>
      <c r="AM18" s="9">
        <f t="shared" si="38"/>
        <v>892.65531892934132</v>
      </c>
      <c r="AN18" s="9">
        <f t="shared" si="39"/>
        <v>557.7012017615707</v>
      </c>
      <c r="AO18" s="9">
        <f t="shared" si="40"/>
        <v>1080.5995288010968</v>
      </c>
      <c r="AP18" s="9"/>
      <c r="AQ18" s="9">
        <f t="shared" si="41"/>
        <v>310.53792109529815</v>
      </c>
      <c r="AR18" s="9">
        <f t="shared" si="42"/>
        <v>552.64971371068941</v>
      </c>
      <c r="AS18" s="9"/>
      <c r="AT18" s="9">
        <f t="shared" si="43"/>
        <v>294.02749041246989</v>
      </c>
      <c r="AU18" s="9">
        <f t="shared" si="44"/>
        <v>522.14857979171882</v>
      </c>
      <c r="AW18" s="9">
        <f t="shared" si="10"/>
        <v>979.30267333984375</v>
      </c>
      <c r="AX18" s="9">
        <f t="shared" si="10"/>
        <v>979.30047607421875</v>
      </c>
      <c r="AY18" s="9">
        <f t="shared" si="10"/>
        <v>896.604248046875</v>
      </c>
      <c r="AZ18" s="9">
        <f t="shared" si="10"/>
        <v>1028.586669921875</v>
      </c>
      <c r="BA18" s="9">
        <f t="shared" si="10"/>
        <v>946.8466796875</v>
      </c>
      <c r="BB18" s="9">
        <f t="shared" si="10"/>
        <v>969.88494873046875</v>
      </c>
      <c r="BC18" s="9">
        <f t="shared" si="10"/>
        <v>881.82305908203125</v>
      </c>
      <c r="BD18" s="9">
        <f t="shared" si="10"/>
        <v>815.5020751953125</v>
      </c>
      <c r="BE18" s="9">
        <f t="shared" si="10"/>
        <v>953.07861328125</v>
      </c>
      <c r="BF18" s="9">
        <f t="shared" si="10"/>
        <v>865.8883056640625</v>
      </c>
      <c r="BG18" s="9">
        <f t="shared" si="10"/>
        <v>800.2811279296875</v>
      </c>
      <c r="BH18" s="9" t="str">
        <f t="shared" si="11"/>
        <v>CZ14</v>
      </c>
      <c r="BI18" s="15">
        <f t="shared" si="12"/>
        <v>0.11918029620226085</v>
      </c>
      <c r="BJ18" s="15">
        <f t="shared" si="13"/>
        <v>1.3569481579374218E-2</v>
      </c>
      <c r="BK18" s="15">
        <f t="shared" si="14"/>
        <v>0.23606315840090822</v>
      </c>
      <c r="BL18" s="15">
        <f t="shared" si="15"/>
        <v>3.8126927709004298E-2</v>
      </c>
      <c r="BM18" s="15">
        <f t="shared" si="16"/>
        <v>0.2606463783041863</v>
      </c>
      <c r="BO18" s="15">
        <f t="shared" si="17"/>
        <v>0.11918346286142137</v>
      </c>
      <c r="BP18" s="15">
        <f t="shared" si="18"/>
        <v>1.3572648237420539E-2</v>
      </c>
      <c r="BQ18" s="15">
        <f t="shared" si="19"/>
        <v>0.23606632505858316</v>
      </c>
      <c r="BR18" s="15">
        <f t="shared" si="20"/>
        <v>3.8130122561647044E-2</v>
      </c>
      <c r="BS18" s="15">
        <f t="shared" si="21"/>
        <v>0.26064957745183859</v>
      </c>
      <c r="BU18" s="15">
        <f t="shared" si="22"/>
        <v>0.11780218372815709</v>
      </c>
      <c r="BV18" s="15">
        <f t="shared" si="23"/>
        <v>8.4599820626414218E-2</v>
      </c>
      <c r="BW18" s="15">
        <f t="shared" si="24"/>
        <v>0.30709348911725309</v>
      </c>
      <c r="BX18" s="15">
        <f t="shared" si="25"/>
        <v>0.10978969113347928</v>
      </c>
      <c r="BY18" s="15">
        <f t="shared" si="26"/>
        <v>0.33240548177504825</v>
      </c>
      <c r="BZ18" s="15"/>
      <c r="CA18" s="15">
        <f t="shared" si="27"/>
        <v>0.12691318990947578</v>
      </c>
      <c r="CB18" s="15">
        <f t="shared" si="28"/>
        <v>0.2224936784130119</v>
      </c>
      <c r="CC18" s="15">
        <f t="shared" si="29"/>
        <v>0.12690915513178055</v>
      </c>
      <c r="CD18" s="15">
        <f t="shared" si="30"/>
        <v>0.22246819454798886</v>
      </c>
    </row>
    <row r="19" spans="3:82" x14ac:dyDescent="0.25">
      <c r="C19" t="str">
        <f t="shared" si="49"/>
        <v>Htl</v>
      </c>
      <c r="D19">
        <f t="shared" si="32"/>
        <v>15</v>
      </c>
      <c r="G19" s="9">
        <f t="shared" si="4"/>
        <v>4923594.5</v>
      </c>
      <c r="H19" s="9">
        <f t="shared" si="4"/>
        <v>4893713.5</v>
      </c>
      <c r="I19" s="9">
        <f t="shared" si="4"/>
        <v>4498070.5</v>
      </c>
      <c r="J19" s="9">
        <f t="shared" si="4"/>
        <v>5090775</v>
      </c>
      <c r="K19" s="9">
        <f t="shared" si="4"/>
        <v>4831540.5</v>
      </c>
      <c r="L19" s="9">
        <f t="shared" si="4"/>
        <v>4788531</v>
      </c>
      <c r="M19" s="9">
        <f t="shared" si="4"/>
        <v>4507421.5</v>
      </c>
      <c r="N19" s="9">
        <f t="shared" si="4"/>
        <v>4294308</v>
      </c>
      <c r="O19" s="9">
        <f t="shared" si="4"/>
        <v>4651532</v>
      </c>
      <c r="P19" s="9">
        <f t="shared" si="4"/>
        <v>4387135.5</v>
      </c>
      <c r="Q19" s="9">
        <f t="shared" si="4"/>
        <v>4186869.5</v>
      </c>
      <c r="R19" s="19">
        <f t="shared" si="5"/>
        <v>824.658935546875</v>
      </c>
      <c r="S19" s="19">
        <f t="shared" si="5"/>
        <v>824.658935546875</v>
      </c>
      <c r="T19" s="19">
        <f t="shared" si="5"/>
        <v>824.658935546875</v>
      </c>
      <c r="U19" s="19">
        <f t="shared" si="5"/>
        <v>836.95808919270837</v>
      </c>
      <c r="V19" s="19">
        <f t="shared" si="5"/>
        <v>836.95808919270837</v>
      </c>
      <c r="W19" s="19">
        <f t="shared" si="5"/>
        <v>836.95808919270837</v>
      </c>
      <c r="X19" s="9" t="str">
        <f t="shared" si="6"/>
        <v>CZ15</v>
      </c>
      <c r="Y19" s="9">
        <f t="shared" si="7"/>
        <v>479.7656133291373</v>
      </c>
      <c r="Z19" s="9">
        <f t="shared" si="45"/>
        <v>127.54666864823082</v>
      </c>
      <c r="AA19" s="9">
        <f t="shared" si="46"/>
        <v>726.85261040978412</v>
      </c>
      <c r="AB19" s="9">
        <f t="shared" si="47"/>
        <v>289.35917237337088</v>
      </c>
      <c r="AC19" s="9">
        <f t="shared" si="48"/>
        <v>844.53930146226264</v>
      </c>
      <c r="AD19" s="9"/>
      <c r="AE19" s="9">
        <f t="shared" si="8"/>
        <v>515.99998697378146</v>
      </c>
      <c r="AF19" s="9">
        <f t="shared" si="33"/>
        <v>163.78104229287499</v>
      </c>
      <c r="AG19" s="9">
        <f t="shared" si="34"/>
        <v>763.08698405442829</v>
      </c>
      <c r="AH19" s="9">
        <f t="shared" si="35"/>
        <v>325.06107953675325</v>
      </c>
      <c r="AI19" s="9">
        <f t="shared" si="36"/>
        <v>880.24120862564496</v>
      </c>
      <c r="AJ19" s="9"/>
      <c r="AK19" s="9">
        <f t="shared" si="9"/>
        <v>314.35359374125727</v>
      </c>
      <c r="AL19" s="9">
        <f t="shared" si="37"/>
        <v>366.50788219443228</v>
      </c>
      <c r="AM19" s="9">
        <f t="shared" si="38"/>
        <v>965.81382395598564</v>
      </c>
      <c r="AN19" s="9">
        <f t="shared" si="39"/>
        <v>524.80883531895097</v>
      </c>
      <c r="AO19" s="9">
        <f t="shared" si="40"/>
        <v>1079.9889644078428</v>
      </c>
      <c r="AP19" s="9"/>
      <c r="AQ19" s="9">
        <f t="shared" si="41"/>
        <v>340.87971145741773</v>
      </c>
      <c r="AR19" s="9">
        <f t="shared" si="42"/>
        <v>599.3059417615533</v>
      </c>
      <c r="AS19" s="9"/>
      <c r="AT19" s="9">
        <f t="shared" si="43"/>
        <v>315.9017200670404</v>
      </c>
      <c r="AU19" s="9">
        <f t="shared" si="44"/>
        <v>555.1801290888917</v>
      </c>
      <c r="AW19" s="9">
        <f t="shared" si="10"/>
        <v>1144.687744140625</v>
      </c>
      <c r="AX19" s="9">
        <f t="shared" si="10"/>
        <v>1144.687744140625</v>
      </c>
      <c r="AY19" s="9">
        <f t="shared" si="10"/>
        <v>1020.5701904296875</v>
      </c>
      <c r="AZ19" s="9">
        <f t="shared" si="10"/>
        <v>1214.1312255859375</v>
      </c>
      <c r="BA19" s="9">
        <f t="shared" si="10"/>
        <v>1110.8533935546875</v>
      </c>
      <c r="BB19" s="9">
        <f t="shared" si="10"/>
        <v>1150.741455078125</v>
      </c>
      <c r="BC19" s="9">
        <f t="shared" si="10"/>
        <v>1036.945556640625</v>
      </c>
      <c r="BD19" s="9">
        <f t="shared" si="10"/>
        <v>950.62994384765625</v>
      </c>
      <c r="BE19" s="9">
        <f t="shared" si="10"/>
        <v>1101.6142578125</v>
      </c>
      <c r="BF19" s="9">
        <f t="shared" si="10"/>
        <v>994.07745361328125</v>
      </c>
      <c r="BG19" s="9">
        <f t="shared" si="10"/>
        <v>912.92315673828125</v>
      </c>
      <c r="BH19" s="9" t="str">
        <f t="shared" si="11"/>
        <v>CZ15</v>
      </c>
      <c r="BI19" s="15">
        <f t="shared" si="12"/>
        <v>0.15050774127443192</v>
      </c>
      <c r="BJ19" s="15">
        <f t="shared" si="13"/>
        <v>-7.34086623761066E-3</v>
      </c>
      <c r="BK19" s="15">
        <f t="shared" si="14"/>
        <v>0.23531885962562055</v>
      </c>
      <c r="BL19" s="15">
        <f t="shared" si="15"/>
        <v>5.1464328840732897E-2</v>
      </c>
      <c r="BM19" s="15">
        <f t="shared" si="16"/>
        <v>0.27691301439704502</v>
      </c>
      <c r="BO19" s="15">
        <f t="shared" si="17"/>
        <v>0.15050774127443192</v>
      </c>
      <c r="BP19" s="15">
        <f t="shared" si="18"/>
        <v>-7.34086623761066E-3</v>
      </c>
      <c r="BQ19" s="15">
        <f t="shared" si="19"/>
        <v>0.23531885962562055</v>
      </c>
      <c r="BR19" s="15">
        <f t="shared" si="20"/>
        <v>5.1464328840732897E-2</v>
      </c>
      <c r="BS19" s="15">
        <f t="shared" si="21"/>
        <v>0.27691301439704502</v>
      </c>
      <c r="BU19" s="15">
        <f t="shared" si="22"/>
        <v>0.12523702536826453</v>
      </c>
      <c r="BV19" s="15">
        <f t="shared" si="23"/>
        <v>7.6867863519571741E-2</v>
      </c>
      <c r="BW19" s="15">
        <f t="shared" si="24"/>
        <v>0.31952758938280296</v>
      </c>
      <c r="BX19" s="15">
        <f t="shared" si="25"/>
        <v>0.13443560582820371</v>
      </c>
      <c r="BY19" s="15">
        <f t="shared" si="26"/>
        <v>0.35988429138451583</v>
      </c>
      <c r="BZ19" s="15"/>
      <c r="CA19" s="15">
        <f t="shared" si="27"/>
        <v>0.13799146960317105</v>
      </c>
      <c r="CB19" s="15">
        <f t="shared" si="28"/>
        <v>0.24265972586323123</v>
      </c>
      <c r="CC19" s="15">
        <f t="shared" si="29"/>
        <v>0.12848529166250588</v>
      </c>
      <c r="CD19" s="15">
        <f t="shared" si="30"/>
        <v>0.22544868555631212</v>
      </c>
    </row>
    <row r="20" spans="3:82" x14ac:dyDescent="0.25">
      <c r="C20" t="str">
        <f t="shared" si="49"/>
        <v>Htl</v>
      </c>
      <c r="D20">
        <f t="shared" si="32"/>
        <v>16</v>
      </c>
      <c r="G20" s="9">
        <f>VLOOKUP($C20&amp;"-w"&amp;TEXT($D20,"00")&amp;"-v14-"&amp;G$3,tblAnnlEnergy,G$1,FALSE)</f>
        <v>5064739</v>
      </c>
      <c r="H20" s="9">
        <f>VLOOKUP($C20&amp;"-w"&amp;TEXT($D20,"00")&amp;"-v14-"&amp;H$3,tblAnnlEnergy,H$1,FALSE)</f>
        <v>5050139.5</v>
      </c>
      <c r="I20" s="9">
        <f t="shared" si="4"/>
        <v>4788141</v>
      </c>
      <c r="J20" s="9">
        <f t="shared" si="4"/>
        <v>5069675.5</v>
      </c>
      <c r="K20" s="9">
        <f t="shared" si="4"/>
        <v>4872999.5</v>
      </c>
      <c r="L20" s="9">
        <f t="shared" si="4"/>
        <v>4623747.5</v>
      </c>
      <c r="M20" s="9">
        <f t="shared" si="4"/>
        <v>4416527</v>
      </c>
      <c r="N20" s="9">
        <f t="shared" si="4"/>
        <v>4247984.5</v>
      </c>
      <c r="O20" s="9">
        <f t="shared" si="4"/>
        <v>4468652</v>
      </c>
      <c r="P20" s="9">
        <f t="shared" si="4"/>
        <v>4275192.5</v>
      </c>
      <c r="Q20" s="9">
        <f t="shared" si="4"/>
        <v>4117854.5</v>
      </c>
      <c r="R20" s="19">
        <f t="shared" si="5"/>
        <v>596.5966796875</v>
      </c>
      <c r="S20" s="19">
        <f t="shared" si="5"/>
        <v>596.59375</v>
      </c>
      <c r="T20" s="19">
        <f t="shared" si="5"/>
        <v>596.59090169270837</v>
      </c>
      <c r="U20" s="19">
        <f t="shared" si="5"/>
        <v>591.04984537760413</v>
      </c>
      <c r="V20" s="19">
        <f t="shared" si="5"/>
        <v>591.04150390625</v>
      </c>
      <c r="W20" s="19">
        <f t="shared" si="5"/>
        <v>591.0340576171875</v>
      </c>
      <c r="X20" s="9" t="str">
        <f t="shared" si="6"/>
        <v>CZ16</v>
      </c>
      <c r="Y20" s="9">
        <f t="shared" si="7"/>
        <v>439.15729925095593</v>
      </c>
      <c r="Z20" s="9">
        <f t="shared" si="45"/>
        <v>714.70729643240054</v>
      </c>
      <c r="AA20" s="9">
        <f t="shared" si="46"/>
        <v>1344.5645881022394</v>
      </c>
      <c r="AB20" s="9">
        <f t="shared" si="47"/>
        <v>983.8214230958896</v>
      </c>
      <c r="AC20" s="9">
        <f t="shared" si="48"/>
        <v>1577.3794893624229</v>
      </c>
      <c r="AD20" s="9"/>
      <c r="AE20" s="9">
        <f t="shared" si="8"/>
        <v>463.62872557749728</v>
      </c>
      <c r="AF20" s="9">
        <f t="shared" si="33"/>
        <v>739.17860258792143</v>
      </c>
      <c r="AG20" s="9">
        <f t="shared" si="34"/>
        <v>1369.0361312628488</v>
      </c>
      <c r="AH20" s="9">
        <f t="shared" si="35"/>
        <v>1008.5223854837112</v>
      </c>
      <c r="AI20" s="9">
        <f t="shared" si="36"/>
        <v>1602.0811115648037</v>
      </c>
      <c r="AJ20" s="9"/>
      <c r="AK20" s="9">
        <f t="shared" si="9"/>
        <v>329.66486826253208</v>
      </c>
      <c r="AL20" s="9">
        <f t="shared" si="37"/>
        <v>747.45303683818531</v>
      </c>
      <c r="AM20" s="9">
        <f t="shared" si="38"/>
        <v>1377.3106456511737</v>
      </c>
      <c r="AN20" s="9">
        <f t="shared" si="39"/>
        <v>1016.8744729406434</v>
      </c>
      <c r="AO20" s="9">
        <f t="shared" si="40"/>
        <v>1610.4334221235251</v>
      </c>
      <c r="AP20" s="9"/>
      <c r="AQ20" s="9">
        <f t="shared" si="41"/>
        <v>347.3393745744068</v>
      </c>
      <c r="AR20" s="9">
        <f t="shared" si="42"/>
        <v>629.85036971540637</v>
      </c>
      <c r="AS20" s="9"/>
      <c r="AT20" s="9">
        <f t="shared" si="43"/>
        <v>327.31965305550898</v>
      </c>
      <c r="AU20" s="9">
        <f t="shared" si="44"/>
        <v>593.53178633101948</v>
      </c>
      <c r="AW20" s="9">
        <f t="shared" si="10"/>
        <v>672.6591796875</v>
      </c>
      <c r="AX20" s="9">
        <f t="shared" si="10"/>
        <v>672.65252685546875</v>
      </c>
      <c r="AY20" s="9">
        <f t="shared" si="10"/>
        <v>627.0157470703125</v>
      </c>
      <c r="AZ20" s="9">
        <f t="shared" si="10"/>
        <v>700.716064453125</v>
      </c>
      <c r="BA20" s="9">
        <f t="shared" si="10"/>
        <v>659.0987548828125</v>
      </c>
      <c r="BB20" s="9">
        <f t="shared" si="10"/>
        <v>635.86029052734375</v>
      </c>
      <c r="BC20" s="9">
        <f t="shared" si="10"/>
        <v>591.6697998046875</v>
      </c>
      <c r="BD20" s="9">
        <f t="shared" si="10"/>
        <v>561.00982666015625</v>
      </c>
      <c r="BE20" s="9">
        <f t="shared" si="10"/>
        <v>617.593994140625</v>
      </c>
      <c r="BF20" s="9">
        <f t="shared" si="10"/>
        <v>579.65643310546875</v>
      </c>
      <c r="BG20" s="9">
        <f t="shared" si="10"/>
        <v>551.21820068359375</v>
      </c>
      <c r="BH20" s="9" t="str">
        <f t="shared" si="11"/>
        <v>CZ16</v>
      </c>
      <c r="BI20" s="15">
        <f t="shared" si="12"/>
        <v>7.6495571375255353E-2</v>
      </c>
      <c r="BJ20" s="15">
        <f t="shared" si="13"/>
        <v>6.1670199618604878E-2</v>
      </c>
      <c r="BK20" s="15">
        <f t="shared" si="14"/>
        <v>0.1871344331241869</v>
      </c>
      <c r="BL20" s="15">
        <f t="shared" si="15"/>
        <v>9.3153789220041999E-2</v>
      </c>
      <c r="BM20" s="15">
        <f t="shared" si="16"/>
        <v>0.20546079300649703</v>
      </c>
      <c r="BO20" s="15">
        <f t="shared" si="17"/>
        <v>7.6506722735844121E-2</v>
      </c>
      <c r="BP20" s="15">
        <f t="shared" si="18"/>
        <v>6.1681350924433026E-2</v>
      </c>
      <c r="BQ20" s="15">
        <f t="shared" si="19"/>
        <v>0.18714558453801566</v>
      </c>
      <c r="BR20" s="15">
        <f t="shared" si="20"/>
        <v>9.3165045177696471E-2</v>
      </c>
      <c r="BS20" s="15">
        <f t="shared" si="21"/>
        <v>0.20547204926482177</v>
      </c>
      <c r="BU20" s="15">
        <f t="shared" si="22"/>
        <v>6.9758205764496359E-2</v>
      </c>
      <c r="BV20" s="15">
        <f t="shared" si="23"/>
        <v>0.10870957907401194</v>
      </c>
      <c r="BW20" s="15">
        <f t="shared" si="24"/>
        <v>0.23417426815692297</v>
      </c>
      <c r="BX20" s="15">
        <f t="shared" si="25"/>
        <v>0.14063461984225001</v>
      </c>
      <c r="BY20" s="15">
        <f t="shared" si="26"/>
        <v>0.25294289194136582</v>
      </c>
      <c r="BZ20" s="15"/>
      <c r="CA20" s="15">
        <f t="shared" si="27"/>
        <v>7.407132696689539E-2</v>
      </c>
      <c r="CB20" s="15">
        <f t="shared" si="28"/>
        <v>0.12546363622846771</v>
      </c>
      <c r="CC20" s="15">
        <f t="shared" si="29"/>
        <v>6.4187642973333126E-2</v>
      </c>
      <c r="CD20" s="15">
        <f t="shared" si="30"/>
        <v>0.11230451545319038</v>
      </c>
    </row>
    <row r="21" spans="3:82" x14ac:dyDescent="0.25">
      <c r="G21" s="9"/>
      <c r="H21" s="9"/>
      <c r="I21" s="9"/>
      <c r="J21" s="9"/>
      <c r="K21" s="9"/>
      <c r="L21" s="9"/>
      <c r="M21" s="9"/>
      <c r="N21" s="9"/>
      <c r="O21" s="9"/>
      <c r="P21" s="9"/>
      <c r="Y21" s="9"/>
      <c r="Z21" s="9"/>
      <c r="AA21" s="9"/>
      <c r="AE21" s="9"/>
      <c r="AF21" s="9"/>
      <c r="AG21" s="9"/>
    </row>
    <row r="22" spans="3:82" x14ac:dyDescent="0.25">
      <c r="G22" t="str">
        <f>Y2&amp;Y3</f>
        <v>Baseline is One Speed T-24 HP, &lt; 65 kBtuh, with Economizer</v>
      </c>
      <c r="P22" s="9" t="str">
        <f>AE2&amp;AE3</f>
        <v>Baseline is One Speed T-24 HP, &lt; 65 kBtuh, without Economizer</v>
      </c>
      <c r="Z22" t="str">
        <f>AK2&amp;AK3</f>
        <v>Baseline is 2 Speed T-24 Heat Pump, 65-135 kBtuh</v>
      </c>
      <c r="AN22" t="str">
        <f>AQ2&amp;AQ3&amp;AR3</f>
        <v>Baseline is T24 Heat Pump VRF System</v>
      </c>
      <c r="BC22" t="str">
        <f>AT2</f>
        <v>Baseline is T24 Heat Recovery VRF System</v>
      </c>
    </row>
    <row r="23" spans="3:82" x14ac:dyDescent="0.25">
      <c r="E23" s="9">
        <f>MIN(Z5:AT20)</f>
        <v>-143.8331960726936</v>
      </c>
      <c r="G23" s="9"/>
      <c r="H23" s="9"/>
      <c r="I23" s="9"/>
      <c r="J23" s="9"/>
      <c r="K23" s="9"/>
      <c r="L23" s="9"/>
      <c r="M23" s="9"/>
      <c r="N23" s="9"/>
      <c r="O23" s="9"/>
      <c r="P23" s="9"/>
      <c r="Z23" s="9"/>
      <c r="AF23" s="9"/>
    </row>
    <row r="24" spans="3:82" x14ac:dyDescent="0.25">
      <c r="E24" s="9">
        <f>MAX(Z5:AT20)</f>
        <v>1610.4334221235251</v>
      </c>
      <c r="G24" s="9"/>
      <c r="H24" s="9"/>
      <c r="I24" s="9"/>
      <c r="J24" s="9"/>
      <c r="K24" s="9"/>
      <c r="L24" s="9"/>
      <c r="M24" s="9"/>
      <c r="N24" s="9"/>
      <c r="O24" s="9"/>
      <c r="P24" s="9"/>
      <c r="Y24" s="9"/>
      <c r="Z24" s="9"/>
      <c r="AA24" s="9"/>
      <c r="AE24" s="9"/>
      <c r="AF24" s="9"/>
      <c r="AG24" s="9"/>
    </row>
    <row r="25" spans="3:82" x14ac:dyDescent="0.25">
      <c r="G25" s="9"/>
      <c r="H25" s="9"/>
      <c r="I25" s="9"/>
      <c r="J25" s="9"/>
      <c r="K25" s="9"/>
      <c r="L25" s="9"/>
      <c r="M25" s="9"/>
      <c r="N25" s="9"/>
      <c r="O25" s="9"/>
      <c r="P25" s="9"/>
      <c r="Y25" s="9"/>
      <c r="Z25" s="9"/>
      <c r="AA25" s="9"/>
      <c r="AE25" s="9"/>
      <c r="AF25" s="9"/>
      <c r="AG25" s="9"/>
    </row>
    <row r="26" spans="3:82" x14ac:dyDescent="0.25">
      <c r="G26" s="9"/>
      <c r="H26" s="9"/>
      <c r="I26" s="9"/>
      <c r="J26" s="9"/>
      <c r="K26" s="9"/>
      <c r="L26" s="9"/>
      <c r="M26" s="9"/>
      <c r="N26" s="9"/>
      <c r="O26" s="9"/>
      <c r="P26" s="9"/>
      <c r="Y26" s="9"/>
      <c r="Z26" s="9"/>
      <c r="AA26" s="9"/>
      <c r="AE26" s="9"/>
      <c r="AF26" s="9"/>
      <c r="AG26" s="9"/>
    </row>
    <row r="27" spans="3:82" x14ac:dyDescent="0.25">
      <c r="G27" s="9"/>
      <c r="H27" s="9"/>
      <c r="I27" s="9"/>
      <c r="J27" s="9"/>
      <c r="K27" s="9"/>
      <c r="L27" s="9"/>
      <c r="M27" s="9"/>
      <c r="N27" s="9"/>
      <c r="O27" s="9"/>
      <c r="P27" s="9"/>
      <c r="Y27" s="9"/>
      <c r="Z27" s="9"/>
      <c r="AA27" s="9"/>
      <c r="AE27" s="9"/>
      <c r="AF27" s="9"/>
      <c r="AG27" s="9"/>
    </row>
    <row r="29" spans="3:82" x14ac:dyDescent="0.25">
      <c r="G29" s="9"/>
      <c r="H29" s="9"/>
      <c r="I29" s="9"/>
      <c r="J29" s="9"/>
      <c r="K29" s="9"/>
      <c r="L29" s="9"/>
      <c r="M29" s="9"/>
      <c r="N29" s="9"/>
      <c r="O29" s="9"/>
      <c r="P29" s="9"/>
      <c r="Z29" s="9"/>
      <c r="AF29" s="9"/>
    </row>
    <row r="30" spans="3:82" x14ac:dyDescent="0.25">
      <c r="G30" s="9"/>
      <c r="H30" s="9"/>
      <c r="I30" s="9"/>
      <c r="J30" s="9"/>
      <c r="K30" s="9"/>
      <c r="L30" s="9"/>
      <c r="M30" s="9"/>
      <c r="N30" s="9"/>
      <c r="O30" s="9"/>
      <c r="P30" s="9"/>
      <c r="Y30" s="9"/>
      <c r="Z30" s="9"/>
      <c r="AA30" s="9"/>
      <c r="AE30" s="9"/>
      <c r="AF30" s="9"/>
      <c r="AG30" s="9"/>
    </row>
    <row r="31" spans="3:82" x14ac:dyDescent="0.25">
      <c r="G31" s="9"/>
      <c r="H31" s="9"/>
      <c r="I31" s="9"/>
      <c r="J31" s="9"/>
      <c r="K31" s="9"/>
      <c r="L31" s="9"/>
      <c r="M31" s="9"/>
      <c r="N31" s="9"/>
      <c r="O31" s="9"/>
      <c r="P31" s="9"/>
      <c r="Y31" s="9"/>
      <c r="Z31" s="9"/>
      <c r="AA31" s="9"/>
      <c r="AE31" s="9"/>
      <c r="AF31" s="9"/>
      <c r="AG31" s="9"/>
    </row>
    <row r="32" spans="3:82" x14ac:dyDescent="0.25">
      <c r="G32" s="9"/>
      <c r="H32" s="9"/>
      <c r="I32" s="9"/>
      <c r="J32" s="9"/>
      <c r="K32" s="9"/>
      <c r="L32" s="9"/>
      <c r="M32" s="9"/>
      <c r="N32" s="9"/>
      <c r="O32" s="9"/>
      <c r="P32" s="9"/>
      <c r="Y32" s="9"/>
      <c r="Z32" s="9"/>
      <c r="AA32" s="9"/>
      <c r="AE32" s="9"/>
      <c r="AF32" s="9"/>
      <c r="AG32" s="9"/>
    </row>
    <row r="33" spans="5:33" x14ac:dyDescent="0.25">
      <c r="G33" s="9"/>
      <c r="H33" s="9"/>
      <c r="I33" s="9"/>
      <c r="J33" s="9"/>
      <c r="K33" s="9"/>
      <c r="L33" s="9"/>
      <c r="M33" s="9"/>
      <c r="N33" s="9"/>
      <c r="O33" s="9"/>
      <c r="P33" s="9"/>
      <c r="Y33" s="9"/>
      <c r="Z33" s="9"/>
      <c r="AA33" s="9"/>
      <c r="AE33" s="9"/>
      <c r="AF33" s="9"/>
      <c r="AG33" s="9"/>
    </row>
    <row r="35" spans="5:33" x14ac:dyDescent="0.25">
      <c r="G35" s="9"/>
      <c r="H35" s="9"/>
      <c r="I35" s="9"/>
      <c r="J35" s="9"/>
      <c r="K35" s="9"/>
      <c r="L35" s="9"/>
      <c r="M35" s="9"/>
      <c r="N35" s="9"/>
      <c r="O35" s="9"/>
      <c r="P35" s="9"/>
      <c r="Z35" s="9"/>
      <c r="AF35" s="9"/>
    </row>
    <row r="36" spans="5:33" x14ac:dyDescent="0.25">
      <c r="G36" s="9"/>
      <c r="H36" s="9"/>
      <c r="I36" s="9"/>
      <c r="J36" s="9"/>
      <c r="K36" s="9"/>
      <c r="L36" s="9"/>
      <c r="M36" s="9"/>
      <c r="N36" s="9"/>
      <c r="O36" s="9"/>
      <c r="P36" s="9"/>
      <c r="Y36" s="9"/>
      <c r="Z36" s="9"/>
      <c r="AA36" s="9"/>
      <c r="AE36" s="9"/>
      <c r="AF36" s="9"/>
      <c r="AG36" s="9"/>
    </row>
    <row r="37" spans="5:33" x14ac:dyDescent="0.25">
      <c r="G37" s="9"/>
      <c r="H37" s="9"/>
      <c r="I37" s="9"/>
      <c r="J37" s="9"/>
      <c r="K37" s="9"/>
      <c r="L37" s="9"/>
      <c r="M37" s="9"/>
      <c r="N37" s="9"/>
      <c r="O37" s="9"/>
      <c r="P37" s="9"/>
      <c r="Y37" s="9"/>
      <c r="Z37" s="9"/>
      <c r="AA37" s="9"/>
      <c r="AE37" s="9"/>
      <c r="AF37" s="9"/>
      <c r="AG37" s="9"/>
    </row>
    <row r="38" spans="5:33" x14ac:dyDescent="0.25">
      <c r="G38" s="9"/>
      <c r="H38" s="9"/>
      <c r="I38" s="9"/>
      <c r="J38" s="9"/>
      <c r="K38" s="9"/>
      <c r="L38" s="9"/>
      <c r="M38" s="9"/>
      <c r="N38" s="9"/>
      <c r="O38" s="9"/>
      <c r="P38" s="9"/>
      <c r="Y38" s="9"/>
      <c r="Z38" s="9"/>
      <c r="AA38" s="9"/>
      <c r="AE38" s="9"/>
      <c r="AF38" s="9"/>
      <c r="AG38" s="9"/>
    </row>
    <row r="39" spans="5:33" x14ac:dyDescent="0.25">
      <c r="E39" s="15">
        <f>MIN($BJ$5:$CC$20)</f>
        <v>-0.11589381428534534</v>
      </c>
      <c r="G39" s="9"/>
      <c r="H39" s="9"/>
      <c r="I39" s="9"/>
      <c r="J39" s="9"/>
      <c r="K39" s="9"/>
      <c r="L39" s="9"/>
      <c r="M39" s="9"/>
      <c r="N39" s="9"/>
      <c r="O39" s="9"/>
      <c r="P39" s="9"/>
      <c r="Y39" s="9"/>
      <c r="Z39" s="9"/>
      <c r="AA39" s="9"/>
      <c r="AE39" s="9"/>
      <c r="AF39" s="9"/>
      <c r="AG39" s="9"/>
    </row>
    <row r="40" spans="5:33" x14ac:dyDescent="0.25">
      <c r="E40" s="15">
        <f>MAX($BJ$5:$CC$20)</f>
        <v>0.35988429138451583</v>
      </c>
    </row>
    <row r="41" spans="5:33" x14ac:dyDescent="0.25">
      <c r="G41" s="9"/>
      <c r="H41" s="9"/>
      <c r="I41" s="9"/>
      <c r="J41" s="9"/>
      <c r="K41" s="9"/>
      <c r="L41" s="9"/>
      <c r="M41" s="9"/>
      <c r="N41" s="9"/>
      <c r="O41" s="9"/>
      <c r="P41" s="9"/>
      <c r="Z41" s="9"/>
      <c r="AF41" s="9"/>
    </row>
    <row r="42" spans="5:33" x14ac:dyDescent="0.25">
      <c r="G42" s="9"/>
      <c r="H42" s="9"/>
      <c r="I42" s="9"/>
      <c r="J42" s="9"/>
      <c r="K42" s="9"/>
      <c r="L42" s="9"/>
      <c r="M42" s="9"/>
      <c r="N42" s="9"/>
      <c r="O42" s="9"/>
      <c r="P42" s="9"/>
      <c r="Y42" s="9"/>
      <c r="Z42" s="9"/>
      <c r="AA42" s="9"/>
      <c r="AE42" s="9"/>
      <c r="AF42" s="9"/>
      <c r="AG42" s="9"/>
    </row>
    <row r="43" spans="5:33" x14ac:dyDescent="0.25">
      <c r="G43" s="9"/>
      <c r="H43" s="9"/>
      <c r="I43" s="9"/>
      <c r="J43" s="9"/>
      <c r="K43" s="9"/>
      <c r="L43" s="9"/>
      <c r="M43" s="9"/>
      <c r="N43" s="9"/>
      <c r="O43" s="9"/>
      <c r="P43" s="9"/>
      <c r="Y43" s="9"/>
      <c r="Z43" s="9"/>
      <c r="AA43" s="9"/>
      <c r="AE43" s="9"/>
      <c r="AF43" s="9"/>
      <c r="AG43" s="9"/>
    </row>
    <row r="44" spans="5:33" x14ac:dyDescent="0.25">
      <c r="G44" s="9"/>
      <c r="H44" s="9"/>
      <c r="I44" s="9"/>
      <c r="J44" s="9"/>
      <c r="K44" s="9"/>
      <c r="L44" s="9"/>
      <c r="M44" s="9"/>
      <c r="N44" s="9"/>
      <c r="O44" s="9"/>
      <c r="P44" s="9"/>
      <c r="Y44" s="9"/>
      <c r="Z44" s="9"/>
      <c r="AA44" s="9"/>
      <c r="AE44" s="9"/>
      <c r="AF44" s="9"/>
      <c r="AG44" s="9"/>
    </row>
    <row r="45" spans="5:33" x14ac:dyDescent="0.25">
      <c r="G45" s="9"/>
      <c r="H45" s="9"/>
      <c r="I45" s="9"/>
      <c r="J45" s="9"/>
      <c r="K45" s="9"/>
      <c r="L45" s="9"/>
      <c r="M45" s="9"/>
      <c r="N45" s="9"/>
      <c r="O45" s="9"/>
      <c r="P45" s="9"/>
      <c r="Y45" s="9"/>
      <c r="Z45" s="9"/>
      <c r="AA45" s="9"/>
      <c r="AE45" s="9"/>
      <c r="AF45" s="9"/>
      <c r="AG45" s="9"/>
    </row>
    <row r="47" spans="5:33" x14ac:dyDescent="0.25">
      <c r="G47" s="9"/>
      <c r="H47" s="9"/>
      <c r="I47" s="9"/>
      <c r="J47" s="9"/>
      <c r="K47" s="9"/>
      <c r="L47" s="9"/>
      <c r="M47" s="9"/>
      <c r="N47" s="9"/>
      <c r="O47" s="9"/>
      <c r="P47" s="9"/>
      <c r="Z47" s="9"/>
      <c r="AF47" s="9"/>
    </row>
    <row r="48" spans="5:33" x14ac:dyDescent="0.25">
      <c r="G48" s="9"/>
      <c r="H48" s="9"/>
      <c r="I48" s="9"/>
      <c r="J48" s="9"/>
      <c r="K48" s="9"/>
      <c r="L48" s="9"/>
      <c r="M48" s="9"/>
      <c r="N48" s="9"/>
      <c r="O48" s="9"/>
      <c r="P48" s="9"/>
      <c r="Y48" s="9"/>
      <c r="Z48" s="9"/>
      <c r="AA48" s="9"/>
      <c r="AE48" s="9"/>
      <c r="AF48" s="9"/>
      <c r="AG48" s="9"/>
    </row>
    <row r="49" spans="7:33" x14ac:dyDescent="0.25">
      <c r="G49" s="9"/>
      <c r="H49" s="9"/>
      <c r="I49" s="9"/>
      <c r="J49" s="9"/>
      <c r="K49" s="9"/>
      <c r="L49" s="9"/>
      <c r="M49" s="9"/>
      <c r="N49" s="9"/>
      <c r="O49" s="9"/>
      <c r="P49" s="9"/>
      <c r="Y49" s="9"/>
      <c r="Z49" s="9"/>
      <c r="AA49" s="9"/>
      <c r="AE49" s="9"/>
      <c r="AF49" s="9"/>
      <c r="AG49" s="9"/>
    </row>
    <row r="50" spans="7:33" x14ac:dyDescent="0.25">
      <c r="G50" s="9"/>
      <c r="H50" s="9"/>
      <c r="I50" s="9"/>
      <c r="J50" s="9"/>
      <c r="K50" s="9"/>
      <c r="L50" s="9"/>
      <c r="M50" s="9"/>
      <c r="N50" s="9"/>
      <c r="O50" s="9"/>
      <c r="P50" s="9"/>
      <c r="Y50" s="9"/>
      <c r="Z50" s="9"/>
      <c r="AA50" s="9"/>
      <c r="AE50" s="9"/>
      <c r="AF50" s="9"/>
      <c r="AG50" s="9"/>
    </row>
    <row r="51" spans="7:33" x14ac:dyDescent="0.25">
      <c r="G51" s="9"/>
      <c r="H51" s="9"/>
      <c r="I51" s="9"/>
      <c r="J51" s="9"/>
      <c r="K51" s="9"/>
      <c r="L51" s="9"/>
      <c r="M51" s="9"/>
      <c r="N51" s="9"/>
      <c r="O51" s="9"/>
      <c r="P51" s="9"/>
      <c r="Y51" s="9"/>
      <c r="Z51" s="9"/>
      <c r="AA51" s="9"/>
      <c r="AE51" s="9"/>
      <c r="AF51" s="9"/>
      <c r="AG51" s="9"/>
    </row>
    <row r="53" spans="7:33" x14ac:dyDescent="0.25">
      <c r="G53" s="9"/>
      <c r="H53" s="9"/>
      <c r="I53" s="9"/>
      <c r="J53" s="9"/>
      <c r="K53" s="9"/>
      <c r="L53" s="9"/>
      <c r="M53" s="9"/>
      <c r="N53" s="9"/>
      <c r="O53" s="9"/>
      <c r="P53" s="9"/>
      <c r="Z53" s="9"/>
      <c r="AF53" s="9"/>
    </row>
    <row r="54" spans="7:33" x14ac:dyDescent="0.25">
      <c r="G54" s="9"/>
      <c r="H54" s="9"/>
      <c r="I54" s="9"/>
      <c r="J54" s="9"/>
      <c r="K54" s="9"/>
      <c r="L54" s="9"/>
      <c r="M54" s="9"/>
      <c r="N54" s="9"/>
      <c r="O54" s="9"/>
      <c r="P54" s="9"/>
      <c r="Y54" s="9"/>
      <c r="Z54" s="9"/>
      <c r="AA54" s="9"/>
      <c r="AE54" s="9"/>
      <c r="AF54" s="9"/>
      <c r="AG54" s="9"/>
    </row>
    <row r="55" spans="7:33" x14ac:dyDescent="0.25">
      <c r="G55" s="9"/>
      <c r="H55" s="9"/>
      <c r="I55" s="9"/>
      <c r="J55" s="9"/>
      <c r="K55" s="9"/>
      <c r="L55" s="9"/>
      <c r="M55" s="9"/>
      <c r="N55" s="9"/>
      <c r="O55" s="9"/>
      <c r="P55" s="9"/>
      <c r="Y55" s="9"/>
      <c r="Z55" s="9"/>
      <c r="AA55" s="9"/>
      <c r="AE55" s="9"/>
      <c r="AF55" s="9"/>
      <c r="AG55" s="9"/>
    </row>
    <row r="56" spans="7:33" x14ac:dyDescent="0.25">
      <c r="G56" s="9"/>
      <c r="H56" s="9"/>
      <c r="I56" s="9"/>
      <c r="J56" s="9"/>
      <c r="K56" s="9"/>
      <c r="L56" s="9"/>
      <c r="M56" s="9"/>
      <c r="N56" s="9"/>
      <c r="O56" s="9"/>
      <c r="P56" s="9"/>
      <c r="Y56" s="9"/>
      <c r="Z56" s="9"/>
      <c r="AA56" s="9"/>
      <c r="AE56" s="9"/>
      <c r="AF56" s="9"/>
      <c r="AG56" s="9"/>
    </row>
    <row r="57" spans="7:33" x14ac:dyDescent="0.25">
      <c r="G57" s="9"/>
      <c r="H57" s="9"/>
      <c r="I57" s="9"/>
      <c r="J57" s="9"/>
      <c r="K57" s="9"/>
      <c r="L57" s="9"/>
      <c r="M57" s="9"/>
      <c r="N57" s="9"/>
      <c r="O57" s="9"/>
      <c r="P57" s="9"/>
      <c r="Y57" s="9"/>
      <c r="Z57" s="9"/>
      <c r="AA57" s="9"/>
      <c r="AE57" s="9"/>
      <c r="AF57" s="9"/>
      <c r="AG57" s="9"/>
    </row>
    <row r="59" spans="7:33" x14ac:dyDescent="0.25">
      <c r="G59" s="9"/>
      <c r="H59" s="9"/>
      <c r="I59" s="9"/>
      <c r="J59" s="9"/>
      <c r="K59" s="9"/>
      <c r="L59" s="9"/>
      <c r="M59" s="9"/>
      <c r="N59" s="9"/>
      <c r="O59" s="9"/>
      <c r="P59" s="9"/>
      <c r="Z59" s="9"/>
      <c r="AF59" s="9"/>
    </row>
    <row r="60" spans="7:33" x14ac:dyDescent="0.25">
      <c r="G60" s="9"/>
      <c r="H60" s="9"/>
      <c r="I60" s="9"/>
      <c r="J60" s="9"/>
      <c r="K60" s="9"/>
      <c r="L60" s="9"/>
      <c r="M60" s="9"/>
      <c r="N60" s="9"/>
      <c r="O60" s="9"/>
      <c r="P60" s="9"/>
      <c r="Y60" s="9"/>
      <c r="Z60" s="9"/>
      <c r="AA60" s="9"/>
      <c r="AE60" s="9"/>
      <c r="AF60" s="9"/>
      <c r="AG60" s="9"/>
    </row>
    <row r="61" spans="7:33" x14ac:dyDescent="0.25">
      <c r="G61" s="9"/>
      <c r="H61" s="9"/>
      <c r="I61" s="9"/>
      <c r="J61" s="9"/>
      <c r="K61" s="9"/>
      <c r="L61" s="9"/>
      <c r="M61" s="9"/>
      <c r="N61" s="9"/>
      <c r="O61" s="9"/>
      <c r="P61" s="9"/>
      <c r="Y61" s="9"/>
      <c r="Z61" s="9"/>
      <c r="AA61" s="9"/>
      <c r="AE61" s="9"/>
      <c r="AF61" s="9"/>
      <c r="AG61" s="9"/>
    </row>
    <row r="62" spans="7:33" x14ac:dyDescent="0.25">
      <c r="G62" s="9"/>
      <c r="H62" s="9"/>
      <c r="I62" s="9"/>
      <c r="J62" s="9"/>
      <c r="K62" s="9"/>
      <c r="L62" s="9"/>
      <c r="M62" s="9"/>
      <c r="N62" s="9"/>
      <c r="O62" s="9"/>
      <c r="P62" s="9"/>
      <c r="Y62" s="9"/>
      <c r="Z62" s="9"/>
      <c r="AA62" s="9"/>
      <c r="AE62" s="9"/>
      <c r="AF62" s="9"/>
      <c r="AG62" s="9"/>
    </row>
    <row r="63" spans="7:33" x14ac:dyDescent="0.25">
      <c r="G63" s="9"/>
      <c r="H63" s="9"/>
      <c r="I63" s="9"/>
      <c r="J63" s="9"/>
      <c r="K63" s="9"/>
      <c r="L63" s="9"/>
      <c r="M63" s="9"/>
      <c r="N63" s="9"/>
      <c r="O63" s="9"/>
      <c r="P63" s="9"/>
      <c r="Y63" s="9"/>
      <c r="Z63" s="9"/>
      <c r="AA63" s="9"/>
      <c r="AE63" s="9"/>
      <c r="AF63" s="9"/>
      <c r="AG63" s="9"/>
    </row>
    <row r="65" spans="7:33" x14ac:dyDescent="0.25">
      <c r="G65" s="9"/>
      <c r="H65" s="9"/>
      <c r="I65" s="9"/>
      <c r="J65" s="9"/>
      <c r="K65" s="9"/>
      <c r="L65" s="9"/>
      <c r="M65" s="9"/>
      <c r="N65" s="9"/>
      <c r="O65" s="9"/>
      <c r="P65" s="9"/>
      <c r="Z65" s="9"/>
      <c r="AF65" s="9"/>
    </row>
    <row r="66" spans="7:33" x14ac:dyDescent="0.25">
      <c r="G66" s="9"/>
      <c r="H66" s="9"/>
      <c r="I66" s="9"/>
      <c r="J66" s="9"/>
      <c r="K66" s="9"/>
      <c r="L66" s="9"/>
      <c r="M66" s="9"/>
      <c r="N66" s="9"/>
      <c r="O66" s="9"/>
      <c r="P66" s="9"/>
      <c r="Y66" s="9"/>
      <c r="Z66" s="9"/>
      <c r="AA66" s="9"/>
      <c r="AE66" s="9"/>
      <c r="AF66" s="9"/>
      <c r="AG66" s="9"/>
    </row>
    <row r="67" spans="7:33" x14ac:dyDescent="0.25">
      <c r="G67" s="9"/>
      <c r="H67" s="9"/>
      <c r="I67" s="9"/>
      <c r="J67" s="9"/>
      <c r="K67" s="9"/>
      <c r="L67" s="9"/>
      <c r="M67" s="9"/>
      <c r="N67" s="9"/>
      <c r="O67" s="9"/>
      <c r="P67" s="9"/>
      <c r="Y67" s="9"/>
      <c r="Z67" s="9"/>
      <c r="AA67" s="9"/>
      <c r="AE67" s="9"/>
      <c r="AF67" s="9"/>
      <c r="AG67" s="9"/>
    </row>
    <row r="68" spans="7:33" x14ac:dyDescent="0.25">
      <c r="G68" s="9"/>
      <c r="H68" s="9"/>
      <c r="I68" s="9"/>
      <c r="J68" s="9"/>
      <c r="K68" s="9"/>
      <c r="L68" s="9"/>
      <c r="M68" s="9"/>
      <c r="N68" s="9"/>
      <c r="O68" s="9"/>
      <c r="P68" s="9"/>
      <c r="Y68" s="9"/>
      <c r="Z68" s="9"/>
      <c r="AA68" s="9"/>
      <c r="AE68" s="9"/>
      <c r="AF68" s="9"/>
      <c r="AG68" s="9"/>
    </row>
    <row r="69" spans="7:33" x14ac:dyDescent="0.25">
      <c r="G69" s="9"/>
      <c r="H69" s="9"/>
      <c r="I69" s="9"/>
      <c r="J69" s="9"/>
      <c r="K69" s="9"/>
      <c r="L69" s="9"/>
      <c r="M69" s="9"/>
      <c r="N69" s="9"/>
      <c r="O69" s="9"/>
      <c r="P69" s="9"/>
      <c r="Y69" s="9"/>
      <c r="Z69" s="9"/>
      <c r="AA69" s="9"/>
      <c r="AE69" s="9"/>
      <c r="AF69" s="9"/>
      <c r="AG69" s="9"/>
    </row>
    <row r="71" spans="7:33" x14ac:dyDescent="0.25">
      <c r="G71" s="9"/>
      <c r="H71" s="9"/>
      <c r="I71" s="9"/>
      <c r="J71" s="9"/>
      <c r="K71" s="9"/>
      <c r="L71" s="9"/>
      <c r="M71" s="9"/>
      <c r="N71" s="9"/>
      <c r="O71" s="9"/>
      <c r="P71" s="9"/>
      <c r="Z71" s="9"/>
      <c r="AF71" s="9"/>
    </row>
    <row r="72" spans="7:33" x14ac:dyDescent="0.25">
      <c r="G72" s="9"/>
      <c r="H72" s="9"/>
      <c r="I72" s="9"/>
      <c r="J72" s="9"/>
      <c r="K72" s="9"/>
      <c r="L72" s="9"/>
      <c r="M72" s="9"/>
      <c r="N72" s="9"/>
      <c r="O72" s="9"/>
      <c r="P72" s="9"/>
      <c r="Y72" s="9"/>
      <c r="Z72" s="9"/>
      <c r="AA72" s="9"/>
      <c r="AE72" s="9"/>
      <c r="AF72" s="9"/>
      <c r="AG72" s="9"/>
    </row>
    <row r="73" spans="7:33" x14ac:dyDescent="0.25">
      <c r="G73" s="9"/>
      <c r="H73" s="9"/>
      <c r="I73" s="9"/>
      <c r="J73" s="9"/>
      <c r="K73" s="9"/>
      <c r="L73" s="9"/>
      <c r="M73" s="9"/>
      <c r="N73" s="9"/>
      <c r="O73" s="9"/>
      <c r="P73" s="9"/>
      <c r="Y73" s="9"/>
      <c r="Z73" s="9"/>
      <c r="AA73" s="9"/>
      <c r="AE73" s="9"/>
      <c r="AF73" s="9"/>
      <c r="AG73" s="9"/>
    </row>
    <row r="74" spans="7:33" x14ac:dyDescent="0.25">
      <c r="G74" s="9"/>
      <c r="H74" s="9"/>
      <c r="I74" s="9"/>
      <c r="J74" s="9"/>
      <c r="K74" s="9"/>
      <c r="L74" s="9"/>
      <c r="M74" s="9"/>
      <c r="N74" s="9"/>
      <c r="O74" s="9"/>
      <c r="P74" s="9"/>
      <c r="Y74" s="9"/>
      <c r="Z74" s="9"/>
      <c r="AA74" s="9"/>
      <c r="AE74" s="9"/>
      <c r="AF74" s="9"/>
      <c r="AG74" s="9"/>
    </row>
    <row r="75" spans="7:33" x14ac:dyDescent="0.25">
      <c r="G75" s="9"/>
      <c r="H75" s="9"/>
      <c r="I75" s="9"/>
      <c r="J75" s="9"/>
      <c r="K75" s="9"/>
      <c r="L75" s="9"/>
      <c r="M75" s="9"/>
      <c r="N75" s="9"/>
      <c r="O75" s="9"/>
      <c r="P75" s="9"/>
      <c r="Y75" s="9"/>
      <c r="Z75" s="9"/>
      <c r="AA75" s="9"/>
      <c r="AE75" s="9"/>
      <c r="AF75" s="9"/>
      <c r="AG75" s="9"/>
    </row>
    <row r="77" spans="7:33" x14ac:dyDescent="0.25">
      <c r="G77" s="9"/>
      <c r="H77" s="9"/>
      <c r="I77" s="9"/>
      <c r="J77" s="9"/>
      <c r="K77" s="9"/>
      <c r="L77" s="9"/>
      <c r="M77" s="9"/>
      <c r="N77" s="9"/>
      <c r="O77" s="9"/>
      <c r="P77" s="9"/>
      <c r="Z77" s="9"/>
      <c r="AF77" s="9"/>
    </row>
    <row r="78" spans="7:33" x14ac:dyDescent="0.25">
      <c r="G78" s="9"/>
      <c r="H78" s="9"/>
      <c r="I78" s="9"/>
      <c r="J78" s="9"/>
      <c r="K78" s="9"/>
      <c r="L78" s="9"/>
      <c r="M78" s="9"/>
      <c r="N78" s="9"/>
      <c r="O78" s="9"/>
      <c r="P78" s="9"/>
      <c r="Y78" s="9"/>
      <c r="Z78" s="9"/>
      <c r="AA78" s="9"/>
      <c r="AE78" s="9"/>
      <c r="AF78" s="9"/>
      <c r="AG78" s="9"/>
    </row>
    <row r="79" spans="7:33" x14ac:dyDescent="0.25">
      <c r="G79" s="9"/>
      <c r="H79" s="9"/>
      <c r="I79" s="9"/>
      <c r="J79" s="9"/>
      <c r="K79" s="9"/>
      <c r="L79" s="9"/>
      <c r="M79" s="9"/>
      <c r="N79" s="9"/>
      <c r="O79" s="9"/>
      <c r="P79" s="9"/>
      <c r="Y79" s="9"/>
      <c r="Z79" s="9"/>
      <c r="AA79" s="9"/>
      <c r="AE79" s="9"/>
      <c r="AF79" s="9"/>
      <c r="AG79" s="9"/>
    </row>
    <row r="80" spans="7:33" x14ac:dyDescent="0.25">
      <c r="G80" s="9"/>
      <c r="H80" s="9"/>
      <c r="I80" s="9"/>
      <c r="J80" s="9"/>
      <c r="K80" s="9"/>
      <c r="L80" s="9"/>
      <c r="M80" s="9"/>
      <c r="N80" s="9"/>
      <c r="O80" s="9"/>
      <c r="P80" s="9"/>
      <c r="Y80" s="9"/>
      <c r="Z80" s="9"/>
      <c r="AA80" s="9"/>
      <c r="AE80" s="9"/>
      <c r="AF80" s="9"/>
      <c r="AG80" s="9"/>
    </row>
    <row r="81" spans="7:33" x14ac:dyDescent="0.25">
      <c r="G81" s="9"/>
      <c r="H81" s="9"/>
      <c r="I81" s="9"/>
      <c r="J81" s="9"/>
      <c r="K81" s="9"/>
      <c r="L81" s="9"/>
      <c r="M81" s="9"/>
      <c r="N81" s="9"/>
      <c r="O81" s="9"/>
      <c r="P81" s="9"/>
      <c r="Y81" s="9"/>
      <c r="Z81" s="9"/>
      <c r="AA81" s="9"/>
      <c r="AE81" s="9"/>
      <c r="AF81" s="9"/>
      <c r="AG81" s="9"/>
    </row>
    <row r="83" spans="7:33" x14ac:dyDescent="0.25">
      <c r="G83" s="9"/>
      <c r="H83" s="9"/>
      <c r="I83" s="9"/>
      <c r="J83" s="9"/>
      <c r="K83" s="9"/>
      <c r="L83" s="9"/>
      <c r="M83" s="9"/>
      <c r="N83" s="9"/>
      <c r="O83" s="9"/>
      <c r="P83" s="9"/>
      <c r="Z83" s="9"/>
      <c r="AF83" s="9"/>
    </row>
    <row r="84" spans="7:33" x14ac:dyDescent="0.25">
      <c r="G84" s="9"/>
      <c r="H84" s="9"/>
      <c r="I84" s="9"/>
      <c r="J84" s="9"/>
      <c r="K84" s="9"/>
      <c r="L84" s="9"/>
      <c r="M84" s="9"/>
      <c r="N84" s="9"/>
      <c r="O84" s="9"/>
      <c r="P84" s="9"/>
      <c r="Y84" s="9"/>
      <c r="Z84" s="9"/>
      <c r="AA84" s="9"/>
      <c r="AE84" s="9"/>
      <c r="AF84" s="9"/>
      <c r="AG84" s="9"/>
    </row>
    <row r="85" spans="7:33" x14ac:dyDescent="0.25">
      <c r="G85" s="9"/>
      <c r="H85" s="9"/>
      <c r="I85" s="9"/>
      <c r="J85" s="9"/>
      <c r="K85" s="9"/>
      <c r="L85" s="9"/>
      <c r="M85" s="9"/>
      <c r="N85" s="9"/>
      <c r="O85" s="9"/>
      <c r="P85" s="9"/>
      <c r="Y85" s="9"/>
      <c r="Z85" s="9"/>
      <c r="AA85" s="9"/>
      <c r="AE85" s="9"/>
      <c r="AF85" s="9"/>
      <c r="AG85" s="9"/>
    </row>
    <row r="86" spans="7:33" x14ac:dyDescent="0.25">
      <c r="G86" s="9"/>
      <c r="H86" s="9"/>
      <c r="I86" s="9"/>
      <c r="J86" s="9"/>
      <c r="K86" s="9"/>
      <c r="L86" s="9"/>
      <c r="M86" s="9"/>
      <c r="N86" s="9"/>
      <c r="O86" s="9"/>
      <c r="P86" s="9"/>
      <c r="Y86" s="9"/>
      <c r="Z86" s="9"/>
      <c r="AA86" s="9"/>
      <c r="AE86" s="9"/>
      <c r="AF86" s="9"/>
      <c r="AG86" s="9"/>
    </row>
    <row r="87" spans="7:33" x14ac:dyDescent="0.25">
      <c r="G87" s="9"/>
      <c r="H87" s="9"/>
      <c r="I87" s="9"/>
      <c r="J87" s="9"/>
      <c r="K87" s="9"/>
      <c r="L87" s="9"/>
      <c r="M87" s="9"/>
      <c r="N87" s="9"/>
      <c r="O87" s="9"/>
      <c r="P87" s="9"/>
      <c r="Y87" s="9"/>
      <c r="Z87" s="9"/>
      <c r="AA87" s="9"/>
      <c r="AE87" s="9"/>
      <c r="AF87" s="9"/>
      <c r="AG87" s="9"/>
    </row>
    <row r="89" spans="7:33" x14ac:dyDescent="0.25">
      <c r="G89" s="9"/>
      <c r="H89" s="9"/>
      <c r="I89" s="9"/>
      <c r="J89" s="9"/>
      <c r="K89" s="9"/>
      <c r="L89" s="9"/>
      <c r="M89" s="9"/>
      <c r="N89" s="9"/>
      <c r="O89" s="9"/>
      <c r="P89" s="9"/>
      <c r="Z89" s="9"/>
      <c r="AF89" s="9"/>
    </row>
    <row r="90" spans="7:33" x14ac:dyDescent="0.25">
      <c r="G90" s="9"/>
      <c r="H90" s="9"/>
      <c r="I90" s="9"/>
      <c r="J90" s="9"/>
      <c r="K90" s="9"/>
      <c r="L90" s="9"/>
      <c r="M90" s="9"/>
      <c r="N90" s="9"/>
      <c r="O90" s="9"/>
      <c r="P90" s="9"/>
      <c r="Y90" s="9"/>
      <c r="Z90" s="9"/>
      <c r="AA90" s="9"/>
      <c r="AE90" s="9"/>
      <c r="AF90" s="9"/>
      <c r="AG90" s="9"/>
    </row>
    <row r="91" spans="7:33" x14ac:dyDescent="0.25">
      <c r="G91" s="9"/>
      <c r="H91" s="9"/>
      <c r="I91" s="9"/>
      <c r="J91" s="9"/>
      <c r="K91" s="9"/>
      <c r="L91" s="9"/>
      <c r="M91" s="9"/>
      <c r="N91" s="9"/>
      <c r="O91" s="9"/>
      <c r="P91" s="9"/>
      <c r="Y91" s="9"/>
      <c r="Z91" s="9"/>
      <c r="AA91" s="9"/>
      <c r="AE91" s="9"/>
      <c r="AF91" s="9"/>
      <c r="AG91" s="9"/>
    </row>
    <row r="92" spans="7:33" x14ac:dyDescent="0.25">
      <c r="G92" s="9"/>
      <c r="H92" s="9"/>
      <c r="I92" s="9"/>
      <c r="J92" s="9"/>
      <c r="K92" s="9"/>
      <c r="L92" s="9"/>
      <c r="M92" s="9"/>
      <c r="N92" s="9"/>
      <c r="O92" s="9"/>
      <c r="P92" s="9"/>
      <c r="Y92" s="9"/>
      <c r="Z92" s="9"/>
      <c r="AA92" s="9"/>
      <c r="AE92" s="9"/>
      <c r="AF92" s="9"/>
      <c r="AG92" s="9"/>
    </row>
    <row r="93" spans="7:33" x14ac:dyDescent="0.25">
      <c r="G93" s="9"/>
      <c r="H93" s="9"/>
      <c r="I93" s="9"/>
      <c r="J93" s="9"/>
      <c r="K93" s="9"/>
      <c r="L93" s="9"/>
      <c r="M93" s="9"/>
      <c r="N93" s="9"/>
      <c r="O93" s="9"/>
      <c r="P93" s="9"/>
      <c r="Y93" s="9"/>
      <c r="Z93" s="9"/>
      <c r="AA93" s="9"/>
      <c r="AE93" s="9"/>
      <c r="AF93" s="9"/>
      <c r="AG93" s="9"/>
    </row>
    <row r="95" spans="7:33" x14ac:dyDescent="0.25">
      <c r="G95" s="9"/>
      <c r="H95" s="9"/>
      <c r="I95" s="9"/>
      <c r="J95" s="9"/>
      <c r="K95" s="9"/>
      <c r="L95" s="9"/>
      <c r="M95" s="9"/>
      <c r="N95" s="9"/>
      <c r="O95" s="9"/>
      <c r="P95" s="9"/>
      <c r="Z95" s="9"/>
      <c r="AF95" s="9"/>
    </row>
    <row r="96" spans="7:33" x14ac:dyDescent="0.25">
      <c r="G96" s="9"/>
      <c r="H96" s="9"/>
      <c r="I96" s="9"/>
      <c r="J96" s="9"/>
      <c r="K96" s="9"/>
      <c r="L96" s="9"/>
      <c r="M96" s="9"/>
      <c r="N96" s="9"/>
      <c r="O96" s="9"/>
      <c r="P96" s="9"/>
      <c r="Y96" s="9"/>
      <c r="Z96" s="9"/>
      <c r="AA96" s="9"/>
      <c r="AE96" s="9"/>
      <c r="AF96" s="9"/>
      <c r="AG96" s="9"/>
    </row>
    <row r="97" spans="7:33" x14ac:dyDescent="0.25">
      <c r="G97" s="9"/>
      <c r="H97" s="9"/>
      <c r="I97" s="9"/>
      <c r="J97" s="9"/>
      <c r="K97" s="9"/>
      <c r="L97" s="9"/>
      <c r="M97" s="9"/>
      <c r="N97" s="9"/>
      <c r="O97" s="9"/>
      <c r="P97" s="9"/>
      <c r="Y97" s="9"/>
      <c r="Z97" s="9"/>
      <c r="AA97" s="9"/>
      <c r="AE97" s="9"/>
      <c r="AF97" s="9"/>
      <c r="AG97" s="9"/>
    </row>
    <row r="98" spans="7:33" x14ac:dyDescent="0.25">
      <c r="G98" s="9"/>
      <c r="H98" s="9"/>
      <c r="I98" s="9"/>
      <c r="J98" s="9"/>
      <c r="K98" s="9"/>
      <c r="L98" s="9"/>
      <c r="M98" s="9"/>
      <c r="N98" s="9"/>
      <c r="O98" s="9"/>
      <c r="P98" s="9"/>
      <c r="Y98" s="9"/>
      <c r="Z98" s="9"/>
      <c r="AA98" s="9"/>
      <c r="AE98" s="9"/>
      <c r="AF98" s="9"/>
      <c r="AG98" s="9"/>
    </row>
    <row r="99" spans="7:33" x14ac:dyDescent="0.25">
      <c r="G99" s="9"/>
      <c r="H99" s="9"/>
      <c r="I99" s="9"/>
      <c r="J99" s="9"/>
      <c r="K99" s="9"/>
      <c r="L99" s="9"/>
      <c r="M99" s="9"/>
      <c r="N99" s="9"/>
      <c r="O99" s="9"/>
      <c r="P99" s="9"/>
      <c r="Y99" s="9"/>
      <c r="Z99" s="9"/>
      <c r="AA99" s="9"/>
      <c r="AE99" s="9"/>
      <c r="AF99" s="9"/>
      <c r="AG99" s="9"/>
    </row>
  </sheetData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Sheet_1</vt:lpstr>
      <vt:lpstr>Sheet_2</vt:lpstr>
      <vt:lpstr>AnnlEnergy</vt:lpstr>
      <vt:lpstr>OfS</vt:lpstr>
      <vt:lpstr>OfL</vt:lpstr>
      <vt:lpstr>EPr</vt:lpstr>
      <vt:lpstr>Htl</vt:lpstr>
      <vt:lpstr>Sheet1</vt:lpstr>
      <vt:lpstr>hHdrAnnlEnergy</vt:lpstr>
      <vt:lpstr>tblAnnlEnergy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Maddox</dc:creator>
  <cp:lastModifiedBy>Doug Maddox</cp:lastModifiedBy>
  <dcterms:created xsi:type="dcterms:W3CDTF">2010-08-12T17:56:03Z</dcterms:created>
  <dcterms:modified xsi:type="dcterms:W3CDTF">2017-02-25T14:17:16Z</dcterms:modified>
</cp:coreProperties>
</file>