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16485" windowHeight="9225" activeTab="5"/>
  </bookViews>
  <sheets>
    <sheet name="Notes" sheetId="11" r:id="rId1"/>
    <sheet name="Cost-Summary" sheetId="14" r:id="rId2"/>
    <sheet name="Streetlight+PoleMountArea" sheetId="4" r:id="rId3"/>
    <sheet name="Garage" sheetId="7" r:id="rId4"/>
    <sheet name="Wall-Mount" sheetId="6" r:id="rId5"/>
    <sheet name="Canopy" sheetId="9" r:id="rId6"/>
    <sheet name="MH Watts" sheetId="13" r:id="rId7"/>
  </sheets>
  <definedNames>
    <definedName name="_xlnm._FilterDatabase" localSheetId="5" hidden="1">Canopy!$A$1:$Q$307</definedName>
    <definedName name="_xlnm._FilterDatabase" localSheetId="3" hidden="1">Garage!$A$1:$Q$187</definedName>
    <definedName name="_xlnm._FilterDatabase" localSheetId="2" hidden="1">'Streetlight+PoleMountArea'!$A$1:$Q$1094</definedName>
    <definedName name="_xlnm._FilterDatabase" localSheetId="4" hidden="1">'Wall-Mount'!$A$1:$Q$776</definedName>
    <definedName name="_Ref497233976" localSheetId="1">'Cost-Summary'!$D$3</definedName>
  </definedNames>
  <calcPr calcId="145621" calcMode="manual"/>
</workbook>
</file>

<file path=xl/calcChain.xml><?xml version="1.0" encoding="utf-8"?>
<calcChain xmlns="http://schemas.openxmlformats.org/spreadsheetml/2006/main">
  <c r="AB28" i="4" l="1"/>
  <c r="AA28" i="4"/>
  <c r="Z28" i="4"/>
  <c r="Y28" i="4"/>
  <c r="X28" i="4"/>
  <c r="W28" i="4"/>
  <c r="AB27" i="4"/>
  <c r="AA27" i="4"/>
  <c r="Z27" i="4"/>
  <c r="Y27" i="4"/>
  <c r="X27" i="4"/>
  <c r="W27" i="4"/>
  <c r="AB26" i="4"/>
  <c r="AA26" i="4"/>
  <c r="Z26" i="4"/>
  <c r="Y26" i="4"/>
  <c r="X26" i="4"/>
  <c r="W26" i="4"/>
  <c r="AB25" i="4"/>
  <c r="AA25" i="4"/>
  <c r="Z25" i="4"/>
  <c r="Y25" i="4"/>
  <c r="X25" i="4"/>
  <c r="W25" i="4"/>
  <c r="AB24" i="4"/>
  <c r="AA24" i="4"/>
  <c r="Z24" i="4"/>
  <c r="Y24" i="4"/>
  <c r="X24" i="4"/>
  <c r="W24" i="4"/>
  <c r="AB23" i="4"/>
  <c r="AA23" i="4"/>
  <c r="Z23" i="4"/>
  <c r="Y23" i="4"/>
  <c r="X23" i="4"/>
  <c r="W23" i="4"/>
  <c r="AB22" i="4"/>
  <c r="AA22" i="4"/>
  <c r="Z22" i="4"/>
  <c r="Y22" i="4"/>
  <c r="X22" i="4"/>
  <c r="W22" i="4"/>
  <c r="AB21" i="4"/>
  <c r="AA21" i="4"/>
  <c r="Z21" i="4"/>
  <c r="Y21" i="4"/>
  <c r="X21" i="4"/>
  <c r="W21" i="4"/>
  <c r="AB26" i="9"/>
  <c r="AA26" i="9"/>
  <c r="Z26" i="9"/>
  <c r="Y26" i="9"/>
  <c r="X26" i="9"/>
  <c r="W26" i="9"/>
  <c r="AB25" i="9"/>
  <c r="AA25" i="9"/>
  <c r="Z25" i="9"/>
  <c r="Y25" i="9"/>
  <c r="X25" i="9"/>
  <c r="W25" i="9"/>
  <c r="AB24" i="9"/>
  <c r="AA24" i="9"/>
  <c r="Z24" i="9"/>
  <c r="Y24" i="9"/>
  <c r="X24" i="9"/>
  <c r="W24" i="9"/>
  <c r="AB23" i="9"/>
  <c r="AA23" i="9"/>
  <c r="Z23" i="9"/>
  <c r="Y23" i="9"/>
  <c r="X23" i="9"/>
  <c r="W23" i="9"/>
  <c r="AB22" i="9"/>
  <c r="AA22" i="9"/>
  <c r="Z22" i="9"/>
  <c r="Y22" i="9"/>
  <c r="X22" i="9"/>
  <c r="W22" i="9"/>
  <c r="AB21" i="9"/>
  <c r="AA21" i="9"/>
  <c r="Z21" i="9"/>
  <c r="Y21" i="9"/>
  <c r="X21" i="9"/>
  <c r="W21" i="9"/>
  <c r="AB20" i="9"/>
  <c r="AA20" i="9"/>
  <c r="Z20" i="9"/>
  <c r="Y20" i="9"/>
  <c r="X20" i="9"/>
  <c r="W20" i="9"/>
  <c r="Y20" i="6"/>
  <c r="Z20" i="6"/>
  <c r="AA20" i="6"/>
  <c r="AB20" i="6"/>
  <c r="Y21" i="6"/>
  <c r="Z21" i="6"/>
  <c r="AA21" i="6"/>
  <c r="AB21" i="6"/>
  <c r="Y22" i="6"/>
  <c r="Z22" i="6"/>
  <c r="AA22" i="6"/>
  <c r="AB22" i="6"/>
  <c r="Y23" i="6"/>
  <c r="Z23" i="6"/>
  <c r="AA23" i="6"/>
  <c r="AB23" i="6"/>
  <c r="Y24" i="6"/>
  <c r="Z24" i="6"/>
  <c r="AA24" i="6"/>
  <c r="AB24" i="6"/>
  <c r="Y25" i="6"/>
  <c r="Z25" i="6"/>
  <c r="AA25" i="6"/>
  <c r="AB25" i="6"/>
  <c r="Y26" i="6"/>
  <c r="Z26" i="6"/>
  <c r="AA26" i="6"/>
  <c r="AB26" i="6"/>
  <c r="Y27" i="6"/>
  <c r="Z27" i="6"/>
  <c r="AA27" i="6"/>
  <c r="AB27" i="6"/>
  <c r="Y28" i="6"/>
  <c r="Z28" i="6"/>
  <c r="AA28" i="6"/>
  <c r="AB28" i="6"/>
  <c r="X21" i="6"/>
  <c r="X22" i="6"/>
  <c r="X23" i="6"/>
  <c r="X24" i="6"/>
  <c r="X25" i="6"/>
  <c r="X26" i="6"/>
  <c r="X27" i="6"/>
  <c r="X28" i="6"/>
  <c r="X20" i="6"/>
  <c r="W21" i="6"/>
  <c r="W22" i="6"/>
  <c r="W23" i="6"/>
  <c r="W24" i="6"/>
  <c r="W25" i="6"/>
  <c r="W26" i="6"/>
  <c r="W27" i="6"/>
  <c r="W28" i="6"/>
  <c r="W20" i="6"/>
  <c r="W17" i="7"/>
  <c r="W18" i="7"/>
  <c r="W19" i="7"/>
  <c r="W16" i="7"/>
  <c r="Y16" i="7"/>
  <c r="Z16" i="7"/>
  <c r="AA16" i="7"/>
  <c r="AB16" i="7"/>
  <c r="AC16" i="7"/>
  <c r="Y17" i="7"/>
  <c r="Z17" i="7"/>
  <c r="AA17" i="7"/>
  <c r="AB17" i="7"/>
  <c r="AC17" i="7"/>
  <c r="Y18" i="7"/>
  <c r="Z18" i="7"/>
  <c r="AA18" i="7"/>
  <c r="AB18" i="7"/>
  <c r="AC18" i="7"/>
  <c r="Y19" i="7"/>
  <c r="Z19" i="7"/>
  <c r="AA19" i="7"/>
  <c r="AB19" i="7"/>
  <c r="AC19" i="7"/>
  <c r="X17" i="7"/>
  <c r="X18" i="7"/>
  <c r="X19" i="7"/>
  <c r="X16" i="7"/>
  <c r="F12" i="14" l="1"/>
  <c r="G49" i="14" l="1"/>
  <c r="G50" i="14"/>
  <c r="G51" i="14"/>
  <c r="G52" i="14"/>
  <c r="G53" i="14"/>
  <c r="G54" i="14"/>
  <c r="G48" i="14"/>
  <c r="C49" i="14"/>
  <c r="F49" i="14" s="1"/>
  <c r="D49" i="14"/>
  <c r="C50" i="14"/>
  <c r="D50" i="14"/>
  <c r="F50" i="14" s="1"/>
  <c r="C51" i="14"/>
  <c r="F51" i="14" s="1"/>
  <c r="D51" i="14"/>
  <c r="C52" i="14"/>
  <c r="D52" i="14"/>
  <c r="C53" i="14"/>
  <c r="F53" i="14" s="1"/>
  <c r="D53" i="14"/>
  <c r="C54" i="14"/>
  <c r="D54" i="14"/>
  <c r="F54" i="14" s="1"/>
  <c r="D48" i="14"/>
  <c r="C48" i="14"/>
  <c r="G40" i="14"/>
  <c r="G41" i="14"/>
  <c r="G42" i="14"/>
  <c r="G43" i="14"/>
  <c r="G44" i="14"/>
  <c r="G45" i="14"/>
  <c r="G46" i="14"/>
  <c r="G47" i="14"/>
  <c r="G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D39" i="14"/>
  <c r="C39" i="14"/>
  <c r="F39" i="14" s="1"/>
  <c r="F44" i="14" l="1"/>
  <c r="H44" i="14" s="1"/>
  <c r="F40" i="14"/>
  <c r="F52" i="14"/>
  <c r="F47" i="14"/>
  <c r="H47" i="14" s="1"/>
  <c r="F45" i="14"/>
  <c r="H45" i="14" s="1"/>
  <c r="F43" i="14"/>
  <c r="H43" i="14" s="1"/>
  <c r="F41" i="14"/>
  <c r="F46" i="14"/>
  <c r="H46" i="14" s="1"/>
  <c r="F42" i="14"/>
  <c r="H42" i="14" s="1"/>
  <c r="F48" i="14"/>
  <c r="H51" i="14"/>
  <c r="H41" i="14"/>
  <c r="H39" i="14"/>
  <c r="H54" i="14"/>
  <c r="H52" i="14"/>
  <c r="H50" i="14"/>
  <c r="H48" i="14"/>
  <c r="H49" i="14"/>
  <c r="G36" i="14"/>
  <c r="G37" i="14"/>
  <c r="G38" i="14"/>
  <c r="G35" i="14"/>
  <c r="C36" i="14"/>
  <c r="D36" i="14"/>
  <c r="E36" i="14"/>
  <c r="C37" i="14"/>
  <c r="D37" i="14"/>
  <c r="E37" i="14"/>
  <c r="C38" i="14"/>
  <c r="D38" i="14"/>
  <c r="E38" i="14"/>
  <c r="D35" i="14"/>
  <c r="E35" i="14"/>
  <c r="C35" i="14"/>
  <c r="G27" i="14"/>
  <c r="G28" i="14"/>
  <c r="G29" i="14"/>
  <c r="G30" i="14"/>
  <c r="G31" i="14"/>
  <c r="G32" i="14"/>
  <c r="G33" i="14"/>
  <c r="G34" i="14"/>
  <c r="G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D26" i="14"/>
  <c r="C26" i="14"/>
  <c r="H40" i="14"/>
  <c r="H53" i="14"/>
  <c r="G20" i="14"/>
  <c r="G21" i="14"/>
  <c r="G22" i="14"/>
  <c r="G23" i="14"/>
  <c r="G24" i="14"/>
  <c r="G25" i="14"/>
  <c r="G19" i="14"/>
  <c r="G13" i="14"/>
  <c r="G14" i="14"/>
  <c r="G15" i="14"/>
  <c r="G16" i="14"/>
  <c r="G17" i="14"/>
  <c r="G18" i="14"/>
  <c r="G12" i="14"/>
  <c r="D20" i="14"/>
  <c r="D21" i="14"/>
  <c r="D22" i="14"/>
  <c r="D23" i="14"/>
  <c r="D24" i="14"/>
  <c r="D25" i="14"/>
  <c r="D19" i="14"/>
  <c r="C20" i="14"/>
  <c r="C21" i="14"/>
  <c r="C22" i="14"/>
  <c r="C23" i="14"/>
  <c r="C24" i="14"/>
  <c r="C25" i="14"/>
  <c r="C19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D12" i="14"/>
  <c r="C12" i="14"/>
  <c r="F35" i="14" l="1"/>
  <c r="F17" i="14"/>
  <c r="H17" i="14" s="1"/>
  <c r="F15" i="14"/>
  <c r="F13" i="14"/>
  <c r="H13" i="14" s="1"/>
  <c r="F23" i="14"/>
  <c r="H23" i="14" s="1"/>
  <c r="F33" i="14"/>
  <c r="H33" i="14" s="1"/>
  <c r="F31" i="14"/>
  <c r="F29" i="14"/>
  <c r="F27" i="14"/>
  <c r="H27" i="14" s="1"/>
  <c r="F19" i="14"/>
  <c r="H19" i="14" s="1"/>
  <c r="F22" i="14"/>
  <c r="F36" i="14"/>
  <c r="F18" i="14"/>
  <c r="H18" i="14" s="1"/>
  <c r="F14" i="14"/>
  <c r="H14" i="14" s="1"/>
  <c r="F25" i="14"/>
  <c r="H25" i="14" s="1"/>
  <c r="F30" i="14"/>
  <c r="H30" i="14" s="1"/>
  <c r="F16" i="14"/>
  <c r="H16" i="14" s="1"/>
  <c r="F21" i="14"/>
  <c r="H21" i="14" s="1"/>
  <c r="F34" i="14"/>
  <c r="H34" i="14" s="1"/>
  <c r="F32" i="14"/>
  <c r="H32" i="14" s="1"/>
  <c r="F28" i="14"/>
  <c r="H28" i="14" s="1"/>
  <c r="F37" i="14"/>
  <c r="H37" i="14" s="1"/>
  <c r="H12" i="14"/>
  <c r="F24" i="14"/>
  <c r="H24" i="14" s="1"/>
  <c r="F20" i="14"/>
  <c r="H20" i="14" s="1"/>
  <c r="F26" i="14"/>
  <c r="H26" i="14" s="1"/>
  <c r="F38" i="14"/>
  <c r="H38" i="14" s="1"/>
  <c r="H36" i="14"/>
  <c r="H35" i="14"/>
  <c r="H31" i="14"/>
  <c r="H29" i="14"/>
  <c r="H22" i="14"/>
  <c r="H15" i="14"/>
  <c r="Z9" i="7" l="1"/>
  <c r="AC9" i="7"/>
  <c r="T2" i="4"/>
  <c r="P15" i="13" l="1"/>
  <c r="E13" i="13"/>
  <c r="C13" i="13"/>
  <c r="E12" i="13"/>
  <c r="C12" i="13"/>
  <c r="E11" i="13"/>
  <c r="C11" i="13"/>
  <c r="E10" i="13"/>
  <c r="C10" i="13"/>
  <c r="E9" i="13"/>
  <c r="C9" i="13"/>
  <c r="E8" i="13"/>
  <c r="C8" i="13"/>
  <c r="E7" i="13"/>
  <c r="C7" i="13"/>
  <c r="P6" i="13"/>
  <c r="E6" i="13"/>
  <c r="C6" i="13"/>
  <c r="P5" i="13"/>
  <c r="E3" i="13" s="1"/>
  <c r="E5" i="13"/>
  <c r="C5" i="13"/>
  <c r="P4" i="13"/>
  <c r="E4" i="13"/>
  <c r="C4" i="13"/>
  <c r="C3" i="13"/>
  <c r="E2" i="13"/>
  <c r="AB12" i="7" l="1"/>
  <c r="AB11" i="7"/>
  <c r="AB10" i="7"/>
  <c r="AB9" i="7"/>
  <c r="U4" i="7"/>
  <c r="T4" i="7"/>
  <c r="U2" i="7"/>
  <c r="T2" i="7"/>
  <c r="AA9" i="7" l="1"/>
  <c r="AA12" i="7" l="1"/>
  <c r="AA11" i="7"/>
  <c r="AA10" i="7"/>
  <c r="U3" i="9"/>
  <c r="U2" i="9"/>
  <c r="T4" i="9"/>
  <c r="T3" i="9"/>
  <c r="T2" i="9"/>
  <c r="X9" i="9" l="1"/>
  <c r="Z9" i="9"/>
  <c r="U4" i="9"/>
  <c r="Y9" i="9" s="1"/>
  <c r="T5" i="9" l="1"/>
  <c r="Y10" i="9"/>
  <c r="Y15" i="9"/>
  <c r="Y13" i="9"/>
  <c r="Y11" i="9"/>
  <c r="U5" i="9"/>
  <c r="Z14" i="9"/>
  <c r="Z12" i="9"/>
  <c r="Z10" i="9"/>
  <c r="Y14" i="9"/>
  <c r="Y12" i="9"/>
  <c r="Z15" i="9"/>
  <c r="Z13" i="9"/>
  <c r="Z11" i="9"/>
  <c r="X12" i="9"/>
  <c r="X11" i="9"/>
  <c r="X15" i="9"/>
  <c r="X10" i="9"/>
  <c r="X14" i="9"/>
  <c r="X13" i="9"/>
  <c r="AA14" i="9" l="1"/>
  <c r="AA10" i="9"/>
  <c r="AB10" i="9" s="1"/>
  <c r="AA13" i="9"/>
  <c r="AA9" i="9"/>
  <c r="AB9" i="9" s="1"/>
  <c r="AC9" i="9" s="1"/>
  <c r="AA15" i="9"/>
  <c r="AB15" i="9" s="1"/>
  <c r="AC15" i="9" s="1"/>
  <c r="AA11" i="9"/>
  <c r="AB11" i="9" s="1"/>
  <c r="AA12" i="9"/>
  <c r="AB12" i="9" s="1"/>
  <c r="AB13" i="9"/>
  <c r="AB14" i="9"/>
  <c r="AC13" i="9" l="1"/>
  <c r="AC14" i="9"/>
  <c r="AC12" i="9"/>
  <c r="AC11" i="9"/>
  <c r="AC10" i="9"/>
  <c r="U3" i="7" l="1"/>
  <c r="T3" i="7"/>
  <c r="Z10" i="7" l="1"/>
  <c r="AC10" i="7" s="1"/>
  <c r="Z11" i="7"/>
  <c r="AC11" i="7" s="1"/>
  <c r="Z12" i="7"/>
  <c r="AC12" i="7" s="1"/>
  <c r="X9" i="7"/>
  <c r="Y12" i="7"/>
  <c r="Y10" i="7"/>
  <c r="Y9" i="7"/>
  <c r="Y11" i="7"/>
  <c r="X11" i="7"/>
  <c r="X10" i="7"/>
  <c r="X12" i="7"/>
  <c r="U4" i="6"/>
  <c r="T4" i="6"/>
  <c r="U3" i="6"/>
  <c r="T3" i="6"/>
  <c r="U2" i="6"/>
  <c r="T2" i="6"/>
  <c r="AE9" i="7" l="1"/>
  <c r="AE12" i="7"/>
  <c r="T5" i="6"/>
  <c r="U5" i="6"/>
  <c r="X11" i="6"/>
  <c r="X15" i="6"/>
  <c r="X12" i="6"/>
  <c r="X16" i="6"/>
  <c r="X13" i="6"/>
  <c r="X17" i="6"/>
  <c r="X10" i="6"/>
  <c r="X14" i="6"/>
  <c r="X9" i="6"/>
  <c r="Y13" i="6"/>
  <c r="Y17" i="6"/>
  <c r="Y10" i="6"/>
  <c r="Y14" i="6"/>
  <c r="Y11" i="6"/>
  <c r="Y15" i="6"/>
  <c r="Y9" i="6"/>
  <c r="Y12" i="6"/>
  <c r="Y16" i="6"/>
  <c r="Z13" i="6"/>
  <c r="Z17" i="6"/>
  <c r="Z10" i="6"/>
  <c r="Z14" i="6"/>
  <c r="Z9" i="6"/>
  <c r="Z11" i="6"/>
  <c r="Z15" i="6"/>
  <c r="Z12" i="6"/>
  <c r="Z16" i="6"/>
  <c r="AA16" i="6" l="1"/>
  <c r="AA12" i="6"/>
  <c r="AA15" i="6"/>
  <c r="AA11" i="6"/>
  <c r="AA9" i="6"/>
  <c r="AB9" i="6" s="1"/>
  <c r="AA14" i="6"/>
  <c r="AA10" i="6"/>
  <c r="AA17" i="6"/>
  <c r="AA13" i="6"/>
  <c r="AE10" i="7"/>
  <c r="AE11" i="7"/>
  <c r="AB17" i="6" l="1"/>
  <c r="AC17" i="6" s="1"/>
  <c r="AB10" i="6"/>
  <c r="AC10" i="6" s="1"/>
  <c r="AB14" i="6"/>
  <c r="AB16" i="6"/>
  <c r="AC16" i="6" s="1"/>
  <c r="AB12" i="6"/>
  <c r="AC12" i="6" s="1"/>
  <c r="AB15" i="6"/>
  <c r="AC15" i="6" s="1"/>
  <c r="AC9" i="6"/>
  <c r="AB13" i="6"/>
  <c r="AC13" i="6" s="1"/>
  <c r="AB11" i="6"/>
  <c r="AC11" i="6" s="1"/>
  <c r="AC14" i="6"/>
  <c r="U4" i="4" l="1"/>
  <c r="T4" i="4"/>
  <c r="U3" i="4"/>
  <c r="T3" i="4"/>
  <c r="AI40" i="4"/>
  <c r="AI35" i="4"/>
  <c r="AI29" i="4"/>
  <c r="U2" i="4"/>
  <c r="T5" i="4" l="1"/>
  <c r="Z9" i="4"/>
  <c r="X9" i="4"/>
  <c r="Z10" i="4"/>
  <c r="X16" i="4"/>
  <c r="X14" i="4"/>
  <c r="X12" i="4"/>
  <c r="X10" i="4"/>
  <c r="X17" i="4"/>
  <c r="X13" i="4"/>
  <c r="X15" i="4"/>
  <c r="X11" i="4"/>
  <c r="Y9" i="4"/>
  <c r="Y13" i="4"/>
  <c r="Y17" i="4"/>
  <c r="Y14" i="4"/>
  <c r="Y11" i="4"/>
  <c r="Y12" i="4"/>
  <c r="Y16" i="4"/>
  <c r="Y10" i="4"/>
  <c r="Y15" i="4"/>
  <c r="Z15" i="4"/>
  <c r="Z11" i="4"/>
  <c r="Z16" i="4"/>
  <c r="Z14" i="4"/>
  <c r="Z12" i="4"/>
  <c r="Z17" i="4"/>
  <c r="Z13" i="4"/>
  <c r="U5" i="4"/>
  <c r="AA12" i="4" l="1"/>
  <c r="AA14" i="4"/>
  <c r="AA10" i="4"/>
  <c r="AA17" i="4"/>
  <c r="AA13" i="4"/>
  <c r="AA16" i="4"/>
  <c r="AA15" i="4"/>
  <c r="AA11" i="4"/>
  <c r="AB11" i="4" s="1"/>
  <c r="AA9" i="4"/>
  <c r="AB9" i="4" s="1"/>
  <c r="AD9" i="4" s="1"/>
  <c r="AB10" i="4"/>
  <c r="AB17" i="4"/>
  <c r="AC9" i="4" l="1"/>
  <c r="AE9" i="4" s="1"/>
  <c r="AD10" i="4"/>
  <c r="AD11" i="4"/>
  <c r="AB14" i="4"/>
  <c r="AC14" i="4"/>
  <c r="AC15" i="4"/>
  <c r="AB15" i="4"/>
  <c r="AC10" i="4"/>
  <c r="AD17" i="4"/>
  <c r="AC17" i="4"/>
  <c r="AC11" i="4"/>
  <c r="AB13" i="4"/>
  <c r="AC13" i="4"/>
  <c r="AC16" i="4"/>
  <c r="AB16" i="4"/>
  <c r="AD16" i="4" s="1"/>
  <c r="AC12" i="4"/>
  <c r="AB12" i="4"/>
  <c r="AE17" i="4" l="1"/>
  <c r="AE12" i="4"/>
  <c r="AE10" i="4"/>
  <c r="AD12" i="4"/>
  <c r="AD13" i="4"/>
  <c r="AD14" i="4"/>
  <c r="AD15" i="4"/>
  <c r="AE13" i="4"/>
  <c r="AE11" i="4"/>
  <c r="AE16" i="4"/>
  <c r="AE14" i="4"/>
  <c r="AE15" i="4"/>
</calcChain>
</file>

<file path=xl/sharedStrings.xml><?xml version="1.0" encoding="utf-8"?>
<sst xmlns="http://schemas.openxmlformats.org/spreadsheetml/2006/main" count="19806" uniqueCount="1937">
  <si>
    <t>Price</t>
  </si>
  <si>
    <t>Std Bin</t>
  </si>
  <si>
    <t>Prem Bin</t>
  </si>
  <si>
    <t>Bin</t>
  </si>
  <si>
    <t>Reported Light Output</t>
  </si>
  <si>
    <t>Reported  Efficacy</t>
  </si>
  <si>
    <t>Reported Wattage</t>
  </si>
  <si>
    <t>$/klm</t>
  </si>
  <si>
    <t>$/W</t>
  </si>
  <si>
    <t>Std</t>
  </si>
  <si>
    <t>Source</t>
  </si>
  <si>
    <t>Technology</t>
  </si>
  <si>
    <t>Product Id</t>
  </si>
  <si>
    <t>Primary Use</t>
  </si>
  <si>
    <t>Classification</t>
  </si>
  <si>
    <t>Meas/Base</t>
  </si>
  <si>
    <t>Measure Type</t>
  </si>
  <si>
    <t>PGE GP</t>
  </si>
  <si>
    <t>LED</t>
  </si>
  <si>
    <t>Street Light</t>
  </si>
  <si>
    <t>Standard</t>
  </si>
  <si>
    <t>Base Case</t>
  </si>
  <si>
    <t>Streetlight</t>
  </si>
  <si>
    <t>Navigant</t>
  </si>
  <si>
    <t>Area/Roadway and High Wattage Retrofits</t>
  </si>
  <si>
    <t>None</t>
  </si>
  <si>
    <t>https://www.prolighting.com/outdoor/rabarealights/ledarealights1/aled20y.html</t>
  </si>
  <si>
    <t>https://www.shineretrofits.com/rab-lighting-aled20-20-watt-led-area-light-fixture-square-pole-mount-product-configurator.html</t>
  </si>
  <si>
    <t>https://www.grainger.com/product/ACUITY-LITHONIA-16-6-Watt-LED-Area-Light-53JT57?s_pp=false&amp;picUrl=//static.grainger.com/rp/s/is/image/Grainger/53JT57_AS01?$smthumb$</t>
  </si>
  <si>
    <t>http://www.homedepot.com/p/Lithonia-Lighting-Gray-Outdoor-Integrated-LED-4000K-Area-Light-with-Dusk-to-Dawn-Photocell-OLAL-40K-120-PE/204307277</t>
  </si>
  <si>
    <t>https://www.grainger.com/product/ACUITY-LITHONIA-21-Watt-Area-Light-22CM16?s_pp=false&amp;picUrl=//static.grainger.com/rp/s/is/image/Grainger/22CM16_AS01?$smthumb$</t>
  </si>
  <si>
    <t>https://www.shineretrofits.com/rab-lighting-aled18-18-watt-led-area-light-fixture-square-pole-mount-product-configurator.html</t>
  </si>
  <si>
    <t>http://www.homedepot.com/p/eLEDing-360-Degree-White-UFO-Round-Solar-Powered-Outdoor-RGB-Integrated-LED-Area-Light-EE825W-RH18/300371145</t>
  </si>
  <si>
    <t>https://www.amazon.com/Howard-Lighting-DTDC-30-LED-120-Dusk-Fixture/dp/B00H8T5O3E/ref=sr_1_285?s=lamps-light&amp;ie=UTF8&amp;qid=1489430945&amp;sr=1-285&amp;keywords=LED+street</t>
  </si>
  <si>
    <t>http://www.homedepot.com/p/Lithonia-Lighting-Dusk-to-Dawn-Integrated-Outdoor-LED-Area-Light-OVAL-LED-40K-120-PE-DNA-M4/300049425</t>
  </si>
  <si>
    <t>https://www.shineretrofits.com/lithonia-lighting-oval-led-40k-120-pe-dna-m4-20-watt-dusk-to-dawn-integrated-outdoor-led-area-light-fixture-120v-4000k.html</t>
  </si>
  <si>
    <t>https://www.shineretrofits.com/howard-lighting-dtdc-30-led-120-a-30-watts-30w-dusk-to-dawn-led-fixture-with-24-arm-4100k.html</t>
  </si>
  <si>
    <t>unknown</t>
  </si>
  <si>
    <t>https://www.shineretrofits.com/rab-lighting-aled26-26-watt-led-area-light-fixture-square-pole-mount-product-configurator.html</t>
  </si>
  <si>
    <t>https://www.lowes.com/pd/Utilitech-Pro-27-Watt-Gray-LED-Dusk-to-Dawn-Flood-Light/1000024499</t>
  </si>
  <si>
    <t>https://www.platt.com/platt-electric-supply/Garage-Area-Lighting-LED-Lighting/Philips-Color-Kinetics/350-000007-17/product.aspx?zpid=128665</t>
  </si>
  <si>
    <t>https://www.platt.com/platt-electric-supply/Garage-Area-Lighting-LED-Lighting/Philips-Color-Kinetics/350-000007-18/product.aspx?zpid=77217</t>
  </si>
  <si>
    <t>https://www.grainger.com/product/LUMAPRO-30-Watt-Area-Light-45C247?s_pp=false&amp;picUrl=//static.grainger.com/rp/s/is/image/Grainger/45C247_AS01?$smthumb$</t>
  </si>
  <si>
    <t>https://www.shineretrofits.com/howard-lighting-dtdc-30ho-led-120-30-watt-dusk-to-dawn-commercial-high-output-led-light-fixture-4000k.html</t>
  </si>
  <si>
    <t>https://www.prolighting.com/outdoor/rabarealights/ledarealights1/aled26n.html</t>
  </si>
  <si>
    <t>https://www.platt.com/platt-electric-supply/Barn-Lights-Light-LED/Cooper-Lighting/AL2050LPCBZ/product.aspx?zpid=32783</t>
  </si>
  <si>
    <t>https://www.amazon.com/eoere-Outdoor-Dusk-Dawn-Light/dp/B01MY145YG/ref=sr_1_52?s=lamps-light&amp;ie=UTF8&amp;qid=1489427182&amp;sr=1-52&amp;keywords=LED+street</t>
  </si>
  <si>
    <t>https://www.prolighting.com/outdoor/rabarealights/ledarealights1/bxspr-a-0-3-f-g-u-s.html</t>
  </si>
  <si>
    <t>https://www.shineretrofits.com/maxlite-melr30u150-71937-30w-merak-led-roadway-light-univ-120-277v-ies-beam-type1-5000k.html</t>
  </si>
  <si>
    <t>https://www.prolighting.com/outdoor/dusktodawn/ybled26-arm.html</t>
  </si>
  <si>
    <t>https://www.prolighting.com/outdoor/dusktodawn/ybled26-arm-pct.html</t>
  </si>
  <si>
    <t>https://www.platt.com/platt-electric-supply/Barn-Lights-Light-LED/RAB/YBLED26/product.aspx?zpid=94738</t>
  </si>
  <si>
    <t>https://www.1000bulbs.com/product/173481/LITH-0174.html</t>
  </si>
  <si>
    <t>https://www.prolighting.com/outdoor/dusktodawn/dtdholed35.html</t>
  </si>
  <si>
    <t>https://www.platt.com/platt-electric-supply/Barn-Lights-Light-LED/Cooper-Lighting/AL3050LPCBZ/product.aspx?zpid=141894</t>
  </si>
  <si>
    <t>https://www.lowes.com/pd/All-Pro-Area-and-Wall-Light-33-Watt-Bronze-LED-Dusk-to-Dawn-Flood-Light/1000026227</t>
  </si>
  <si>
    <t>https://www.lowes.com/pd/All-Pro-Area-and-Wall-Light-33-Watt-Gray-LED-Dusk-to-Dawn-Flood-Light/50278199</t>
  </si>
  <si>
    <t>http://www.homedepot.com/p/All-Pro-Gray-LED-Outdoor-Area-and-Wall-Security-Light-with-Integrated-Photo-Control-AL3050LPCGY/205690882</t>
  </si>
  <si>
    <t>http://www.homedepot.com/p/Lithonia-Lighting-Gray-Outdoor-Integrated-LED-4000K-Area-Light-with-Dusk-to-Dawn-Photocell-OLAL2-40K-120-PER-M4/205534235</t>
  </si>
  <si>
    <t>https://www.shineretrofits.com/simkar-dtdholed35-35-watt-35w-high-output-led-dusk-to-dawn-light-with-photocell-120v.html</t>
  </si>
  <si>
    <t>https://www.shineretrofits.com/noribachi-hex-021-a-cw-mt-dlx-23-watt-led-downlight-x-light-fixture-125-300w-hid-equivalent.html</t>
  </si>
  <si>
    <t>https://www.amazon.com/Outside-Pathway-Lithium-Battery-Included/dp/B01N3U6XCO/ref=sr_1_199?s=lamps-light&amp;ie=UTF8&amp;qid=1489429757&amp;sr=1-199&amp;keywords=LED+street</t>
  </si>
  <si>
    <t>http://www.homedepot.com/p/Irradiant-Dark-Bronze-LED-Outdoor-Wall-Mount-Area-Light-AF-U-20-47-DB/205788703</t>
  </si>
  <si>
    <t>https://www.shineretrofits.com/howard-lighting-url043m7040ugys-35-watt-led-roadway-light-fixture-shorting-cap-4000k.html</t>
  </si>
  <si>
    <t>https://www.grainger.com/product/ACUITY-LITHONIA-34-Watt-LED-Area-Light-34EW30?s_pp=false&amp;picUrl=//static.grainger.com/rp/s/is/image/Grainger/34EW30_AS01?$smthumb$</t>
  </si>
  <si>
    <t>Premium</t>
  </si>
  <si>
    <t>Measure Case</t>
  </si>
  <si>
    <t>Prem</t>
  </si>
  <si>
    <t>https://www.amazon.com/RAB-Lighting-ALED26-PC-ADAPTOR/dp/B005V32IWE/ref=sr_1_265?s=lamps-light&amp;ie=UTF8&amp;qid=1489430945&amp;sr=1-265&amp;keywords=LED+street</t>
  </si>
  <si>
    <t>http://www.homedepot.com/p/All-Pro-Bronze-LED-Outdoor-Area-and-Wall-Security-Light-with-Replaceable-Photo-Control-AL3150LPCBZ/206843957</t>
  </si>
  <si>
    <t>https://www.amazon.com/Photocell-Included-Floodlight-ETL-listed-Available/dp/B01E9TZ5HA/ref=sr_1_5?s=lamps-light&amp;ie=UTF8&amp;qid=1489426354&amp;sr=1-5&amp;keywords=LED+street</t>
  </si>
  <si>
    <t>https://www.platt.com/platt-electric-supply/Barn-Lights-Light-LED/Atlas-Lighting-Products/DD42LED5K/product.aspx?zpid=66942</t>
  </si>
  <si>
    <t>https://www.platt.com/platt-electric-supply/Garage-Area-Lighting-LED-Lighting/Philips-Color-Kinetics/350-000008-18/product.aspx?zpid=77248</t>
  </si>
  <si>
    <t>https://www.platt.com/platt-electric-supply/Garage-Area-Lighting-LED-Lighting/Philips-Color-Kinetics/350-000008-17/product.aspx?zpid=77247</t>
  </si>
  <si>
    <t>https://www.shineretrofits.com/howard-lighting-dtdu35led41mv-35-watt-led-dusk-to-dawn-utility-grade-light-fixture-4100k-120-277v.html</t>
  </si>
  <si>
    <t>https://www.prolighting.com/outdoor/rabarealights/ledarealights1/bxspr-a-0-3-f-c-u-s.html</t>
  </si>
  <si>
    <t>http://www.homedepot.com/p/radiance-40-Watt-Outdoor-Gray-LED-Dusk-To-Dawn-Utility-Light-with-Mounting-Arm-300442749/300442749</t>
  </si>
  <si>
    <t>http://www.homedepot.com/p/Irradiant-Dark-Bronze-LED-Outdoor-Wall-Mount-Area-Light-AF-U-Q30-47-DB/205788704</t>
  </si>
  <si>
    <t>https://www.prolighting.com/outdoor/rabarealights/ledarealights1/aled5t52n.html</t>
  </si>
  <si>
    <t>https://www.grainger.com/product/CREE-53-Watt-LED-Area-Luminaire-32JA62?s_pp=false&amp;picUrl=//static.grainger.com/rp/s/is/image/Grainger/32JA62_AS01?$smthumb$</t>
  </si>
  <si>
    <t>https://www.amazon.com/Solar-Garden-Street-Outdoor-Security/dp/B01L6KWS84/ref=sr_1_115?s=lamps-light&amp;ie=UTF8&amp;qid=1489428056&amp;sr=1-115&amp;keywords=LED+street</t>
  </si>
  <si>
    <t>https://www.grainger.com/product/CREE-53-Watt-LED-Area-Luminaire-32JA67?s_pp=false&amp;picUrl=//static.grainger.com/rp/s/is/image/Grainger/32JA62_AW01?$smthumb$</t>
  </si>
  <si>
    <t>https://www.shineretrofits.com/howard-lighting-dtdu48led41mv-48-watt-led-dusk-to-dawn-utility-grade-light-fixture-4100k-120-277v.html</t>
  </si>
  <si>
    <t>https://www.shineretrofits.com/cree-rul-ht-5me-k2-50-watt-led-rural-utility-light-fixture-type-v-medium-distribution-k2-utility-kit-with-photocell-and-reflector.html</t>
  </si>
  <si>
    <t>https://www.prolighting.com/outdoor/rabarealights/ledarealights1/aled52n.html</t>
  </si>
  <si>
    <t>https://www.prolighting.com/outdoor/rabarealights/ledarealights1/aledc52n.html</t>
  </si>
  <si>
    <t>http://www.homedepot.com/p/Lithonia-Lighting-Bronze-Outdoor-Integrated-LED-Ceiling-Mount-Area-Light-OLWCM-46-M2/205431740</t>
  </si>
  <si>
    <t>https://www.grainger.com/product/GE-LIGHTING-44-Watt-LED-Area-Light-48TM58?s_pp=false&amp;picUrl=//static.grainger.com/rp/s/is/image/Grainger/48TM57_AS01?$smthumb$</t>
  </si>
  <si>
    <t>https://www.shineretrofits.com/noribachi-dlx-hex-021-b-34-watt-led-downlight-x-light-fixture-75-175w-hid-equivalent.html</t>
  </si>
  <si>
    <t>https://www.shineretrofits.com/noribachi-alo-hex-021-b-34-watt-area-light-o-series-light-fixture-pole-mount-75-175w-equivalent.html</t>
  </si>
  <si>
    <t>https://www.shineretrofits.com/noribachi-flb-hex-021-b-32-watt-led-floodlight-b-area-light-fixture-75-175w-hid-equivalent.html</t>
  </si>
  <si>
    <t>https://www.shineretrofits.com/noribachi-flq-hex-021-b-32-watt-led-floodlight-q-area-light-fixture-75-175w-hid-equivalent.html</t>
  </si>
  <si>
    <t>https://www.shineretrofits.com/rab-lighting-aled5t52-52-watt-led-post-top-area-light-fixture-type-v-distribution-product-configurator.html</t>
  </si>
  <si>
    <t>https://www.shineretrofits.com/jarvis-lights-db-46-45-watt-dusk-to-dawn-led-security-yard-light-fixture-surface-mount-175w-hid-equivalent-4000k.html</t>
  </si>
  <si>
    <t>https://www.amazon.com/BestVA-Outdoor-Lighting-Fixture-Industrial/dp/B01HVDW40C/ref=sr_1_286?s=lamps-light&amp;ie=UTF8&amp;qid=1489430945&amp;sr=1-286&amp;keywords=LED+street</t>
  </si>
  <si>
    <t>https://www.shineretrofits.com/paclights-f2sb048-48-watt-led-area-light-fixture-dlc-listed-5000k-100-277v.html</t>
  </si>
  <si>
    <t>https://www.amazon.com/Solar-Garden-Light-Street-Outdoor/dp/B01L6KX1BC/ref=sr_1_172?s=lamps-light&amp;ie=UTF8&amp;qid=1489429336&amp;sr=1-172&amp;keywords=LED+street</t>
  </si>
  <si>
    <t>https://www.platt.com/platt-electric-supply/Barn-Lights-Light-LED/Lumark/CTKRV1A/product.aspx?zpid=116310</t>
  </si>
  <si>
    <t>https://www.amazon.com/Hubbell-Outdoor-DDL140L1-Commercial-Street/dp/B00UL9XFIE/ref=sr_1_69?s=lamps-light&amp;ie=UTF8&amp;qid=1489427182&amp;sr=1-69&amp;keywords=LED+street</t>
  </si>
  <si>
    <t>https://www.shineretrofits.com/maxlite-melr60u150-71940-60w-merak-led-roadway-light-univ-120-277v-ies-beam-type-1-5000k.html</t>
  </si>
  <si>
    <t>http://www.homedepot.com/p/All-Pro-Bronze-Outdoor-LED-Area-and-Wall-Dusk-to-Dawn-Security-Light-with-Integrated-Photo-Control-5500-Lumens-AL5550LPCIBZ/207096434</t>
  </si>
  <si>
    <t>http://www.homedepot.com/p/All-Pro-Bronze-Outdoor-LED-Area-and-Wall-Dusk-to-Dawn-Security-Light-with-Replaceable-Photo-Control-5500-Lumens-AL5550LPCBZ/207096433</t>
  </si>
  <si>
    <t>https://www.platt.com/platt-electric-supply/Barn-Lights-Light-LED/Cree-Lighting/RULHT2MEC40K-12UFN/product.aspx?zpid=100539</t>
  </si>
  <si>
    <t>http://www.homedepot.com/p/All-Pro-Gray-Outdoor-LED-Area-and-Wall-Dusk-to-Dawn-Security-Light-with-Integrated-Photo-Control-5500-Lumens-AL5550LPCIGY/207096432</t>
  </si>
  <si>
    <t>http://www.homedepot.com/p/All-Pro-Gray-Outdoor-LED-Area-and-Wall-Dusk-to-Dawn-Security-Light-with-Replaceable-Photo-Control-5500-Lumens-AL5550LPCGY/207096431</t>
  </si>
  <si>
    <t>https://www.shineretrofits.com/maxlite-mal55ah7t350b-95574-55-watt-dimmable-led-medium-area-light-with-6-arm-included-type-iii-distribution-347-480v.html</t>
  </si>
  <si>
    <t>https://www.shineretrofits.com/maxlite-mal55au7t450b-95563-55-watt-dimmable-led-medium-area-light-with-6-arm-included-type-iv-distribution.html</t>
  </si>
  <si>
    <t>http://www.menards.com/main/lighting-ceiling-fans/outdoor-lighting/security-lights/all-pro-reg-5550-lm-bronze-led-area-light/p-1458270354199-c-7544.htm?tid=2908552158576081469</t>
  </si>
  <si>
    <t>https://www.shineretrofits.com/noribachi-ala-lin-024-fin-b-cw-mt-39-watt-led-area-light-fixture-a-series.html</t>
  </si>
  <si>
    <t>https://www.prolighting.com/outdoor/dusktodawn/rulht2mec40k-12ufnes-k1.html</t>
  </si>
  <si>
    <t>https://www.prolighting.com/outdoor/dusktodawn/rulht5mec40k-12ufnes-k1.html</t>
  </si>
  <si>
    <t>https://www.shineretrofits.com/cree-rul-ht-2me-k1-50-watt-led-rural-utility-light-fixture-type-ii-medium-distribution-with-photocell-and-k1-utility-kit.html</t>
  </si>
  <si>
    <t>https://www.shineretrofits.com/cree-rul-ht-5me-50-watt-led-rural-utility-light-fixture-type-v-medium-distribution-with-photocell-receptacle-4000k-120v.html</t>
  </si>
  <si>
    <t>https://www.grainger.com/product/HUBBELL-LIGHTING-OUTDOOR-62-Watt-LED-Area-Light-53VR15?s_pp=false&amp;picUrl=//static.grainger.com/rp/s/is/image/Grainger/53VR13_AS01?$smthumb$</t>
  </si>
  <si>
    <t>https://www.grainger.com/product/LUMAPRO-70-Watt-LED-Area-Luminaire-49WJ25?s_pp=false&amp;picUrl=//static.grainger.com/rp/s/is/image/Grainger/49WJ25_AS01?$smthumb$</t>
  </si>
  <si>
    <t>https://www.shineretrofits.com/maxlite-mal55au7t550b-95146-55w-dimmable-led-medium-area-light-with-6-arm-included-type-v-distribution-120-277v.html</t>
  </si>
  <si>
    <t>https://www.shineretrofits.com/maxlite-mfl55au7t550b-95148-55-watt-dimmable-led-medium-flood-light-120-277v.html</t>
  </si>
  <si>
    <t>https://www.prolighting.com/outdoor/rabarealights/ledarealights1/aled5t78n.html</t>
  </si>
  <si>
    <t>https://www.prolighting.com/outdoor/rabarealights/ledarealights1/aled52.html</t>
  </si>
  <si>
    <t>https://www.prolighting.com/outdoor/rabarealights/ledarealights1/aledc52.html</t>
  </si>
  <si>
    <t>https://www.shineretrofits.com/maxlite-qm2au7-55-watt-quadromax-outdoor-led-light-fixture-dlc-premium-listed-175-watt-metal-halide-equivalent-120-277v.html</t>
  </si>
  <si>
    <t>https://www.grainger.com/product/ACUITY-LITHONIA-74-Watt-Area-Light-4ZDA1?s_pp=false&amp;picUrl=//static.grainger.com/rp/s/is/image/Grainger/4ZCZ9_AS01?$smthumb$</t>
  </si>
  <si>
    <t>https://www.shineretrofits.com/maxlite-ptd80ut341smbss-76774-80-watt-led-area-roadway-post-top-light-fixture-type-iii-distribution.html</t>
  </si>
  <si>
    <t>https://www.grainger.com/product/ACUITY-LITHONIA-75-Watt-LED-Area-Light-36ND54?s_pp=false&amp;picUrl=//static.grainger.com/rp/s/is/image/Grainger/36ND54_AS01?$smthumb$</t>
  </si>
  <si>
    <t>https://www.grainger.com/product/ACUITY-LITHONIA-64-Watt-LED-Area-Light-48FP78?s_pp=false&amp;picUrl=//static.grainger.com/rp/s/is/image/Grainger/48FP78_AS01?$smthumb$</t>
  </si>
  <si>
    <t>https://www.prolighting.com/outdoor/dusktodawn/dtdholed70.html</t>
  </si>
  <si>
    <t>https://www.grainger.com/product/GE-LIGHTING-58-Watt-LED-Area-Light-48TM60?s_pp=false&amp;picUrl=//static.grainger.com/rp/s/is/image/Grainger/48TM57_AS01?$smthumb$</t>
  </si>
  <si>
    <t>https://www.shineretrofits.com/howard-lighting-url083m0740ugys-70-watt-led-roadway-light-fixture-shorting-cap-700ma-4000k.html</t>
  </si>
  <si>
    <t>https://www.e-conolight.com/outdoor-lighting/dusk-to-dawn/e-dd1l68c1.html</t>
  </si>
  <si>
    <t>https://www.prolighting.com/outdoor/rabarealights/ledarealights1/aled5t78.html</t>
  </si>
  <si>
    <t>https://www.shineretrofits.com/rab-lighting-aled5t78-78-watt-led-post-top-area-light-fixture-type-v-distribution-product-configurator.html</t>
  </si>
  <si>
    <t>https://www.grainger.com/product/HUBBELL-LIGHTING-BEACON-70-Watt-LED-Area-Light-53VP86?s_pp=false&amp;picUrl=//static.grainger.com/rp/s/is/image/Grainger/NOTAVAIL?$smthumb$</t>
  </si>
  <si>
    <t>https://www.grainger.com/product/HUBBELL-LIGHTING-BEACON-90-Watt-Area-Light-21RU86?s_pp=false&amp;picUrl=//static.grainger.com/rp/s/is/image/Grainger/21RU86_AS01?$smthumb$</t>
  </si>
  <si>
    <t>http://www.homedepot.com/p/Lithonia-Lighting-D-Series-Outdoor-Dark-Bronze-LED-Pole-Mount-DSXWPM-LED-20C-100050KT3MMVOLTPUMBADDBXD/205567429</t>
  </si>
  <si>
    <t>http://www.homedepot.com/p/Lithonia-Lighting-Gloss-Bronze-LED-Outdoor-Wall-Light-5000K-DSXW1-LED-20C-1000-50K-T3M-MVOLT-DDBXD/205527554</t>
  </si>
  <si>
    <t>https://www.shineretrofits.com/paclights-f2sb080-80-watt-led-area-light-fixture-dlc-listed-5000k-100-277v.html</t>
  </si>
  <si>
    <t>https://www.grainger.com/product/CREE-101-Watt-LED-Area-Luminaire-32JA63?s_pp=false&amp;picUrl=//static.grainger.com/rp/s/is/image/Grainger/32JA63_AW01?$smthumb$</t>
  </si>
  <si>
    <t>https://www.shineretrofits.com/maxlite-mal80ah7t350b-95609-80-watt-led-medium-area-light-fixture-6-arm-included-type-iii-distribution-347-480v.html</t>
  </si>
  <si>
    <t>https://www.shineretrofits.com/maxlite-mal80au7t450bms4-95598-80-watt-led-medium-area-light-fixture-6-arm-included-type-iv-distribution-120-277v.html</t>
  </si>
  <si>
    <t>https://www.shineretrofits.com/noribachi-alo-lin-036-b-59-watt-area-light-o-series-light-fixture-pole-mount-125-300w-equivalent.html</t>
  </si>
  <si>
    <t>https://www.grainger.com/product/LUMAPRO-100-Watt-LED-Area-Luminaire-49WJ26?s_pp=false&amp;picUrl=//static.grainger.com/rp/s/is/image/Grainger/49WJ26_AS01?$smthumb$</t>
  </si>
  <si>
    <t>https://www.shineretrofits.com/maxlite-mfl80au7t550b-96259-80-watt-dimmable-led-medium-flood-light-type-v-distribution-120-277v.html</t>
  </si>
  <si>
    <t>https://www.shineretrofits.com/maxlite-mal80au7t550bpc-95602-80-watt-led-medium-area-light-fixture-with-rotatable-photocontrol-socket-type-v.html</t>
  </si>
  <si>
    <t>https://www.grainger.com/product/CREE-101-Watt-LED-Area-Luminaire-32JA68?s_pp=false&amp;picUrl=//static.grainger.com/rp/s/is/image/Grainger/32JA63_AW01?$smthumb$</t>
  </si>
  <si>
    <t>http://www.homedepot.com/p/Axis-LED-Lighting-100-Watt-Brown-5000K-LED-Outdoor-Natural-White-Area-Light-AEPAL100W/206530379</t>
  </si>
  <si>
    <t>https://www.grainger.com/product/GE-LIGHTING-70-Watt-LED-Area-Light-48TM61?s_pp=false&amp;picUrl=//static.grainger.com/rp/s/is/image/Grainger/48TM57_AS01?$smthumb$</t>
  </si>
  <si>
    <t>https://www.grainger.com/product/HUBBELL-LIGHTING-BEACON-80-Watt-LED-Area-Light-53VP91?s_pp=false&amp;picUrl=//static.grainger.com/rp/s/is/image/Grainger/NOTAVAIL?$smthumb$</t>
  </si>
  <si>
    <t>https://www.amazon.com/Grozon-Dusk-light-Equivalent-Photocell/dp/B01N4OL31U/ref=sr_1_51?s=lamps-light&amp;ie=UTF8&amp;qid=1489427182&amp;sr=1-51&amp;keywords=LED+street</t>
  </si>
  <si>
    <t>https://www.shineretrofits.com/noribachi-flb-hex-042-b-69-50-watt-led-floodlight-b-area-light-fixture-125-300w-hid-equivalent.html</t>
  </si>
  <si>
    <t>https://www.shineretrofits.com/noribachi-flq-hex-042-b-69-watt-led-floodlight-q-area-light-fixture-100-200w-hid-equivalent.html</t>
  </si>
  <si>
    <t>https://www.shineretrofits.com/noribachi-als-hex-042-b-69-watt-led-area-light-fixture-s-series-125-300w-equivalent.html</t>
  </si>
  <si>
    <t>https://www.shineretrofits.com/paclights-f2sb100-100-watt-led-area-light-fixture-dlc-listed-5000k-100-277v.html</t>
  </si>
  <si>
    <t>https://www.grainger.com/product/ACUITY-LITHONIA-99-Watt-Area-Light-22EL82?s_pp=false&amp;picUrl=//static.grainger.com/rp/s/is/image/Grainger/22EL82_AS01?$smthumb$</t>
  </si>
  <si>
    <t>https://www.grainger.com/product/GE-LIGHTING-89-Watt-LED-Area-Light-48TM64?s_pp=false&amp;picUrl=//static.grainger.com/rp/s/is/image/Grainger/48TM57_AS01?$smthumb$</t>
  </si>
  <si>
    <t>https://www.shineretrofits.com/maxlite-mal105ah7t350b-95644-105-watt-dimmable-led-medium-area-light-with-6-arm-included-type-iii-distribution-347-480v.html</t>
  </si>
  <si>
    <t>https://www.shineretrofits.com/maxlite-mal105au7t350b-95627-105-watt-dimmable-led-medium-area-light-with-6-arm-included-type-iii-distribution.html</t>
  </si>
  <si>
    <t>https://www.grainger.com/product/HUBBELL-LIGHTING-OUTDOOR-123-Watt-LED-Area-Light-53VR23?s_pp=false&amp;picUrl=//static.grainger.com/rp/s/is/image/Grainger/53VR21_AS01?$smthumb$</t>
  </si>
  <si>
    <t>https://www.grainger.com/product/HUBBELL-LIGHTING-OUTDOOR-123-Watt-LED-Area-Light-53VR24?s_pp=false&amp;picUrl=//static.grainger.com/rp/s/is/image/Grainger/53VR21_AS01?$smthumb$</t>
  </si>
  <si>
    <t>https://www.grainger.com/product/LUMAPRO-140-Watt-LED-Area-Luminaire-49WJ27?s_pp=false&amp;picUrl=//static.grainger.com/rp/s/is/image/Grainger/49WJ27_AS01?$smthumb$</t>
  </si>
  <si>
    <t>https://www.grainger.com/product/CREE-112-Watt-LED-Area-Luminaire-48PF13?s_pp=false&amp;picUrl=//static.grainger.com/rp/s/is/image/Grainger/48PE96_AS01?$smthumb$</t>
  </si>
  <si>
    <t>https://www.grainger.com/product/HUBBELL-LIGHTING-BEACON-110-Watt-LED-Area-Light-53VP99?s_pp=false&amp;picUrl=//static.grainger.com/rp/s/is/image/Grainger/NOTAVAIL?$smthumb$</t>
  </si>
  <si>
    <t>https://www.platt.com/platt-electric-supply/Pole-Fixtures-LED-Fixtures/Lithonia-Lighting/KADRD-LED-40C-1000-40K-R3-MVOL/product.aspx?zpid=158316</t>
  </si>
  <si>
    <t>https://www.grainger.com/product/GE-LIGHTING-98-Watt-LED-Area-Light-48TM65?s_pp=false&amp;picUrl=//static.grainger.com/rp/s/is/image/Grainger/48TM57_AS01?$smthumb$</t>
  </si>
  <si>
    <t>https://www.grainger.com/product/HUBBELL-LIGHTING-BEACON-135-Watt-Area-Light-21RU89?s_pp=false&amp;picUrl=//static.grainger.com/rp/s/is/image/Grainger/21RU89_AS02?$smthumb$</t>
  </si>
  <si>
    <t>https://www.e-conolight.com/outdoor-lighting/floodlight/e-al1l315.html?cct=5251</t>
  </si>
  <si>
    <t>http://www.homedepot.com/p/Axis-LED-Lighting-150-Watt-Brown-5000K-LED-Outdoor-Natural-White-Area-Light-AEPAL150W/206530392</t>
  </si>
  <si>
    <t>https://www.1000bulbs.com/product/192070/GLOTEC-00002.html</t>
  </si>
  <si>
    <t>https://www.grainger.com/product/ACUITY-LITHONIA-109-Watt-Area-Light-22EM02?s_pp=false&amp;picUrl=//static.grainger.com/rp/s/is/image/Grainger/22EL96_AW01?$smthumb$</t>
  </si>
  <si>
    <t>https://www.shineretrofits.com/paclights-fsb150-150-watt-led-area-light-fixture-dlc-listed-5700k-100-277v.html</t>
  </si>
  <si>
    <t>https://www.grainger.com/product/ACUITY-LITHONIA-188-Watt-Area-Light-22EL87?s_pp=false&amp;picUrl=//static.grainger.com/rp/s/is/image/Grainger/22EL87_AS01?$smthumb$</t>
  </si>
  <si>
    <t>https://www.shineretrofits.com/noribachi-flq-hex-063-b-104-watt-led-floodlight-q-area-light-fixture-200-400w-hid-equivalent.html</t>
  </si>
  <si>
    <t>https://www.grainger.com/product/GE-LIGHTING-125-Watt-LED-Area-Light-48TM68?s_pp=false&amp;picUrl=//static.grainger.com/rp/s/is/image/Grainger/48TM57_AS01?$smthumb$</t>
  </si>
  <si>
    <t>https://www.shineretrofits.com/paclights-f2sb150-150-watt-led-area-light-fixture-dlc-listed-5000k.html</t>
  </si>
  <si>
    <t>http://www.homedepot.com/p/Radiance-174-Watt-Bronze-Outdoor-Integrated-LED-Area-Light-Slip-Fitter-Mount-RAL165L174U4CZS/300849953</t>
  </si>
  <si>
    <t>https://www.grainger.com/product/CREE-130-Watt-LED-Area-Luminaire-48PF07?s_pp=false&amp;picUrl=//static.grainger.com/rp/s/is/image/Grainger/48PE98_AS01?$smthumb$</t>
  </si>
  <si>
    <t>https://www.grainger.com/product/GE-LIGHTING-135-Watt-LED-Area-Light-53CJ45?s_pp=false&amp;picUrl=//static.grainger.com/rp/s/is/image/Grainger/53CJ28_AS01?$smthumb$</t>
  </si>
  <si>
    <t>https://www.grainger.com/product/HUBBELL-LIGHTING-OUTDOOR-181-Watt-LED-Area-Light-53VR31?s_pp=false&amp;picUrl=//static.grainger.com/rp/s/is/image/Grainger/53VR31_AS01?$smthumb$</t>
  </si>
  <si>
    <t>https://www.shineretrofits.com/paclights-fsb200-200-watt-led-area-light-fixture-dlc-listed-5700k-100-277v.html</t>
  </si>
  <si>
    <t>https://www.grainger.com/product/CREE-168-Watt-LED-Area-Luminaire-48PF11?s_pp=false&amp;picUrl=//static.grainger.com/rp/s/is/image/Grainger/48PE98_AS01?$smthumb$</t>
  </si>
  <si>
    <t>https://www.grainger.com/product/HUBBELL-LIGHTING-BEACON-180-Watt-LED-Area-Light-53VP06?s_pp=false&amp;picUrl=//static.grainger.com/rp/s/is/image/Grainger/53VP04_AS01?$smthumb$</t>
  </si>
  <si>
    <t>https://www.grainger.com/product/HUBBELL-LIGHTING-BEACON-180-Watt-LED-Area-Light-53VP04?s_pp=false&amp;picUrl=//static.grainger.com/rp/s/is/image/Grainger/53VP04_AS01?$smthumb$</t>
  </si>
  <si>
    <t>https://www.grainger.com/product/HUBBELL-LIGHTING-BEACON-180-Watt-LED-Area-Light-53VP16?s_pp=false&amp;picUrl=//static.grainger.com/rp/s/is/image/Grainger/53VP04_AS01?$smthumb$</t>
  </si>
  <si>
    <t>https://www.shineretrofits.com/noribachi-flq-hex-084-b-139-watt-led-floodlight-q-area-light-fixture-300-525w-hid-equivalent.html</t>
  </si>
  <si>
    <t>https://www.grainger.com/product/GE-LIGHTING-198-Watt-LED-Area-Light-53CJ30?s_pp=false&amp;picUrl=//static.grainger.com/rp/s/is/image/Grainger/53CJ28_AS01?$smthumb$</t>
  </si>
  <si>
    <t>https://www.grainger.com/product/GE-LIGHTING-198-Watt-LED-Area-Light-53CJ38?s_pp=false&amp;picUrl=//static.grainger.com/rp/s/is/image/Grainger/53CJ28_AS01?$smthumb$</t>
  </si>
  <si>
    <t>https://www.grainger.com/product/HUBBELL-LIGHTING-OUTDOOR-225-Watt-LED-Area-Light-53VR37?s_pp=false&amp;picUrl=//static.grainger.com/rp/s/is/image/Grainger/53VR31_AS01?$smthumb$</t>
  </si>
  <si>
    <t>https://www.grainger.com/product/HUBBELL-LIGHTING-OUTDOOR-225-Watt-LED-Area-Light-53VR52?s_pp=false&amp;picUrl=//static.grainger.com/rp/s/is/image/Grainger/53VR31_AS01?$smthumb$</t>
  </si>
  <si>
    <t>https://www.grainger.com/product/HUBBELL-LIGHTING-OUTDOOR-225-Watt-LED-Area-Light-53VR53?s_pp=false&amp;picUrl=//static.grainger.com/rp/s/is/image/Grainger/53VR31_AS01?$smthumb$</t>
  </si>
  <si>
    <t>https://www.e-conolight.com/outdoor-lighting/floodlight/led-area-light-type-iii-24-000-lumens-e-conolight.html?cct=5251</t>
  </si>
  <si>
    <t>https://www.grainger.com/product/GE-LIGHTING-276-Watt-LED-Area-Light-53CJ33?s_pp=false&amp;picUrl=//static.grainger.com/rp/s/is/image/Grainger/53CJ28_AS01?$smthumb$</t>
  </si>
  <si>
    <t>https://www.grainger.com/product/GE-LIGHTING-276-Watt-LED-Area-Light-53CJ56?s_pp=false&amp;picUrl=//static.grainger.com/rp/s/is/image/Grainger/53CJ28_AS01?$smthumb$</t>
  </si>
  <si>
    <t>https://www.grainger.com/product/GE-LIGHTING-322-Watt-LED-Area-Light-53CJ42?s_pp=false&amp;picUrl=//static.grainger.com/rp/s/is/image/Grainger/53CJ28_AS01?$smthumb$</t>
  </si>
  <si>
    <t>https://www.amazon.com/Hyperikon-Arena-Light-1200W-Equivalent/dp/B01KPI158W/ref=sr_1_86?s=lamps-light&amp;ie=UTF8&amp;qid=1489427605&amp;sr=1-86&amp;keywords=LED+street</t>
  </si>
  <si>
    <t>https://www.amazon.com/Replacement-Retrofit-Daylight-Lighting-Certified/dp/B01NBMXM48/ref=sr_1_426?s=lamps-light&amp;ie=UTF8&amp;qid=1493238308&amp;sr=1-426&amp;keywords=LED+street+light</t>
  </si>
  <si>
    <t>https://www.amazon.com/Shoebox-Fixture-replaces-12000lm-Warranty/dp/B0178MYIH8/ref=sr_1_981?s=lamps-light&amp;ie=UTF8&amp;qid=1493248715&amp;sr=1-981&amp;keywords=LED+street+light</t>
  </si>
  <si>
    <t>https://www.amazon.com/LED-Flying-Direct-Retrofit-Replace/dp/B01ARJJNS8/ref=sr_1_184?s=lamps-light&amp;ie=UTF8&amp;qid=1493232318&amp;sr=1-184&amp;keywords=LED+street+light</t>
  </si>
  <si>
    <t>https://www.amazon.com/1000Watt-Parking-Retrofit-Daylight-Lighting/dp/B01NBMWZC0/ref=sr_1_870?s=lamps-light&amp;ie=UTF8&amp;qid=1493275226&amp;sr=1-870&amp;keywords=LED+high+bay</t>
  </si>
  <si>
    <t>https://www.amazon.com/NUOGUAN-Photocell-Parking-100-277V-Replacement/dp/B06XX1VQH1/ref=sr_1_324?s=lamps-light&amp;ie=UTF8&amp;qid=1493236367&amp;sr=1-324&amp;keywords=LED+street+light</t>
  </si>
  <si>
    <t>https://www.amazon.com/EiKO-ASL-3C-50K-U-Area-Site-Lamp/dp/B01N3ZE1X4/ref=sr_1_1041?s=lamps-light&amp;ie=UTF8&amp;qid=1493250053&amp;sr=1-1041&amp;keywords=LED+street+light</t>
  </si>
  <si>
    <t>http://www.homedepot.com/p/Axis-LED-Lighting-300-Watt-Brown-5000K-LED-Outdoor-Natural-White-Area-Light-AEPAL300W/206981910</t>
  </si>
  <si>
    <t>https://www.amazon.com/Awe-Light-Retrofit-Supply-Widely-Retrofitting/dp/B016VLEKFW/ref=sr_1_198?s=lamps-light&amp;ie=UTF8&amp;qid=1493233039&amp;sr=1-198&amp;keywords=LED+street+light</t>
  </si>
  <si>
    <t>http://www.homedepot.com/p/Radiance-256-Watt-Bronze-Integrated-LED-Outdoor-Area-Light-Type-V-5000K-CCT-Arm-Mount-RLAA5L256U5CZA/300853119</t>
  </si>
  <si>
    <t>http://www.homedepot.com/p/Radiance-256-Watt-Bronze-Integrated-LED-Outdoor-Area-Light-Type-V-5000K-CCT-Slip-Fitter-Mount-RLAA5L256U5CZS/300853226</t>
  </si>
  <si>
    <t>https://www.platt.com/platt-electric-supply/Pole-Fixtures-LED-Fixtures/Lumark/PRVS-A40-UNV-T3/product.aspx?zpid=196186</t>
  </si>
  <si>
    <t>http://www.homedepot.com/p/Radiance-262-Watt-Bronze-Outdoor-Integrated-LED-Area-Light-Slip-Fitter-Mount-RAL165L262U5CZS/300835174</t>
  </si>
  <si>
    <t>https://www.platt.com/platt-electric-supply/Pole-Fixtures-LED-Fixtures/Cree-Lighting/OSQ-A-NM-3ME-A-40K-UL-BZ-R-Q1/product.aspx?zpid=185495</t>
  </si>
  <si>
    <t>https://www.amazon.com/LED-Flying-Direct-Retrofit-MHStreet/dp/B072BZQGM8/ref=sr_1_736?s=lamps-light&amp;ie=UTF8&amp;qid=1497774204&amp;sr=1-736&amp;keywords=LED+street+light</t>
  </si>
  <si>
    <t>http://www.homedepot.com/p/Radiance-167-Watt-Bronze-Integrated-LED-Outdoor-Area-Light-Type-V-5000K-CCT-Arm-Mount-RLAA5L167U5CZA/300852794</t>
  </si>
  <si>
    <t>http://www.homedepot.com/p/Radiance-167-Watt-Bronze-Integrated-LED-Outdoor-Area-Light-Type-V-5000K-CCT-Slip-Fitter-Mount-RLAA5L167U5CZS/300852946</t>
  </si>
  <si>
    <t>WWW.walmart.com/ip/LED-Area-Light-285W-30-520-Lumens-5000K-200-480V-PLT-83548/489009205</t>
  </si>
  <si>
    <t>http://www.homedepot.com/p/Progress-Lighting-PCOGS-Collection-Gray-Outdoor-Integrated-LED-Area-Light-PCOGS-75LED-MS-82/300433947</t>
  </si>
  <si>
    <t>https://www.amazon.com/LED-Flying-Direct-Shoebox-Parking/dp/B01G59B986/ref=sr_1_649?s=lamps-light&amp;ie=UTF8&amp;qid=1493242820&amp;sr=1-649&amp;keywords=LED+street+light</t>
  </si>
  <si>
    <t>https://www.amazon.com/AC347-480V-Replacement-Waterproof-Daylight-Mounting/dp/B06XSQCCRG/ref=sr_1_760?s=lamps-light&amp;ie=UTF8&amp;qid=1497774472&amp;sr=1-760&amp;keywords=LED+street+light</t>
  </si>
  <si>
    <t>https://www.amazon.com/gp/slredirect/picassoRedirect.html/ref=pa_sp_btf_tools_sr_pg8_4?ie=UTF8&amp;adId=A05712551SGNMZ9KX2T4E&amp;url=https%3A%2F%2Fwww.amazon.com%2FHyperikon-100-277V-Replacement-Photocell-Included%2Fdp%2FB01D3WCCIE%2Fref%3Dsr_1_198%3Fs%3Dlamps-light%26ie%3DUTF8%26qid%3D1493232318%26sr%3D1-198-spons%26keywords%3DLED%2Bstreet%2Blight%26psc%3D1&amp;qualifier=1493232318&amp;id=1459609587744230&amp;widgetName=sp_btf</t>
  </si>
  <si>
    <t>https://www.amazon.com/Jomitop-Equivalent-Crystal-Waterproof-Lighting/dp/B06XX46CG9/ref=sr_1_298?s=lamps-light&amp;ie=UTF8&amp;qid=1497769544&amp;sr=1-298&amp;keywords=LED+street+light</t>
  </si>
  <si>
    <t>http://www.homedepot.com/p/Progress-Lighting-PCOGS-Collection-53-Watt-Gray-Integrated-LED-Area-Light-PCOGS-50LED-MS-82/300433951</t>
  </si>
  <si>
    <t>https://www.amazon.com/gp/slredirect/picassoRedirect.html/ref=pa_sp_mtf_tools_sr_pg5_1?ie=UTF8&amp;adId=A068715417V63P62OJ79M&amp;url=https%3A%2F%2Fwww.amazon.com%2FHyperikon-LED-Street-Light-Omnidirectional%2Fdp%2FB01F9I34WS%2Fref%3Dsr_1_109%3Fs%3Dlamps-light%26ie%3DUTF8%26qid%3D1493230155%26sr%3D1-109-spons%26keywords%3DLED%2Bstreet%2Blight%26psc%3D1&amp;qualifier=1493230155&amp;id=1230956521686168&amp;widgetName=sp_mtf</t>
  </si>
  <si>
    <t>http://www.homedepot.com/p/Progress-Lighting-PCOGS-Collection-Gray-Outdoor-Integrated-LED-Area-Light-PCOGS-75LED-82/300433952</t>
  </si>
  <si>
    <t>https://www.amazon.com/1000LED-Daylight-347-480V-Warranty-Waterproof/dp/B01IX4BL16/ref=sr_1_122?s=lamps-light&amp;ie=UTF8&amp;qid=1497767607&amp;sr=1-122&amp;keywords=LED+street+light</t>
  </si>
  <si>
    <t>https://www.amazon.com/Lithonia-Lighting-TDD-LED-50K/dp/B00SXB3Z64/ref=sr_1_16?s=lamps-light&amp;ie=UTF8&amp;qid=1493227395&amp;sr=1-16&amp;keywords=LED+street+light</t>
  </si>
  <si>
    <t>http://www.homedepot.com/p/Radiance-112-Watt-Bronze-Integrated-LED-Outdoor-Area-Light-Type-V-5000K-CCT-Slip-Fitter-Mount-RMAA5L112U5CZS/300851027</t>
  </si>
  <si>
    <t>http://www.homedepot.com/p/Radiance-112-Watt-Bronze-Integrated-LED-Outdoor-Area-Light-Type-V-5000K-CCT-Arm-Mount-RMAA5L112U5CZA/300850966</t>
  </si>
  <si>
    <t>https://www.e-conolight.com/outdoor-lighting/wall-pack/led-wall-pack-area-light-23-200-lumens.html?cct=5251</t>
  </si>
  <si>
    <t>https://www.amazon.com/LED-Flying-Direct-Parking-Outdoor/dp/B01L6INMV8/ref=sr_1_28?s=lamps-light&amp;ie=UTF8&amp;qid=1489426751&amp;sr=1-28&amp;keywords=LED+street</t>
  </si>
  <si>
    <t>https://www.amazon.com/gp/slredirect/picassoRedirect.html/ref=pa_sp_btf_tools_sr_pg11_3?ie=UTF8&amp;adId=A01457901XW4B2MB1X6LH&amp;url=https%3A%2F%2Fwww.amazon.com%2FAwe-Light-Shoebox-Retrofit-21600lm-Replace%2Fdp%2FB0174P18IQ%2Fref%3Dsr_1_267%3Fs%3Dlamps-light%26ie%3DUTF8%26qid%3D1493234461%26sr%3D1-267-spons%26keywords%3DLED%2Bstreet%2Blight%26psc%3D1&amp;qualifier=1493234461&amp;id=3060562092358481&amp;widgetName=sp_btf</t>
  </si>
  <si>
    <t>https://www.amazon.com/LED-Flying-Direct-Parking-Outdoor/dp/B01KPO0CHG/ref=sr_1_154?s=lamps-light&amp;ie=UTF8&amp;qid=1493231603&amp;sr=1-154&amp;keywords=LED+street+light</t>
  </si>
  <si>
    <t>https://www.e-conolight.com/outdoor-lighting/wall-pack/led-high-output-traditional-style-wall-pack-16-300-lumens.html?cct=5271</t>
  </si>
  <si>
    <t>https://www.amazon.com/Pressure-Replacement-Parking-Retrofit-Daylight/dp/B01N68AUKK/ref=sr_1_463?s=lamps-light&amp;ie=UTF8&amp;qid=1493239264&amp;sr=1-463&amp;keywords=LED+street+light</t>
  </si>
  <si>
    <t>https://www.amazon.com/NUOGUAN-Halide-Replacement-Retrofit-Shoebox/dp/B01LX13TBE/ref=sr_1_111?s=lamps-light&amp;ie=UTF8&amp;qid=1493230155&amp;sr=1-111&amp;keywords=LED+street+light</t>
  </si>
  <si>
    <t>https://www.amazon.com/Brightsky-Street-Courtyard-Canopy-Retrofit/dp/B00HDDQO52/ref=sr_1_733?s=lamps-light&amp;ie=UTF8&amp;qid=1493244172&amp;sr=1-733&amp;keywords=LED+street+light</t>
  </si>
  <si>
    <t>http://www.homedepot.com/p/Progress-Lighting-PCOGS-Collection-Gray-Outdoor-Integrated-LED-Area-Light-PCOGS-50LED-82/300433955</t>
  </si>
  <si>
    <t>https://www.amazon.com/gp/slredirect/picassoRedirect.html/ref=pa_sp_btf_tools_sr_pg5_3?ie=UTF8&amp;adId=A07676963PP994350DR6Q&amp;url=https%3A%2F%2Fwww.amazon.com%2FHyperSelect-Shoebox-Direct-100-277V-Replacement%2Fdp%2FB06WVLZXV6%2Fref%3Dsr_1_123%3Fs%3Dlamps-light%26ie%3DUTF8%26qid%3D1497767335%26sr%3D1-123-spons%26keywords%3DLED%2Bstreet%2Blight%26psc%3D1&amp;qualifier=1497767334&amp;id=6776756090249465&amp;widgetName=sp_btf</t>
  </si>
  <si>
    <t>https://www.platt.com/platt-electric-supply/Garage-Area-Lighting-LED-Lighting/RAB/ALED20/product.aspx?zpid=814332</t>
  </si>
  <si>
    <t>https://www.amazon.com/LED-Flying-Direct-Parking-Adapter/dp/B01E34U6X4/ref=sr_1_10?s=lamps-light&amp;ie=UTF8&amp;qid=1489426354&amp;sr=1-10&amp;keywords=LED+street</t>
  </si>
  <si>
    <t>https://www.amazon.com/gp/slredirect/picassoRedirect.html/ref=pa_sp_btf_tools_sr_pg42_1?ie=UTF8&amp;adId=A05510342K1IV9QPFRAV1&amp;url=https%3A%2F%2Fwww.amazon.com%2FDocheer-Equivalent-Waterproof-Commercial-Warehouse%2Fdp%2FB0714N9P45%2Fref%3Dsr_1_1009%3Fs%3Dlamps-light%26ie%3DUTF8%26qid%3D1497792066%26sr%3D1-1009-spons%26keywords%3DLED%2Bhigh%2Bbay%26psc%3D1&amp;qualifier=1497792066&amp;id=4318896999038719&amp;widgetName=sp_btf</t>
  </si>
  <si>
    <t>https://www.amazon.com/gp/slredirect/picassoRedirect.html/ref=pa_sp_mtf_tools_sr_pg2_1?ie=UTF8&amp;adId=A09607476PABYQTZ57X5&amp;url=https%3A%2F%2Fwww.amazon.com%2FLED2020-Parking-Lights-120-277V-Replacement%2Fdp%2FB01N5M4JLN%2Fref%3Dsr_1_37%3Fs%3Dlamps-light%26ie%3DUTF8%26qid%3D1493227875%26sr%3D1-37-spons%26keywords%3DLED%2Bstreet%2Blight%26psc%3D1&amp;qualifier=1493227874&amp;id=6276113581919962&amp;widgetName=sp_mtf</t>
  </si>
  <si>
    <t>http://www.homedepot.com/p/Radiance-81-Watt-Bronze-Integrated-LED-Outdoor-Area-Light-Type-V-5000K-CCT-Arm-Mount-RMAA5L81U5CZA/300851384</t>
  </si>
  <si>
    <t>https://www.grainger.com/product/GE-LIGHTING-LED-Lamp-45AU63?functionCode=P2IDP2PCP</t>
  </si>
  <si>
    <t>https://www.amazon.com/Awe-Light-Retrofit-Supply-Billboard-Station/dp/B0176E6LA0/ref=sr_1_305?s=lamps-light&amp;ie=UTF8&amp;qid=1493235802&amp;sr=1-305&amp;keywords=LED+street+light</t>
  </si>
  <si>
    <t>http://www.homedepot.com/p/Radiance-55-Watt-360-Degree-White-Motion-Activated-Outdoor-Integrated-LED-Area-Light-with-Motion-Sensing-RGLS2L55U5W/300853621</t>
  </si>
  <si>
    <t>https://www.amazon.com/LED-Flying-Direct-Parking-Outdoor/dp/B01N7DH3L1/ref=sr_1_57?s=lamps-light&amp;ie=UTF8&amp;qid=1489427182&amp;sr=1-57&amp;keywords=LED+street</t>
  </si>
  <si>
    <t>https://www.grainger.com/product/MAXLED-LED-Marquee-Bulb-40HW98?functionCode=P2IDP2PCP</t>
  </si>
  <si>
    <t>https://www.platt.com/platt-electric-supply/LED-Post-Top-Site-Wall-Pack-Lamps-Pack/Light-Efficient-Design/LED-8090M40-A/product.aspx?zpid=145031</t>
  </si>
  <si>
    <t>https://www.platt.com/platt-electric-supply/LED-Post-Top-Site-Wall-Pack-Lamps-Pack/Light-Efficient-Design/LED8090M4T3/product.aspx?zpid=1510</t>
  </si>
  <si>
    <t>https://www.amazon.com/GreenTek-Energy-Systems-Luminaire-Water-Proof/dp/B06ZY5BG4P/ref=sr_1_221?s=lamps-light&amp;ie=UTF8&amp;qid=1497768715&amp;sr=1-221&amp;keywords=LED+street+light</t>
  </si>
  <si>
    <t>https://www.amazon.com/Caree-LED-Retrofit-Wallpack-Daylight-AC100-277V/dp/B01MQNPCES/ref=sr_1_344?s=lamps-light&amp;ie=UTF8&amp;qid=1493236857&amp;sr=1-344&amp;keywords=LED+street+light</t>
  </si>
  <si>
    <t>https://www.amazon.com/eLEDing-EE820W-RH15-Round-Solar-Street/dp/B01MFAX9R6/ref=sr_1_25?s=lamps-light&amp;ie=UTF8&amp;qid=1489426751&amp;sr=1-25&amp;keywords=LED+street</t>
  </si>
  <si>
    <t>https://www.amazon.com/gp/slredirect/picassoRedirect.html/ref=pa_sp_atf_tools_sr_pg1_2?ie=UTF8&amp;adId=A0767820E73XJFBCW2WP&amp;url=https%3A%2F%2Fwww.amazon.com%2FHyperSelect-Shoebox-Direct-100-277V-Replacement%2Fdp%2FB06WGWDLWD%2Fref%3Dsr_1_2%3Fs%3Dlamps-light%26ie%3DUTF8%26qid%3D1497766157%26sr%3D1-2-spons%26keywords%3DLED%2Bstreet%2Blight%26psc%3D1&amp;qualifier=1497766156&amp;id=3162305543784349&amp;widgetName=sp_atf</t>
  </si>
  <si>
    <t>https://www.grainger.com/product/LIGHT-EFFICIENT-DESIGN-LED-Repl-Lamp-45PC12?functionCode=P2IDP2PCP</t>
  </si>
  <si>
    <t>https://www.grainger.com/product/GE-LIGHTING-LED-Lamp-22MW77?functionCode=P2IDP2PCP</t>
  </si>
  <si>
    <t>https://www.amazon.com/Jomitop-LED-Retrofit-Kit-Replacement/dp/B06XW8QC5H/ref=sr_1_266?s=lamps-light&amp;ie=UTF8&amp;qid=1493262964&amp;sr=1-266&amp;keywords=LED+high+bay</t>
  </si>
  <si>
    <t>https://www.amazon.com/EiKO-DTD-2C-U-Litespan-Dusk-Dawn/dp/B01N0CEYMQ/ref=sr_1_1204?s=lamps-light&amp;ie=UTF8&amp;qid=1493253267&amp;sr=1-1204&amp;keywords=LED+street+light</t>
  </si>
  <si>
    <t>https://www.amazon.com/EiKO-DTD-2C-U-Litespan-Dusk-Dawn/dp/B01N0CF0FW/ref=sr_1_1203?s=lamps-light&amp;ie=UTF8&amp;qid=1493253267&amp;sr=1-1203&amp;keywords=LED+street+light</t>
  </si>
  <si>
    <t>https://www.amazon.com/RAB-ALED52-LPOLE-Street-Light/dp/B005V32JBO/ref=sr_1_279?s=lamps-light&amp;ie=UTF8&amp;qid=1489430945&amp;sr=1-279&amp;keywords=LED+street</t>
  </si>
  <si>
    <t>https://www.amazon.com/120-Watt-Retrofit-Kit-Lumens/dp/B01FGOERDA/ref=sr_1_59?s=lamps-light&amp;ie=UTF8&amp;qid=1493228653&amp;sr=1-59&amp;keywords=LED+street+light</t>
  </si>
  <si>
    <t>https://www.amazon.com/EiKO-DTD-2C-U-Litespan-Dusk-Dawn/dp/B01MXJYFRK/ref=sr_1_1208?s=lamps-light&amp;ie=UTF8&amp;qid=1493253267&amp;sr=1-1208&amp;keywords=LED+street+light</t>
  </si>
  <si>
    <t>https://www.amazon.com/Retrofit-1000Watt-Equivalent-Daylight-Replacement/dp/B01N75M40H/ref=sr_1_337?s=lamps-light&amp;ie=UTF8&amp;qid=1493236857&amp;sr=1-337&amp;keywords=LED+street+light</t>
  </si>
  <si>
    <t>https://www.grainger.com/product/MAXLED-LED-Marquee-Bulb-40HW97?functionCode=P2IDP2PCP</t>
  </si>
  <si>
    <t>https://www.platt.com/platt-electric-supply/LED-Utility-High-Bay/Light-Efficient-Design/LED-8036M57-A/product.aspx?zpid=97844</t>
  </si>
  <si>
    <t>https://www.grainger.com/product/GE-LIGHTING-LED-Lamp-36M974?functionCode=P2IDP2PCP</t>
  </si>
  <si>
    <t>https://www.amazon.com/Caree-LED-Fixture-Automatic-Daylight-AC100-277V/dp/B071D1H7BL/ref=sr_1_702?s=lamps-light&amp;ie=UTF8&amp;qid=1493243708&amp;sr=1-702&amp;keywords=LED+street+light</t>
  </si>
  <si>
    <t>https://www.grainger.com/product/LIGHT-EFFICIENT-DESIGN-LED-Repl-Lamp-45PC09?functionCode=P2IDP2PCP</t>
  </si>
  <si>
    <t>https://www.amazon.com/NUOGUAN-Equivalent-Retrofit-180-528VAC-Playground/dp/B01NAUHOCK/ref=sr_1_1101?s=lamps-light&amp;ie=UTF8&amp;qid=1497778037&amp;sr=1-1101&amp;keywords=LED+street+light</t>
  </si>
  <si>
    <t>https://www.amazon.com/Brightsky-Street-Courtyard-Canopy-Retrofit/dp/B00HDDQN8K/ref=sr_1_808?s=lamps-light&amp;ie=UTF8&amp;qid=1493245553&amp;sr=1-808&amp;keywords=LED+street+light</t>
  </si>
  <si>
    <t>https://www.amazon.com/gp/slredirect/picassoRedirect.html/ref=pa_sp_mtf_tools_sr_pg2_1?ie=UTF8&amp;adId=A0767976334K1HXM19E23&amp;url=https%3A%2F%2Fwww.amazon.com%2FHyperSelect-Shoebox-Direct-100-277V-Replacement%2Fdp%2FB06WJ59S1C%2Fref%3Dsr_1_37%3Fs%3Dlamps-light%26ie%3DUTF8%26qid%3D1497766459%26sr%3D1-37-spons%26keywords%3DLED%2Bstreet%2Blight%26psc%3D1&amp;qualifier=1497766459&amp;id=7255181164191924&amp;widgetName=sp_mtf</t>
  </si>
  <si>
    <t>https://www.platt.com/platt-electric-supply/LED-Post-Top-Site-Wall-Pack-Lamps-Pack/Light-Efficient-Design/LED-8027M40/product.aspx?zpid=887724</t>
  </si>
  <si>
    <t>https://www.platt.com/platt-electric-supply/LED-Post-Top-Site-Wall-Pack-Lamps-Pack/Light-Efficient-Design/LED-8027-M57/product.aspx?zpid=915076</t>
  </si>
  <si>
    <t>https://www.amazon.com/NUOGUAN-Equivalent-100-277VAC-Floodlight-Photocell/dp/B06XXHBTX3/ref=sr_1_452?s=lamps-light&amp;ie=UTF8&amp;qid=1493238782&amp;sr=1-452&amp;keywords=LED+street+light</t>
  </si>
  <si>
    <t>https://www.amazon.com/LED-Flying-Direct-Parking-Outdoor/dp/B01AFXA9DO/ref=sr_1_12?s=lamps-light&amp;ie=UTF8&amp;qid=1493227395&amp;sr=1-12&amp;keywords=LED+street+light</t>
  </si>
  <si>
    <t>https://www.amazon.com/gp/slredirect/picassoRedirect.html/ref=pa_sp_btf_tools_sr_pg5_5?ie=UTF8&amp;adId=A0210417IMA59LCQJV0Z&amp;url=https%3A%2F%2Fwww.amazon.com%2FHyperikon-Equivalent-Adjustable-UL-Listed-DLC-Qualified%2Fdp%2FB01A6A1SZO%2Fref%3Dsr_1_126%3Fs%3Dlamps-light%26ie%3DUTF8%26qid%3D1493230155%26sr%3D1-126-spons%26keywords%3DLED%2Bstreet%2Blight%26psc%3D1&amp;qualifier=1493230155&amp;id=1230956521686168&amp;widgetName=sp_btf</t>
  </si>
  <si>
    <t>https://www.platt.com/platt-electric-supply/Pole-Fixtures-LED-Fixtures/Cree-Lighting/BXSPRA03MC-US/product.aspx?zpid=69918</t>
  </si>
  <si>
    <t>https://www.platt.com/platt-electric-supply/LED-Post-Top-Site-Wall-Pack-Lamps-Pack/Light-Efficient-Design/LED-8089M40/product.aspx?zpid=149361</t>
  </si>
  <si>
    <t>https://www.amazon.com/NUOGUAN-Retrofit-Daylight-Floodlight-180-528V/dp/B06XHYPR5G/ref=sr_1_762?s=lamps-light&amp;ie=UTF8&amp;qid=1497774472&amp;sr=1-762&amp;keywords=LED+street+light</t>
  </si>
  <si>
    <t>http://www.homedepot.com/p/Progress-Lighting-PCIVT-Collection-White-Outdoor-Integrated-LED-Area-Light-PCIVT-LED-4-35K/300433953</t>
  </si>
  <si>
    <t>http://www.homedepot.com/p/Radiance-45-Watt-Bronze-Integrated-LED-Outdoor-Large-Canopy-Area-Light-RCMSL45U5Z/300836590</t>
  </si>
  <si>
    <t>https://www.amazon.com/Caree-LED-100-Watt-Modular-Daylight-Parking/dp/B01N5BVX8U/ref=sr_1_692?s=lamps-light&amp;ie=UTF8&amp;qid=1493243257&amp;sr=1-692&amp;keywords=LED+street+light</t>
  </si>
  <si>
    <t>https://www.amazon.com/NUOGUAN-Retrofit-External-100-277Vac-Warehouse/dp/B01MY81VAQ/ref=sr_1_1264?s=lamps-light&amp;ie=UTF8&amp;qid=1497779678&amp;sr=1-1264&amp;keywords=LED+street+light</t>
  </si>
  <si>
    <t>https://www.amazon.com/Retrofit-Replaces-Daylight-30000Lm-Warehouse/dp/B01MTSC95T/ref=sr_1_290?s=lamps-light&amp;ie=UTF8&amp;qid=1497823140&amp;sr=1-290&amp;keywords=led+wall+pack</t>
  </si>
  <si>
    <t>https://www.amazon.com/NUOGUAN-Retrofit-Replacement-180-528VAC-Ballasted/dp/B072JBDCQT/ref=sr_1_637?s=lamps-light&amp;ie=UTF8&amp;qid=1497773171&amp;sr=1-637&amp;keywords=LED+street+light</t>
  </si>
  <si>
    <t>https://www.amazon.com/Retrofit-Replace-Crystal-30000Lm-Parking/dp/B01MT1CIMO/ref=sr_1_63?s=lamps-light&amp;ie=UTF8&amp;qid=1497825582&amp;sr=1-63&amp;keywords=LED+parking+garage</t>
  </si>
  <si>
    <t>https://www.amazon.com/Station-Warehouse-Retrofit-Daylight-AC100-277V/dp/B01MUBJ96U/ref=sr_1_192?s=lamps-light&amp;ie=UTF8&amp;qid=1497828326&amp;sr=1-192&amp;keywords=LED+canopy</t>
  </si>
  <si>
    <t>https://www.platt.com/platt-electric-supply/Pole-Fixtures-LED-Fixtures/Cree-Lighting/BXSPRA03MG-US/product.aspx?zpid=119580</t>
  </si>
  <si>
    <t>https://www.amazon.com/Awe-Light-Street-Retrofit-Replaces-Shoesbox/dp/B016XXTZ0I/ref=sr_1_169?s=lamps-light&amp;ie=UTF8&amp;qid=1493232318&amp;sr=1-169&amp;keywords=LED+street+light</t>
  </si>
  <si>
    <t>https://www.amazon.com/NUOGUAN-Retrofit-Daylight-External-Meanwell/dp/B01LSF8EOE/ref=sr_1_1108?s=lamps-light&amp;ie=UTF8&amp;qid=1497778304&amp;sr=1-1108&amp;keywords=LED+street+light</t>
  </si>
  <si>
    <t>https://www.amazon.com/Caree-LED-Retrofit-Lighting-Replacement-Daylight/dp/B01N68ELDD/ref=sr_1_348?s=lamps-light&amp;ie=UTF8&amp;qid=1493236857&amp;sr=1-348&amp;keywords=LED+street+light</t>
  </si>
  <si>
    <t>https://www.amazon.com/Retrofit-Halide-Unprotected-Crystal-Parking/dp/B06W9LSQPS/ref=sr_1_405?s=lamps-light&amp;ie=UTF8&amp;qid=1493237826&amp;sr=1-405&amp;keywords=LED+street+light</t>
  </si>
  <si>
    <t>https://www.prolighting.com/outdoor/dusktodawn/ybled26n-arm-pct.html</t>
  </si>
  <si>
    <t>https://www.prolighting.com/outdoor/dusktodawn/ybled26y-arm-pct.html</t>
  </si>
  <si>
    <t>https://www.platt.com/platt-electric-supply/LED-Utility-High-Bay/Philips-Lighting/165HB-LED-740-ND-NB-DL-2-1/product.aspx?zpid=229854</t>
  </si>
  <si>
    <t>https://www.platt.com/platt-electric-supply/LED-Utility-High-Bay/Philips-Lighting/165HB-LED-840-ND-NB-UDL-2-1/product.aspx?zpid=229859</t>
  </si>
  <si>
    <t>https://www.platt.com/platt-electric-supply/LED-Utility-High-Bay/Philips-Lighting/165HB-LED-840-ND-WB-UDL-2-1/product.aspx?zpid=229861</t>
  </si>
  <si>
    <t>https://www.amazon.com/Caree-LED-400Watt-Fixture-Retrofit-Daylight/dp/B01MRN3ROX/ref=sr_1_1173?s=lamps-light&amp;ie=UTF8&amp;qid=1493252337&amp;sr=1-1173&amp;keywords=LED+street+light</t>
  </si>
  <si>
    <t>https://www.platt.com/platt-electric-supply/LED-Post-Top-Site-Wall-Pack-Lamps-Pack/Light-Efficient-Design/LED-8023E30/product.aspx?zpid=908506</t>
  </si>
  <si>
    <t>https://www.amazon.com/NUOGUAN-Retrofit-Fixtures-Equivalent-Daylight/dp/B06ZYRKZMW/ref=sr_1_1035?s=lamps-light&amp;ie=UTF8&amp;qid=1493250053&amp;sr=1-1035&amp;keywords=LED+street+light</t>
  </si>
  <si>
    <t>https://www.bulbamerica.com/products/sunlite-50w-led-wall-roadway-yard-light-fixture-5000k-4200-lumens</t>
  </si>
  <si>
    <t>https://www.prolighting.com/outdoor/dusktodawn/ybled26n-pct.html</t>
  </si>
  <si>
    <t>https://www.prolighting.com/outdoor/dusktodawn/ybled26y-pct.html</t>
  </si>
  <si>
    <t>https://www.amazon.com/gp/slredirect/picassoRedirect.html/ref=pa_sp_mtf_tools_sr_pg7_1?ie=UTF8&amp;adId=A09606473Q1PF94SDAFW1&amp;url=https%3A%2F%2Fwww.amazon.com%2FLED2020-Parking-120-277V-Replacement-Ajustable%2Fdp%2FB01MS429OK%2Fref%3Dsr_1_157%3Fs%3Dlamps-light%26ie%3DUTF8%26qid%3D1493231603%26sr%3D1-157-spons%26keywords%3DLED%2Bstreet%2Blight%26psc%3D1&amp;qualifier=1493231602&amp;id=1785259900489527&amp;widgetName=sp_mtf</t>
  </si>
  <si>
    <t>https://www.amazon.com/Caree-LED-Retrofit-Daylight-Pressure-AC185-528V/dp/B072K3Z99S/ref=sr_1_1237?s=lamps-light&amp;ie=UTF8&amp;qid=1497779461&amp;sr=1-1237&amp;keywords=LED+street+light</t>
  </si>
  <si>
    <t>https://www.amazon.com/gp/slredirect/picassoRedirect.html/ref=pa_sp_mtf_tools_sr_pg3_1?ie=UTF8&amp;adId=A09605911BQ2CJEZGHK9K&amp;url=https%3A%2F%2Fwww.amazon.com%2FLED2020-Parking-Lights-120-277V-Replacement%2Fdp%2FB01MY4XFYD%2Fref%3Dsr_1_61%3Fs%3Dlamps-light%26ie%3DUTF8%26qid%3D1493228653%26sr%3D1-61-spons%26keywords%3DLED%2Bstreet%2Blight%26psc%3D1&amp;qualifier=1493228653&amp;id=7056801137566487&amp;widgetName=sp_mtf</t>
  </si>
  <si>
    <t>https://www.amazon.com/NUOGUAN-Retrofit-Meanwell-Replace-Parking/dp/B01N0ZSVBI/ref=sr_1_1202?s=lamps-light&amp;ie=UTF8&amp;qid=1497779242&amp;sr=1-1202&amp;keywords=LED+street+light</t>
  </si>
  <si>
    <t>https://www.amazon.com/Caree-LED-Certified-Retrofit-Equivalent-Replacement/dp/B01N6460J7/ref=sr_1_614?s=lamps-light&amp;ie=UTF8&amp;qid=1493241892&amp;sr=1-614&amp;keywords=LED+street+light</t>
  </si>
  <si>
    <t>https://www.amazon.com/Caree-LED-Retrofit-Replacement-Warehouse-Waterproof/dp/B01N992TDN/ref=sr_1_867?s=lamps-light&amp;ie=UTF8&amp;qid=1493275226&amp;sr=1-867&amp;keywords=LED+high+bay</t>
  </si>
  <si>
    <t>https://www.amazon.com/EiKO-DTD-1C-U-Litespan-Dusk-Dawn/dp/B01MSKQSO8/ref=sr_1_1209?s=lamps-light&amp;ie=UTF8&amp;qid=1493253267&amp;sr=1-1209&amp;keywords=LED+street+light</t>
  </si>
  <si>
    <t>https://www.amazon.com/NUOGUAN-Commercial-Retrofit-Replace-Athletic/dp/B01IEGOQ4M/ref=sr_1_1205?s=lamps-light&amp;ie=UTF8&amp;qid=1497779242&amp;sr=1-1205&amp;keywords=LED+street+light</t>
  </si>
  <si>
    <t>https://www.amazon.com/EiKO-DTD-1C-U-Litespan-Dusk-Dawn/dp/B01N3VAZ35/ref=sr_1_637?s=lamps-light&amp;ie=UTF8&amp;qid=1493242362&amp;sr=1-637&amp;keywords=LED+street+light</t>
  </si>
  <si>
    <t>https://www.amazon.com/EiKO-DTD-1C-U-Litespan-Dusk-Dawn/dp/B01N045JEV/ref=sr_1_1206?s=lamps-light&amp;ie=UTF8&amp;qid=1493253267&amp;sr=1-1206&amp;keywords=LED+street+light</t>
  </si>
  <si>
    <t>https://www.amazon.com/NUOGUAN-Retrofit-Pressure-Warehouse-Workshop/dp/B01GNN6W9K/ref=sr_1_513?s=lamps-light&amp;ie=UTF8&amp;qid=1497787110&amp;sr=1-513&amp;keywords=LED+high+bay</t>
  </si>
  <si>
    <t>https://www.1000bulbs.com/product/137285/LEDF-CFL16100750.html</t>
  </si>
  <si>
    <t>https://www.amazon.com/LED-Flying-Direct-Retrofit-Replace/dp/B01ARJDXCK/ref=sr_1_49?s=lamps-light&amp;ie=UTF8&amp;qid=1493228653&amp;sr=1-49&amp;keywords=LED+street+light</t>
  </si>
  <si>
    <t>https://www.amazon.com/ShoeBox-Replaces-600-700W-100-277V-Replacement/dp/B01N7ZBAQM/ref=sr_1_436?s=lamps-light&amp;ie=UTF8&amp;qid=1493238782&amp;sr=1-436&amp;keywords=LED+street+light</t>
  </si>
  <si>
    <t>https://www.prolighting.com/outdoor/dusktodawn/ybled26n-arm.html</t>
  </si>
  <si>
    <t>https://www.prolighting.com/outdoor/dusktodawn/ybled26y-arm.html</t>
  </si>
  <si>
    <t>https://www.grainger.com/product/LIGHT-EFFICIENT-DESIGN-LEDRepl-Lamp-45PC11?functionCode=P2IDP2PCP</t>
  </si>
  <si>
    <t>https://www.grainger.com/product/GE-LIGHTING-LED-Lamp-22MX10?functionCode=P2IDP2PCP</t>
  </si>
  <si>
    <t>https://www.amazon.com/Wallpack-Replacement-Daylight-Waterproof-Warranty/dp/B01LWC57EA/ref=sr_1_1042?s=lamps-light&amp;ie=UTF8&amp;qid=1497777547&amp;sr=1-1042&amp;keywords=LED+street+light</t>
  </si>
  <si>
    <t>https://www.platt.com/platt-electric-supply/Barn-Lights-Light-LED/Cooper-Lighting/COOAL3150LPCBZ/product.aspx?zpid=174270</t>
  </si>
  <si>
    <t>https://www.amazon.com/gp/slredirect/picassoRedirect.html/ref=pa_sp_btf_tools_sr_pg12_4?ie=UTF8&amp;adId=A00057441FWOZIJQ4SP5Y&amp;url=https%3A%2F%2Fwww.amazon.com%2FAwe-Light-Retrofit-10800lm-Shoesbox-Station%2Fdp%2FB01FXWWSG8%2Fref%3Dsr_1_292%3Fs%3Dlamps-light%26ie%3DUTF8%26qid%3D1493235145%26sr%3D1-292-spons%26keywords%3DLED%2Bstreet%2Blight%26psc%3D1&amp;qualifier=1493235145&amp;id=3671291244266322&amp;widgetName=sp_btf</t>
  </si>
  <si>
    <t>https://www.amazon.com/gp/slredirect/picassoRedirect.html/ref=pa_sp_btf_tools_sr_pg7_1?ie=UTF8&amp;adId=A05156562YOQV889FLEAH&amp;url=https%3A%2F%2Fwww.amazon.com%2FPhotocell-Included-SLG-120-277VAC-Comparable%2Fdp%2FB018U1D3TA%2Fref%3Dsr_1_169%3Fs%3Dlamps-light%26ie%3DUTF8%26qid%3D1497799902%26sr%3D1-169-spons%26keywords%3DLED%2Barea%2Blight%26psc%3D1&amp;qualifier=1497799902&amp;id=2007671049238765&amp;widgetName=sp_btf</t>
  </si>
  <si>
    <t>https://www.amazon.com/NUOGUAN-Fixture-100-277V-Warehouse-Factory/dp/B01HEX87X2/ref=sr_1_251?s=lamps-light&amp;ie=UTF8&amp;qid=1497784377&amp;sr=1-251&amp;keywords=LED+high+bay</t>
  </si>
  <si>
    <t>https://www.grainger.com/product/GE-LIGHTING-LED-Lamp-22MX11?functionCode=P2IDP2PCP</t>
  </si>
  <si>
    <t>https://www.grainger.com/product/GE-LIGHTING-LED-Light-Bulb-6XWK4?functionCode=P2IDP2PCP</t>
  </si>
  <si>
    <t>https://www.amazon.com/NUOGUAN-Retrofit-Floodlight-Daylight-Warehouse/dp/B01NAS4RHI/ref=sr_1_155?s=lamps-light&amp;ie=UTF8&amp;qid=1493231603&amp;sr=1-155&amp;keywords=LED+street+light</t>
  </si>
  <si>
    <t>https://www.amazon.com/Lithonia-Lighting-TDD-LED-50K/dp/B00SXB3Z64/ref=sr_1_26?s=lamps-light&amp;ie=UTF8&amp;qid=1489426751&amp;sr=1-26&amp;keywords=LED+street</t>
  </si>
  <si>
    <t>https://www.amazon.com/NUOGUAN-Warehouse-Workshop-Lighting-100-277V/dp/B01N9R1ZMJ/ref=sr_1_458?s=lamps-light&amp;ie=UTF8&amp;qid=1497786384&amp;sr=1-458&amp;keywords=LED+high+bay</t>
  </si>
  <si>
    <t>https://www.amazon.com/Caree-LED-Retrofit-12500lm-Replace-Fixture/dp/B01N0TFI9F/ref=sr_1_361?s=lamps-light&amp;ie=UTF8&amp;qid=1493237343&amp;sr=1-361&amp;keywords=LED+street+light</t>
  </si>
  <si>
    <t>https://www.amazon.com/NUOGUAN-Retrofit-Equivalent-100-277VAC-Commercial/dp/B01M66MD31/ref=sr_1_1166?s=lamps-light&amp;ie=UTF8&amp;qid=1493252337&amp;sr=1-1166&amp;keywords=LED+street+light</t>
  </si>
  <si>
    <t>https://www.prolighting.com/outdoor/dusktodawn/ybled26n.html</t>
  </si>
  <si>
    <t>https://www.prolighting.com/outdoor/dusktodawn/ybled26y.html</t>
  </si>
  <si>
    <t>https://www.amazon.com/LED-Flying-Direct-Retrofit-Replace/dp/B01ARJ1V42/ref=sr_1_216?s=lamps-light&amp;ie=UTF8&amp;qid=1493260859&amp;sr=1-216&amp;keywords=LED+high+bay</t>
  </si>
  <si>
    <t>https://www.e-conolight.com/outdoor-lighting/dusk-to-dawn/replaces-up-to-250w-7500-lumens-led-dusk-to-dawn-e-dd1l-series-5000k-gray.html</t>
  </si>
  <si>
    <t>https://www.amazon.com/Caree-LED-Retrofit-Crystal-10000lm-Replace/dp/B01MZ2DMO1/ref=sr_1_1165?s=lamps-light&amp;ie=UTF8&amp;qid=1493252337&amp;sr=1-1165&amp;keywords=LED+street+light</t>
  </si>
  <si>
    <t>https://www.platt.com/platt-electric-supply/LED-Post-Top-Site-Wall-Pack-Lamps-Pack/Light-Efficient-Design/LED-8046M57/product.aspx?zpid=159647</t>
  </si>
  <si>
    <t>https://www.platt.com/platt-electric-supply/LED-Post-Top-Site-Wall-Pack-Lamps-Pack/Light-Efficient-Design/LED-8046M30/product.aspx?zpid=159643</t>
  </si>
  <si>
    <t>https://www.platt.com/platt-electric-supply/LED-Post-Top-Site-Wall-Pack-Lamps-Pack/Light-Efficient-Design/LED8088E40/product.aspx?zpid=185808</t>
  </si>
  <si>
    <t>https://www.platt.com/platt-electric-supply/LED-Post-Top-Site-Wall-Pack-Lamps-Pack/Light-Efficient-Design/LED-8046M57-A/product.aspx?zpid=221535</t>
  </si>
  <si>
    <t>https://www.amazon.com/Caree-LED-Retrofit-1500Watt-Daylight-180V-528Vac/dp/B01MRKSPE4/ref=sr_1_56?s=lamps-light&amp;ie=UTF8&amp;qid=1493228653&amp;sr=1-56&amp;keywords=LED+street+light</t>
  </si>
  <si>
    <t>https://www.platt.com/platt-electric-supply/Barn-Lights-Light-LED/Cooper-Lighting/AL2550LPCBZ/product.aspx?zpid=78457</t>
  </si>
  <si>
    <t>https://www.platt.com/platt-electric-supply/LED-Utility-Low-Bay/Satco/S9751/product.aspx?zpid=201890</t>
  </si>
  <si>
    <t>https://www.amazon.com/NUOGUAN-Replacement-100-277VAC-Workshop-Warehouse/dp/B01IT94E2I/ref=sr_1_1071?s=lamps-light&amp;ie=UTF8&amp;qid=1497792795&amp;sr=1-1071&amp;keywords=LED+high+bay</t>
  </si>
  <si>
    <t>https://www.amazon.com/KAWELL-Replacement-Fixtures-Lighting-Warehouse/dp/B072JPN28H/ref=sr_1_743?s=lamps-light&amp;ie=UTF8&amp;qid=1497774204&amp;sr=1-743&amp;keywords=LED+street+light</t>
  </si>
  <si>
    <t>https://www.amazon.com/KAWELL-Daylight-Replacement-Fixtures-Warehouse/dp/B072M9KT63/ref=sr_1_103?s=lamps-light&amp;ie=UTF8&amp;qid=1497826115&amp;sr=1-103&amp;keywords=LED+parking+garage</t>
  </si>
  <si>
    <t>https://www.amazon.com/KAWELL-Replacement-Fixtures-Lighting-Warehouse/dp/B071ZVFPZJ/ref=sr_1_104?s=lamps-light&amp;ie=UTF8&amp;qid=1497826115&amp;sr=1-104&amp;keywords=LED+parking+garage</t>
  </si>
  <si>
    <t>WWW.walmart.com/ip/70W-LED-Outdoor-Barn-Light-Photocell-Dusk-Dawn-DLC-Premium-UL-listed-Overnight-Security-Light-Waterproof-7200lm-Ultra-bright-Wall-Pole-Mount-Garage-Y/690544442</t>
  </si>
  <si>
    <t>http://www.homedepot.com/p/Lithonia-Lighting-Gray-Outdoor-Integrated-LED-Area-Light-with-Dusk-to-Dawn-Photocell-OLAL2-LED-P1-40K-120-PER-DNA-M4/301679800</t>
  </si>
  <si>
    <t>https://www.amazon.com/NUOGUAN-Retrofit-Mercury-Crystal-Backyard/dp/B01GZWTW82/ref=sr_1_256?s=lamps-light&amp;ie=UTF8&amp;qid=1493234461&amp;sr=1-256&amp;keywords=LED+street+light</t>
  </si>
  <si>
    <t>https://www.amazon.com/Caree-LED-Retrofit-347V-480V-Equivalent-AC180-528V/dp/B01N75MMYF/ref=sr_1_473?s=lamps-light&amp;ie=UTF8&amp;qid=1493239264&amp;sr=1-473&amp;keywords=LED+street+light</t>
  </si>
  <si>
    <t>http://www.homedepot.com/p/Fifth-and-Main-Lighting-Versailles-15-in-Aged-Brass-25-Watt-Integrated-LED-Flushmount-with-White-Glass-Shade-HD-1560/301426264</t>
  </si>
  <si>
    <t>https://www.bulbamerica.com/products/philips-40w-2700k-led-e39-mogul-base-high-lumen-post-top-lamp</t>
  </si>
  <si>
    <t>https://www.bulbamerica.com/products/philips-40w-3000k-led-e39-mogul-base-high-lumen-post-top-lamp</t>
  </si>
  <si>
    <t>https://www.bulbamerica.com/products/philips-40w-4000k-led-e39-mogul-base-high-lumen-post-top-lamp</t>
  </si>
  <si>
    <t>https://www.amazon.com/ELS-LED-Retrofit-Replacement-Lumens/dp/B01FWQPUWO/ref=sr_1_119?s=lamps-light&amp;ie=UTF8&amp;qid=1493230155&amp;sr=1-119&amp;keywords=LED+street+light</t>
  </si>
  <si>
    <t>https://www.platt.com/platt-electric-supply/LED-Utility-Low-Bay/Satco/S9750/product.aspx?zpid=201886</t>
  </si>
  <si>
    <t>https://www.amazon.com/Industrial-Lighting-Ceiling-Lampshade-Energy/dp/B01D2SMWIY/ref=sr_1_862?s=lamps-light&amp;ie=UTF8&amp;qid=1497790598&amp;sr=1-862&amp;keywords=LED+high+bay</t>
  </si>
  <si>
    <t>https://www.amazon.com/100W-LED-Retrofit-Kit-Replacement/dp/B01MRCG0IY/ref=sr_1_307?s=lamps-light&amp;ie=UTF8&amp;qid=1493235802&amp;sr=1-307&amp;keywords=LED+street+light</t>
  </si>
  <si>
    <t>http://www.homedepot.com/p/Radiance-40-Watt-Gray-Integrated-LED-Outdoor-Dusk-To-Dawn-Area-Light-RLULL40U41KGA12/301460073</t>
  </si>
  <si>
    <t>WWW.walmart.com/ip/45W-LED-Outdoor-Barn-Light-Photocell-Dusk-Dawn-DLC-Premium-UL-listed-Overnight-Security-Light-Waterproof-5000lm-Ultra-bright-Wall-Pole-Mount-Garage-Y/515447561</t>
  </si>
  <si>
    <t>https://www.amazon.com/Caree-LED-Retrofit-400Watt-Replacement-Daylight/dp/B01N64H2JT/ref=sr_1_451?s=lamps-light&amp;ie=UTF8&amp;qid=1493238782&amp;sr=1-451&amp;keywords=LED+street+light</t>
  </si>
  <si>
    <t>https://www.e-conolight.com/outdoor-lighting/dusk-to-dawn/led-dusk-to-dawn-small-5300-lumens-4000k.html</t>
  </si>
  <si>
    <t>https://www.platt.com/platt-electric-supply/LED-Post-Top-Site-Wall-Pack-Lamps-Pack/Light-Efficient-Design/LED-8028E30/product.aspx?zpid=908502</t>
  </si>
  <si>
    <t>https://www.platt.com/platt-electric-supply/LED-Post-Top-Site-Wall-Pack-Lamps-Pack/Light-Efficient-Design/LED-8024E57/product.aspx?zpid=908507</t>
  </si>
  <si>
    <t>https://www.platt.com/platt-electric-supply/LED-Post-Top-Site-Wall-Pack-Lamps-Pack/Light-Efficient-Design/LED-8024E40/product.aspx?zpid=68541</t>
  </si>
  <si>
    <t>https://www.platt.com/platt-electric-supply/LED-Post-Top-Site-Wall-Pack-Lamps-Pack/Light-Efficient-Design/LED-8024E30/product.aspx?zpid=138511</t>
  </si>
  <si>
    <t>https://www.amazon.com/Anjeet-Warehouse-Lighting-Fixture-Ceiling/dp/B06Y54HRDV/ref=sr_1_98?s=lamps-light&amp;ie=UTF8&amp;qid=1497782860&amp;sr=1-98&amp;keywords=LED+high+bay</t>
  </si>
  <si>
    <t>https://www.amazon.com/Caree-LED-Retrofit-Replaces-Suitable-Shoebox/dp/B01NA8W4F7/ref=sr_1_616?s=lamps-light&amp;ie=UTF8&amp;qid=1493241892&amp;sr=1-616&amp;keywords=LED+street+light</t>
  </si>
  <si>
    <t>https://www.amazon.com/Outdoor-Luminaire-Street-Lumen-Daylight/dp/B06Y1Z25BY/ref=sr_1_89?s=lamps-light&amp;ie=UTF8&amp;qid=1497767046&amp;sr=1-89&amp;keywords=LED+street+light</t>
  </si>
  <si>
    <t>https://www.amazon.com/Brightsky-Dustproof-Corn-Light-Street/dp/B01112VWVG/ref=sr_1_607?s=lamps-light&amp;ie=UTF8&amp;qid=1493241892&amp;sr=1-607&amp;keywords=LED+street+light</t>
  </si>
  <si>
    <t>https://www.bulbamerica.com/products/satco-80w-led-5000k-e39-mogul-extended-hid-hi-bay-replacement-hi-pro-s9767</t>
  </si>
  <si>
    <t>https://www.amazon.com/gp/slredirect/picassoRedirect.html/ref=pa_sp_btf_tools_sr_pg3_5?ie=UTF8&amp;adId=A0810267316IXDFRWGOLN&amp;url=https%3A%2F%2Fwww.amazon.com%2FHyperikon-Equivalent-Waterproof-Omnidirectional-UL-listed%2Fdp%2FB01F9I37LG%2Fref%3Dsr_1_78%3Fs%3Dlamps-light%26ie%3DUTF8%26qid%3D1493228653%26sr%3D1-78-spons%26keywords%3DLED%2Bstreet%2Blight%26psc%3D1&amp;qualifier=1493228653&amp;id=7056801137566487&amp;widgetName=sp_btf</t>
  </si>
  <si>
    <t>https://www.prolighting.com/outdoor/dusktodawn/plal35w50k.html</t>
  </si>
  <si>
    <t>http://www.homedepot.com/p/Defiant-Wall-Pole-Mount-Area-Light-Outdoor-LED-with-Dusk-to-Dawn-Control-DW9519GY-A/207105761</t>
  </si>
  <si>
    <t>https://www.menards.com/main/lighting-ceiling-fans/outdoor-lighting/security-lights/lighting-ceiling-fans/outdoor-lighting/security-lights/patriot-lighting-reg-45w-led-4500-lumen-area-light/p-1458095301612-c-7539.htm?tid=5768728138215931915&amp;ipos=5&amp;bargainStoreId=3131</t>
  </si>
  <si>
    <t>https://www.platt.com/platt-electric-supply/LED-Post-Top-Site-Wall-Pack-Lamps-Pack/Light-Efficient-Design/LED-8029E57-A/product.aspx?zpid=908503</t>
  </si>
  <si>
    <t>https://www.platt.com/platt-electric-supply/LED-Post-Top-Site-Wall-Pack-Lamps-Pack/Light-Efficient-Design/LED-8029M57-A/product.aspx?zpid=128844</t>
  </si>
  <si>
    <t>https://www.platt.com/platt-electric-supply/LED-Post-Top-Site-Wall-Pack-Lamps-Pack/Light-Efficient-Design/LED-8029M40-A/product.aspx?zpid=195670</t>
  </si>
  <si>
    <t>https://www.platt.com/platt-electric-supply/LED-Post-Top-Site-Wall-Pack-Lamps-Pack/Light-Efficient-Design/LED-8029E30-A/product.aspx?zpid=908504</t>
  </si>
  <si>
    <t>https://www.platt.com/platt-electric-supply/LED-Post-Top-Site-Wall-Pack-Lamps-Pack/Light-Efficient-Design/LED8029M30-A/product.aspx?zpid=188998</t>
  </si>
  <si>
    <t>https://www.platt.com/platt-electric-supply/LED-Post-Top-Site-Wall-Pack-Lamps-Pack/Light-Efficient-Design/LED-8029E40-A/product.aspx?zpid=92484</t>
  </si>
  <si>
    <t>https://www.bulbamerica.com/products/satco-62w-led-5000k-e39-mogul-extended-hid-hi-bay-replacement-hi-pro-s9766</t>
  </si>
  <si>
    <t>http://www.homedepot.com/p/Honeywell-45-Watt-Remington-Bronze-Outdoor-Integrated-LED-Area-Light-MA0201-78/301341346</t>
  </si>
  <si>
    <t>https://www.amazon.com/KAWELL-Replacement-Fixtures-Lighting-Warehouse/dp/B072Q6GVT6/ref=sr_1_752?s=lamps-light&amp;ie=UTF8&amp;qid=1497774472&amp;sr=1-752&amp;keywords=LED+street+light</t>
  </si>
  <si>
    <t>https://www.1000bulbs.com/product/173254/LEDF-AC1003.html</t>
  </si>
  <si>
    <t>https://www.platt.com/platt-electric-supply/LED-Post-Top-Site-Wall-Pack-Lamps-Pack/Light-Efficient-Design/LED-8039E30-A/product.aspx?zpid=82057</t>
  </si>
  <si>
    <t>https://www.platt.com/platt-electric-supply/LED-Post-Top-Site-Wall-Pack-Lamps-Pack/Light-Efficient-Design/LED-8039E57-A/product.aspx?zpid=62271</t>
  </si>
  <si>
    <t>https://www.platt.com/platt-electric-supply/LED-Post-Top-Site-Wall-Pack-Lamps-Pack/Light-Efficient-Design/LED-8039E40-A/product.aspx?zpid=68385</t>
  </si>
  <si>
    <t>http://www.homedepot.com/p/Honeywell-39-Watt-Remington-Bronze-Outdoor-Integrated-LED-Area-Light-MA0121/301341324</t>
  </si>
  <si>
    <t>https://www.amazon.com/AWE-LIGHT-Retrofit-300-350-Replacement-Shoesbox/dp/B016XVMCFA/ref=sr_1_151?s=lamps-light&amp;ie=UTF8&amp;qid=1493231603&amp;sr=1-151&amp;keywords=LED+street+light</t>
  </si>
  <si>
    <t>https://www.amazon.com/KAWELL-Daylight-Replacement-Fixtures-Warehouse/dp/B072Q7F45Q/ref=sr_1_742?s=lamps-light&amp;ie=UTF8&amp;qid=1497774204&amp;sr=1-742&amp;keywords=LED+street+light</t>
  </si>
  <si>
    <t>https://www.amazon.com/Bobcat-Photocell-Included-Incandescent-Equivalent/dp/B01BZBKFX4/ref=sr_1_13?s=lamps-light&amp;ie=UTF8&amp;qid=1497766157&amp;sr=1-13&amp;keywords=LED+street+light</t>
  </si>
  <si>
    <t>https://www.amazon.com/gp/slredirect/picassoRedirect.html/ref=pa_sp_mtf_tools_sr_pg8_2?ie=UTF8&amp;adId=A0960467YB3ZJU5BEZC0&amp;url=https%3A%2F%2Fwww.amazon.com%2FLED2020-Parking-120-277V-Replacement-Ajustable%2Fdp%2FB01MT5R23Q%2Fref%3Dsr_1_182%3Fs%3Dlamps-light%26ie%3DUTF8%26qid%3D1493232318%26sr%3D1-182-spons%26keywords%3DLED%2Bstreet%2Blight%26psc%3D1&amp;qualifier=1493232318&amp;id=1459609587744230&amp;widgetName=sp_mtf</t>
  </si>
  <si>
    <t>Parking Lot</t>
  </si>
  <si>
    <t>https://www.amazon.com/RAB-WPLED20Y-Wallpack-Backplate-Bronze/dp/B005V32L7G/ref=sr_1_333?s=lamps-light&amp;ie=UTF8&amp;qid=1489431732&amp;sr=1-333&amp;keywords=LED+street</t>
  </si>
  <si>
    <t>https://www.amazon.com/WPLED26YW-Lighting-LPACK-WALLPACK-BACKPLATE/dp/B0080IAB9E/ref=sr_1_245?s=lamps-light&amp;ie=UTF8&amp;qid=1489430544&amp;sr=1-245&amp;keywords=LED+street</t>
  </si>
  <si>
    <t>https://www.prolighting.com/outdoor/rabarealights/ledarealights1/aled20.html</t>
  </si>
  <si>
    <t>https://www.amazon.com/WPLED20-Wallpack-20-Watt-Backplate-Bronze/dp/B005V32JXM/ref=sr_1_212?s=lamps-light&amp;ie=UTF8&amp;qid=1489429757&amp;sr=1-212&amp;keywords=LED+street</t>
  </si>
  <si>
    <t>https://www.prolighting.com/outdoor/rabarealights/ledarealights1/aled26.html</t>
  </si>
  <si>
    <t>https://www.amazon.com/RAB-WPLED26PC-Wallpack-Backplt-Photocell/dp/B005V32MOS/ref=sr_1_293?s=lamps-light&amp;ie=UTF8&amp;qid=1489431347&amp;sr=1-293&amp;keywords=LED+street</t>
  </si>
  <si>
    <t>https://www.platt.com/platt-electric-supply/Garage-Area-Lighting-LED-Lighting/Hubbell-Outdoor-Lighting/DDL-9L1/product.aspx?zpid=97379</t>
  </si>
  <si>
    <t>https://www.shineretrofits.com/noribachi-sbb-hex-021-b-34-watt-led-shoebox-b-area-light-fixture-75-175w-equivalent.html</t>
  </si>
  <si>
    <t>https://www.shineretrofits.com/noribachi-sbs-hex-021-b-34-watt-led-shoebox-s-area-light-fixture-tempered-glass-lens-75-175w-equivalent.html</t>
  </si>
  <si>
    <t>https://www.shineretrofits.com/eiko-litespan-c0820-dr-f-50w-50k-n18-br-n-n-50w-50-watt-led-area-street-parking-lot-5000k-light-fixture.html</t>
  </si>
  <si>
    <t>https://www.shineretrofits.com/usled-qube-flood-led-shoebox-style-parking-lot-light-fixture-mafl-1-unv-qb2-os1-5700k-rl.html</t>
  </si>
  <si>
    <t>https://www.prolighting.com/outdoor/rabarealights/ledarealights1/rab-50-watt-led-pole-mount-area-light-ies-type-iv-distribution-5000k-housing-120-277v.html</t>
  </si>
  <si>
    <t>https://www.platt.com/platt-electric-supply/Garage-Area-Lighting-LED-Lighting/Hubbell-Outdoor-Lighting/DDL-140L1/product.aspx?zpid=193248</t>
  </si>
  <si>
    <t>https://www.shineretrofits.com/naturaled-led-fxsb75-3s-75-watt-led-area-shoebox-light-fixture-250w-equivalent.html</t>
  </si>
  <si>
    <t>https://www.shineretrofits.com/naturaled-led-fxsb75-3s-40k-db-75-watt-shoebox-area-light-fixture-dimmable-dlc-listed-4000k.html</t>
  </si>
  <si>
    <t>https://www.shineretrofits.com/ledone-lod-pm-75w-75-watt-led-area-light-pole-mounted-shoebox-fixture-5000k.html</t>
  </si>
  <si>
    <t>https://www.prolighting.com/outdoor/rabarealights/ledarealights1/aled3t78.html</t>
  </si>
  <si>
    <t>https://www.shineretrofits.com/neptun-light-led-16080-unv-80-watt-80w-16-square-parking-lot-shoebox-led-fixture-10-year-warranty.html</t>
  </si>
  <si>
    <t>https://www.shineretrofits.com/simkar-fpm8609u-90-watt-90w-16-fpm-led-shoebox-area-light-fixture-dlc-listed-5400k.html</t>
  </si>
  <si>
    <t>https://www.shineretrofits.com/jarvis-lights-ar3-90w-90-watt-parking-lot-led-area-light-fixture-ar3-90-3led26-adj-700c-50k-tft.html</t>
  </si>
  <si>
    <t>https://www.shineretrofits.com/naturaled-led-fxsb110-3s-110-watt-led-area-shoebox-light-fixture-250-400w-equivalent.html</t>
  </si>
  <si>
    <t>https://www.prolighting.com/outdoor/rabarealights/ledarealights1/aled104y.html</t>
  </si>
  <si>
    <t>https://www.amazon.com/KAWELL-8800-Lumens-Area-Light/dp/B01N68EMSX/ref=sr_1_76?s=lamps-light&amp;ie=UTF8&amp;qid=1489427605&amp;sr=1-76&amp;keywords=LED+street</t>
  </si>
  <si>
    <t>https://www.amazon.com/Docheer-Shoebox-Lighting100-277VAC-Equivalent-Waterproof/dp/B01HS2JR1U/ref=sr_1_88?s=lamps-light&amp;ie=UTF8&amp;qid=1489427605&amp;sr=1-88&amp;keywords=LED+street</t>
  </si>
  <si>
    <t>https://www.shineretrofits.com/naturaled-led-fxsb110-3s-40k-db-110-watt-shoebox-area-light-fixture-dimmable-dlc-listed-4000k.html</t>
  </si>
  <si>
    <t>https://www.shineretrofits.com/neptun-light-led-16100-unv-100-watt-100w-16-square-parking-lot-shoebox-led-fixture-10-year-warranty.html</t>
  </si>
  <si>
    <t>https://www.shineretrofits.com/noribachi-sbb-hex-042-b-69-watt-led-shoebox-b-area-light-fixture-125-300w-equivalent.html</t>
  </si>
  <si>
    <t>https://www.shineretrofits.com/noribachi-sbs-hex-042-b-69-watt-led-shoebox-s-area-light-fixture-tempered-glass-lens-125-300w-equivalent.html</t>
  </si>
  <si>
    <t>https://www.shineretrofits.com/ledone-lod-al-100-sf-100-watt-led-area-pole-mounted-shoebox-light-fixture-slip-fitter-5000k.html</t>
  </si>
  <si>
    <t>https://www.prolighting.com/outdoor/rabarealights/ledarealights1/aled104n-bl.html</t>
  </si>
  <si>
    <t>https://www.prolighting.com/outdoor/rabarealights/ledarealights1/aledfc104n-bl.html</t>
  </si>
  <si>
    <t>https://www.prolighting.com/outdoor/rabarealights/ledarealights1/aledc104n.html</t>
  </si>
  <si>
    <t>https://www.prolighting.com/outdoor/rabarealights/ledarealights1/aled104.html</t>
  </si>
  <si>
    <t>https://www.prolighting.com/outdoor/rabarealights/ledarealights1/aled104-bl.html</t>
  </si>
  <si>
    <t>https://www.prolighting.com/outdoor/rabarealights/ledarealights1/aledfc104-bl.html</t>
  </si>
  <si>
    <t>https://www.prolighting.com/outdoor/rabarealights/ledarealights1/aledc104.html</t>
  </si>
  <si>
    <t>https://www.shineretrofits.com/jarvis-lights-ar3-120w-120-watt-parking-lot-led-area-light-fixture-347-480v-ar3-120-4led26-adj-700chv-50k-tft.html</t>
  </si>
  <si>
    <t>https://www.shineretrofits.com/3bl-led-80-watt-dlc-qpl-listed-led-area-parking-lot-pole-light-fixture-10-year-warranty-100-000-hour-life.html</t>
  </si>
  <si>
    <t>https://www.shineretrofits.com/neptun-light-led-47120-unv-120-watt-120w-led-round-parking-lot-light-fixture-120v-277v-5-year-warranty.html</t>
  </si>
  <si>
    <t>https://www.shineretrofits.com/neptun-light-led-16120-unv-120-watt-120w-16-square-parking-lot-shoebox-led-fixture-10-year-warranty.html</t>
  </si>
  <si>
    <t>https://www.platt.com/platt-electric-supply/Garage-Area-Lighting-LED-Lighting/Hubbell-Outdoor-Lighting/ASL-16L-4/product.aspx?zpid=193253</t>
  </si>
  <si>
    <t>https://www.amazon.com/Outdoor-Parking-Lighting-Fixture-85-265V/dp/B01I0V8P20/ref=sr_1_82?s=lamps-light&amp;ie=UTF8&amp;qid=1489427605&amp;sr=1-82&amp;keywords=LED+street</t>
  </si>
  <si>
    <t>https://www.amazon.com/Hyperikon-Equivalent-Adjustable-UL-Listed-DLC-Qualified/dp/B01A6A1SZO/ref=sr_1_11?s=lamps-light&amp;ie=UTF8&amp;qid=1489426354&amp;sr=1-11&amp;keywords=LED+street</t>
  </si>
  <si>
    <t>https://www.shineretrofits.com/jarvis-lights-ar3-150-5led26-adj-700chv-50k-tft-150-watt-150w-parking-lot-led-area-light-fixture-347-480v.html</t>
  </si>
  <si>
    <t>https://www.shineretrofits.com/neptun-light-led-31120-m2-unv-120-watt-120w-led-modular-parking-lot-street-light-fixture-10-year-warranty.html</t>
  </si>
  <si>
    <t>https://www.shineretrofits.com/jarvis-lights-ar3-120w-120-watt-parking-lot-led-area-light-fixture-ar3-120-4led26-adj-700c-50k-tft.html</t>
  </si>
  <si>
    <t>https://www.shineretrofits.com/ledone-lod-pm-150w-150-watt-led-area-light-pole-mounted-shoebox-fixture-5000k.html</t>
  </si>
  <si>
    <t>https://www.platt.com/platt-electric-supply/Pole-Fixtures-LED-Fixtures/Atlas-Lighting-Products/SLP16145LEDT4/product.aspx?zpid=176128</t>
  </si>
  <si>
    <t>https://www.shineretrofits.com/noribachi-area-sbs-063-00c-cw-mt-95w-95-watt-100-277vac-led-area-shoebox-light.html</t>
  </si>
  <si>
    <t>https://www.e-conolight.com/outdoor-lighting/floodlight/replaces-250w-13-400-lumens-led-shoebox-area-light-e-sba3-series-5000k-dark-bronze.html</t>
  </si>
  <si>
    <t>https://www.shineretrofits.com/neptun-light-led-16150-unv-150-watt-150w-16-square-parking-lot-shoebox-led-fixture-5-year-warranty.html</t>
  </si>
  <si>
    <t>https://www.shineretrofits.com/neptun-light-led-47150-unv-150-watt-150w-led-round-parking-lot-light-fixture-120v-277v-5-year-warranty.html</t>
  </si>
  <si>
    <t>https://www.amazon.com/gp/slredirect/picassoRedirect.html/ref=pa_sp_btf_tools_sr_pg1_3?ie=UTF8&amp;adId=A09606473Q1PF94SDAFW1&amp;url=https%3A%2F%2Fwww.amazon.com%2FLED2020-Parking-120-277V-Replacement-Ajustable%2Fdp%2FB01MS429OK%2Fref%3Dsr_1_27%3Fs%3Dlamps-light%26ie%3DUTF8%26qid%3D1489426354%26sr%3D1-27-spons%26keywords%3DLED%2Bstreet%26psc%3D1&amp;qualifier=1489426354&amp;id=8676208159817067&amp;widgetName=sp_btf</t>
  </si>
  <si>
    <t>https://www.shineretrofits.com/noribachi-sbb-hex-063-b-104-watt-led-shoebox-b-area-light-fixture-200-400w-equivalent.html</t>
  </si>
  <si>
    <t>https://www.shineretrofits.com/noribachi-sbm-hex-063-b-95-watt-led-shoebox-m-area-pole-light-fixture-200-400w-equivalent.html</t>
  </si>
  <si>
    <t>https://www.shineretrofits.com/noribachi-sbs-hex-063-b-104-watt-led-shoebox-s-area-light-fixture-tempered-glass-lens-200-400w-equivalent.html</t>
  </si>
  <si>
    <t>https://www.shineretrofits.com/3bl-led-150-watt-dlc-listed-led-area-light-parking-lot-light-fixture-for-400w-hid-retrofit.html</t>
  </si>
  <si>
    <t>https://www.amazon.com/LED-Flying-Direct-Parking-Adapter/dp/B01BWE0I3G/ref=sr_1_33?s=lamps-light&amp;ie=UTF8&amp;qid=1489426751&amp;sr=1-33&amp;keywords=LED+street</t>
  </si>
  <si>
    <t>https://www.amazon.com/LED-Flying-Direct-Parking-Adapter/dp/B01CY267OE/ref=sr_1_59?s=lamps-light&amp;ie=UTF8&amp;qid=1489427182&amp;sr=1-59&amp;keywords=LED+street</t>
  </si>
  <si>
    <t>https://www.amazon.com/Doitpower-Commercial-Lighting-Playground-4800-5300K/dp/B01N7MX09L/ref=sr_1_78?s=lamps-light&amp;ie=UTF8&amp;qid=1489427605&amp;sr=1-78&amp;keywords=LED+street</t>
  </si>
  <si>
    <t>https://www.amazon.com/BestVA-Outdoor-Parking-Lighting-Fixture/dp/B01I0V8QBU/ref=sr_1_211?s=lamps-light&amp;ie=UTF8&amp;qid=1489429757&amp;sr=1-211&amp;keywords=LED+street</t>
  </si>
  <si>
    <t>https://www.amazon.com/LAPUTA-Outdoor-Parking-Lighting-10000-15000lm/dp/B01LXW2XA0/ref=sr_1_232?s=lamps-light&amp;ie=UTF8&amp;qid=1489430154&amp;sr=1-232&amp;keywords=LED+street</t>
  </si>
  <si>
    <t>https://www.shineretrofits.com/jarvis-lights-ar3-150-5led26-adj-700c-50k-tft-150-watt-150w-parking-lot-led-area-light-fixture.html</t>
  </si>
  <si>
    <t>https://www.e-conolight.com/outdoor-lighting/floodlight/led-shoebox-style-floodlight-15-900-lumens.html?cct=5251&amp;finish=5311</t>
  </si>
  <si>
    <t>https://www.amazon.com/Parking-Lighting-Shoebox-Outdoor-Certification/dp/B01M7164IG/ref=sr_1_42?s=lamps-light&amp;ie=UTF8&amp;qid=1489426751&amp;sr=1-42&amp;keywords=LED+street</t>
  </si>
  <si>
    <t>https://www.shineretrofits.com/noribachi-sbm-lin-072-b-119-watt-led-shoebox-m-area-pole-light-fixture-225-435w-equivalent.html</t>
  </si>
  <si>
    <t>https://www.shineretrofits.com/noribachi-alm-lin-072-b-119-watt-led-area-light-fixture-m-series-225-435w-equivalent.html</t>
  </si>
  <si>
    <t>https://www.platt.com/platt-electric-supply/Garage-Area-Lighting-LED-Lighting/Hubbell-Outdoor-Lighting/ASL-24L-4/product.aspx?zpid=1256</t>
  </si>
  <si>
    <t>https://www.amazon.com/gp/slredirect/picassoRedirect.html/ref=pa_sp_btf_tools_sr_pg4_3?ie=UTF8&amp;adId=A04284652JEN1NKMY5FJR&amp;url=https%3A%2F%2Fwww.amazon.com%2FHyperikon-Shoebox-100-277V-Photocell-Included%2Fdp%2FB01D3WCDBA%2Fref%3Dsr_1_99%3Fs%3Dlamps-light%26ie%3DUTF8%26qid%3D1489427605%26sr%3D1-99-spons%26keywords%3DLED%2Bstreet%26psc%3D1&amp;qualifier=1489427605&amp;id=7092821237407112&amp;widgetName=sp_btf</t>
  </si>
  <si>
    <t>https://www.shineretrofits.com/naturaled-led-fxsb180-3s-180-watt-led-area-shoebox-light-fixture-400-575w-equivalent.html</t>
  </si>
  <si>
    <t>https://www.shineretrofits.com/3bl-led-150-watt-dlc-qpl-listed-led-area-parking-lot-pole-light-fixture-10-year-warranty-100-000-hour-life.html</t>
  </si>
  <si>
    <t>https://www.shineretrofits.com/noribachi-sbm-hex-084-b-139-watt-led-shoebox-m-area-pole-light-fixture-300-525w-equivalent.html</t>
  </si>
  <si>
    <t>https://www.shineretrofits.com/noribachi-alm-hex-084-b-139-watt-led-area-light-fixture-m-series-300-525w-equivalent.html</t>
  </si>
  <si>
    <t>https://www.amazon.com/gp/slredirect/picassoRedirect.html/ref=pa_sp_btf_tools_sr_pg7_2?ie=UTF8&amp;adId=A0864322ZJ27KBTPU4YX&amp;url=https%3A%2F%2Fwww.amazon.com%2FParking-Lighting-Shoebox-Outdoor-Certification%2Fdp%2FB01M7U1BC5%2Fref%3Dsr_1_170%3Fs%3Dlamps-light%26ie%3DUTF8%26qid%3D1489428922%26sr%3D1-170-spons%26keywords%3DLED%2Bstreet%26psc%3D1&amp;qualifier=1489428923&amp;id=1695610737052133&amp;widgetName=sp_btf</t>
  </si>
  <si>
    <t>https://www.amazon.com/gp/slredirect/picassoRedirect.html/ref=pa_sp_btf_tools_sr_pg7_3?ie=UTF8&amp;adId=A04283092SX5WR7ZXQZ5&amp;url=https%3A%2F%2Fwww.amazon.com%2FHyperikon-Shoebox-100-277V-Photocell-Included%2Fdp%2FB01D3WCDYM%2Fref%3Dsr_1_171%3Fs%3Dlamps-light%26ie%3DUTF8%26qid%3D1489428922%26sr%3D1-171-spons%26keywords%3DLED%2Bstreet%26psc%3D1&amp;qualifier=1489428923&amp;id=1695610737052133&amp;widgetName=sp_btf</t>
  </si>
  <si>
    <t>https://www.amazon.com/gp/slredirect/picassoRedirect.html/ref=pa_sp_btf_tools_sr_pg1_1?ie=UTF8&amp;adId=A043146310KXW6C4XER9W&amp;url=https%3A%2F%2Fwww.amazon.com%2F1000LED-600W-750W-Replacement-AC100-277V-Waterproof%2Fdp%2FB01IP8JZC2%2Fref%3Dsr_1_25%3Fs%3Dlamps-light%26ie%3DUTF8%26qid%3D1489426354%26sr%3D1-25-spons%26keywords%3DLED%2Bstreet%26psc%3D1&amp;qualifier=1489426354&amp;id=8676208159817067&amp;widgetName=sp_btf</t>
  </si>
  <si>
    <t>https://www.amazon.com/Commercial-Parking-light-Street-Lumens/dp/B01N1N686I/ref=sr_1_40?s=lamps-light&amp;ie=UTF8&amp;qid=1489426751&amp;sr=1-40&amp;keywords=LED+street</t>
  </si>
  <si>
    <t>https://www.amazon.com/Docheer-Shoebox-110-277VAC-Equivalent-Daylight/dp/B01HVF2GW6/ref=sr_1_38?s=lamps-light&amp;ie=UTF8&amp;qid=1489426751&amp;sr=1-38&amp;keywords=LED+street</t>
  </si>
  <si>
    <t>https://www.shineretrofits.com/naturaled-led-fxsb240-3s-240-watt-led-area-shoebox-light-fixture-750-1000w-equivalent.html</t>
  </si>
  <si>
    <t>https://www.shineretrofits.com/ledone-lod-pm-300w-300-watt-led-area-light-pole-mounted-shoebox-fixture-5000k.html</t>
  </si>
  <si>
    <t>https://www.shineretrofits.com/ledone-lod-al-300-sf-300-watt-led-area-pole-mounted-shoebox-light-fixture-slip-fitter-5000k.html</t>
  </si>
  <si>
    <t>https://www.shineretrofits.com/noribachi-lin-140-b-220-watt-led-shoebox-m-area-pole-light-fixture-750-1000w-equivalent.html</t>
  </si>
  <si>
    <t>https://www.amazon.com/Hyperikon-Shoebox-100-277V-Photocell-Included/dp/B01D3WCET6/ref=sr_1_13?s=lamps-light&amp;ie=UTF8&amp;qid=1489426354&amp;sr=1-13&amp;keywords=LED+street</t>
  </si>
  <si>
    <t>https://www.amazon.com/KAWELL-33000-Lumens-Area-Light/dp/B01N68F9NS/ref=sr_1_185?s=lamps-light&amp;ie=UTF8&amp;qid=1489429336&amp;sr=1-185&amp;keywords=LED+street</t>
  </si>
  <si>
    <t>https://www.amazon.com/Docheer-100-277VAC-Equivalent-Daylight-warranty/dp/B01HVFQIWA/ref=sr_1_216?s=lamps-light&amp;ie=UTF8&amp;qid=1489429757&amp;sr=1-216&amp;keywords=LED+street</t>
  </si>
  <si>
    <t>https://www.amazon.com/gp/slredirect/picassoRedirect.html/ref=pa_sp_btf_tools_sr_pg3_1?ie=UTF8&amp;adId=A04313631BNND632A3PXG&amp;url=https%3A%2F%2Fwww.amazon.com%2F1000LED-Shoebox-200-480V-Waterproof-approval%2Fdp%2FB01IX4BL16%2Fref%3Dsr_1_73%3Fs%3Dlamps-light%26ie%3DUTF8%26qid%3D1489427182%26sr%3D1-73-spons%26keywords%3DLED%2Bstreet%26psc%3D1&amp;qualifier=1489427182&amp;id=8016155797535356&amp;widgetName=sp_btf</t>
  </si>
  <si>
    <t>https://www.amazon.com/gp/slredirect/picassoRedirect.html/ref=pa_sp_btf_tools_sr_pg8_2?ie=UTF8&amp;adId=A0431151ALZBRTG31816&amp;url=https%3A%2F%2Fwww.amazon.com%2F1000LED-Sheobox-AC100-277V-Voltage-Waterproof%2Fdp%2FB01IP9HF5U%2Fref%3Dsr_1_194%3Fs%3Dlamps-light%26ie%3DUTF8%26qid%3D1489429336%26sr%3D1-194-spons%26keywords%3DLED%2Bstreet%26psc%3D1&amp;qualifier=1489429336&amp;id=5798463709841612&amp;widgetName=sp_btf</t>
  </si>
  <si>
    <t>https://www.amazon.com/NUOGUAN-Shoebox-Retrofit-Daylight-Mounting/dp/B01M0V3OZS/ref=sr_1_859?s=lamps-light&amp;ie=UTF8&amp;qid=1493246492&amp;sr=1-859&amp;keywords=LED+street+light</t>
  </si>
  <si>
    <t>https://www.amazon.com/Caree-LED-Automatical-Photocell-Parking-Daylight/dp/B06Y33L2D7/ref=sr_1_368?s=lamps-light&amp;ie=UTF8&amp;qid=1493237343&amp;sr=1-368&amp;keywords=LED+street+light</t>
  </si>
  <si>
    <t>https://www.amazon.com/Parking-Lighting-Shoebox-Outdoor-Certification/dp/B01M7164IG/ref=sr_1_101?s=lamps-light&amp;ie=UTF8&amp;qid=1493230155&amp;sr=1-101&amp;keywords=LED+street+light</t>
  </si>
  <si>
    <t>https://www.amazon.com/Caree-LED-Shoebox-100-277VAC-Equivalent-Warranty/dp/B01NBH5GWD/ref=sr_1_728?s=lamps-light&amp;ie=UTF8&amp;qid=1493244172&amp;sr=1-728&amp;keywords=LED+street+light</t>
  </si>
  <si>
    <t>https://www.amazon.com/Lumen-1000W-Equivalent-6500K-Lights-ARM-Mount-Photocell-Replacement/dp/B06Y2DS6RS/ref=sr_1_738?s=lamps-light&amp;ie=UTF8&amp;qid=1493244172&amp;sr=1-738&amp;keywords=LED+street+light</t>
  </si>
  <si>
    <t>https://www.amazon.com/LED-Flying-Direct-Shoebox-replacement/dp/B01A6DQZZ4/ref=sr_1_117?s=lamps-light&amp;ie=UTF8&amp;qid=1493230155&amp;sr=1-117&amp;keywords=LED+street+light</t>
  </si>
  <si>
    <t>https://www.amazon.com/SucceBuy-Parking-Lumens-Street-Lifespan/dp/B07141CVLY/ref=sr_1_699?s=lamps-light&amp;ie=UTF8&amp;qid=1497773942&amp;sr=1-699&amp;keywords=LED+street+light</t>
  </si>
  <si>
    <t>https://www.amazon.com/Flying-Shoebox-Parking-Outdoor-dimmable/dp/B01KMIIL7I/ref=sr_1_214?s=lamps-light&amp;ie=UTF8&amp;qid=1497768458&amp;sr=1-214&amp;keywords=LED+street+light</t>
  </si>
  <si>
    <t>https://www.amazon.com/Flying-Shoebox-Parking-Outdoor-dimmable/dp/B01KE2X62M/ref=sr_1_215?s=lamps-light&amp;ie=UTF8&amp;qid=1497768458&amp;sr=1-215&amp;keywords=LED+street+light</t>
  </si>
  <si>
    <t>https://www.amazon.com/Docheer-33000Lumen-White1000W-Replacement-Waterproof/dp/B071CDH6XQ/ref=sr_1_348?s=lamps-light&amp;ie=UTF8&amp;qid=1497770035&amp;sr=1-348&amp;keywords=LED+street+light</t>
  </si>
  <si>
    <t>https://www.amazon.com/400W-450W-Equivalent-Photocell-UL-listed-Applicable/dp/B01MXY31E5/ref=sr_1_264?s=lamps-light&amp;ie=UTF8&amp;qid=1493234461&amp;sr=1-264&amp;keywords=LED+street+light</t>
  </si>
  <si>
    <t>https://www.amazon.com/Shoebox-Warranty-Outdoor-Parking-Lighting/dp/B01N3TC3N6/ref=sr_1_34?s=lamps-light&amp;ie=UTF8&amp;qid=1497798488&amp;sr=1-34&amp;keywords=LED+area+light</t>
  </si>
  <si>
    <t>https://www.amazon.com/Retrofit-Replacement-100-277-Parking-Lighting/dp/B01GJ2C52I/ref=sr_1_254?s=lamps-light&amp;ie=UTF8&amp;qid=1493234461&amp;sr=1-254&amp;keywords=LED+street+light</t>
  </si>
  <si>
    <t>https://www.amazon.com/NUOGUAN-Equivalent-Daylight-Playground-Automatic/dp/B06XXYW3XT/ref=sr_1_431?s=lamps-light&amp;ie=UTF8&amp;qid=1497770805&amp;sr=1-431&amp;keywords=LED+street+light</t>
  </si>
  <si>
    <t>https://www.amazon.com/KAWELL-8800-Lumens-Area-Light/dp/B01N68EMSX/ref=sr_1_91?s=lamps-light&amp;ie=UTF8&amp;qid=1493229404&amp;sr=1-91&amp;keywords=LED+street+light</t>
  </si>
  <si>
    <t>https://www.amazon.com/gp/slredirect/picassoRedirect.html/ref=pa_sp_btf_tools_sr_pg45_3?ie=UTF8&amp;adId=A01418481YKEUABIE9R1X&amp;url=https%3A%2F%2Fwww.amazon.com%2FDocheer-Shoebox-Parking-Lighting-Daylight%2Fdp%2FB071CPSQ7Y%2Fref%3Dsr_1_1083%3Fs%3Dlamps-light%26ie%3DUTF8%26qid%3D1497777794%26sr%3D1-1083-spons%26keywords%3DLED%2Bstreet%2Blight%26psc%3D1&amp;qualifier=1497777794&amp;id=2759326828422330&amp;widgetName=sp_btf</t>
  </si>
  <si>
    <t>https://www.amazon.com/gp/slredirect/picassoRedirect.html/ref=pa_sp_btf_tools_sr_pg17_2?ie=UTF8&amp;adId=A0410051NSXAKF1RUQ6L&amp;url=https%3A%2F%2Fwww.amazon.com%2FPhenas-000-lumen-Parking-Light%2Fdp%2FB071ZB5284%2Fref%3Dsr_1_411%3Fs%3Dlamps-light%26ie%3DUTF8%26qid%3D1497770535%26sr%3D1-411-spons%26keywords%3DLED%2Bstreet%2Blight%26psc%3D1&amp;qualifier=1497770535&amp;id=8884766258802045&amp;widgetName=sp_btf</t>
  </si>
  <si>
    <t>https://www.amazon.com/Mounted-Shoebox-Fixtures-Mounting-Brackets/dp/B072L6H351/ref=sr_1_162?s=lamps-light&amp;ie=UTF8&amp;qid=1497767895&amp;sr=1-162&amp;keywords=LED+street+light</t>
  </si>
  <si>
    <t>https://www.amazon.com/Caree-LED-Replacement-Daylight-AC100-277V-Photocell/dp/B06ZZRXVFB/ref=sr_1_401?s=lamps-light&amp;ie=UTF8&amp;qid=1493237826&amp;sr=1-401&amp;keywords=LED+street+light</t>
  </si>
  <si>
    <t>https://www.amazon.com/Christmas-Promotion-Fixtures-Parking-Outdoor/dp/B01IN0XBIG/ref=sr_1_68?s=lamps-light&amp;ie=UTF8&amp;qid=1493228653&amp;sr=1-68&amp;keywords=LED+street+light</t>
  </si>
  <si>
    <t>https://www.amazon.com/Shoebox-Street-Parking-Outdoor-B-Direct/dp/B06XRG93M6/ref=sr_1_206?s=lamps-light&amp;ie=UTF8&amp;qid=1497768458&amp;sr=1-206&amp;keywords=LED+street+light</t>
  </si>
  <si>
    <t>https://www.amazon.com/Flying-Shoebox-Parking-Outdoor-dimmable/dp/B01K4WAKV2/ref=sr_1_222?s=lamps-light&amp;ie=UTF8&amp;qid=1497768715&amp;sr=1-222&amp;keywords=LED+street+light</t>
  </si>
  <si>
    <t>https://www.amazon.com/200-Lumen-LED-Shoebox-Light/dp/B01IBVORNA/ref=sr_1_52?s=lamps-light&amp;ie=UTF8&amp;qid=1497798784&amp;sr=1-52&amp;keywords=LED+area+light</t>
  </si>
  <si>
    <t>https://www.amazon.com/Ainfox-Fixtures-Parking-Outdoor-Shoebox/dp/B01IN3UCL2/ref=sr_1_115?s=lamps-light&amp;ie=UTF8&amp;qid=1493230155&amp;sr=1-115&amp;keywords=LED+street+light</t>
  </si>
  <si>
    <t>https://www.amazon.com/Caree-LED-Retrofit-Commercial-AC185-528V-Gymnasium/dp/B06XR76STQ/ref=sr_1_459?s=lamps-light&amp;ie=UTF8&amp;qid=1493239264&amp;sr=1-459&amp;keywords=LED+street+light</t>
  </si>
  <si>
    <t>https://www.amazon.com/NUOGUAN-Incandescent-AC100-277V-Waterproof-Photocell/dp/B06XX41PM1/ref=sr_1_1192?s=lamps-light&amp;ie=UTF8&amp;qid=1497779023&amp;sr=1-1192&amp;keywords=LED+street+light</t>
  </si>
  <si>
    <t>https://www.amazon.com/LED-Unlimited-Shoebox-AC100-277V-Waterproof/dp/B0728BYQFP/ref=sr_1_883?s=lamps-light&amp;ie=UTF8&amp;qid=1497775756&amp;sr=1-883&amp;keywords=LED+street+light</t>
  </si>
  <si>
    <t>https://www.amazon.com/Parking-shoebox-Light-Fixture-approved/dp/B01MUZVL1S/ref=sr_1_402?s=lamps-light&amp;ie=UTF8&amp;qid=1497770535&amp;sr=1-402&amp;keywords=LED+street+light</t>
  </si>
  <si>
    <t>https://www.amazon.com/gp/slredirect/picassoRedirect.html/ref=pa_sp_btf_tools_sr_pg15_1?ie=UTF8&amp;adId=A01621581EE523CEYY0P1&amp;url=https%3A%2F%2Fwww.amazon.com%2FHyperikon-Shoebox-100-277V-Photocell-Included%2Fdp%2FB01D3WCDYM%2Fref%3Dsr_1_363%3Fs%3Dlamps-light%26ie%3DUTF8%26qid%3D1497802087%26sr%3D1-363-spons%26keywords%3DLED%2Barea%2Blight%26psc%3D1&amp;qualifier=1497802087&amp;id=8574074109361516&amp;widgetName=sp_btf</t>
  </si>
  <si>
    <t>https://www.amazon.com/SHOEBOX-FLOODLIGHT-LIGHT-DAYLIGHT-PARKING/dp/B06XPPJVLF/ref=sr_1_92?s=lamps-light&amp;ie=UTF8&amp;qid=1493229404&amp;sr=1-92&amp;keywords=LED+street+light</t>
  </si>
  <si>
    <t>https://www.amazon.com/Docheer-Shoebox-Lighting-Daylight-Warranty/dp/B071CPSJC1/ref=sr_1_16?s=lamps-light&amp;ie=UTF8&amp;qid=1497766157&amp;sr=1-16&amp;keywords=LED+street+light</t>
  </si>
  <si>
    <t>https://www.amazon.com/300W-350W-Equivalent-Photocell-UL-listed-Applicable/dp/B01NBKH8CP/ref=sr_1_156?s=lamps-light&amp;ie=UTF8&amp;qid=1493231603&amp;sr=1-156&amp;keywords=LED+street+light</t>
  </si>
  <si>
    <t>https://www.amazon.com/Caree-LED-Pressure-Replacement-Retrofit-Daylight/dp/B01MZWUQN5/ref=sr_1_797?s=lamps-light&amp;ie=UTF8&amp;qid=1493245553&amp;sr=1-797&amp;keywords=LED+street+light</t>
  </si>
  <si>
    <t>https://www.amazon.com/Hykolity-Shoebox-Equivalent-Lighting-Waterproof/dp/B06XTZYH1L/ref=sr_1_4?s=lamps-light&amp;ie=UTF8&amp;qid=1497797065&amp;sr=1-4&amp;keywords=LED+roadway</t>
  </si>
  <si>
    <t>https://www.amazon.com/gp/slredirect/picassoRedirect.html/ref=pa_sp_btf_tools_sr_pg2_2?ie=UTF8&amp;adId=A09015462W712CRPUWVIS&amp;url=https%3A%2F%2Fwww.amazon.com%2FLumen-LED-Parking-Light-Shoebox%2Fdp%2FB01HAHZAHS%2Fref%3Dsr_1_51%3Fs%3Dlamps-light%26ie%3DUTF8%26qid%3D1497798488%26sr%3D1-51-spons%26keywords%3DLED%2Barea%2Blight%26psc%3D1&amp;qualifier=1497798487&amp;id=2635680425992324&amp;widgetName=sp_btf</t>
  </si>
  <si>
    <t>https://www.amazon.com/LEDwholesalers-Dimmable-Security-ETL-Listed-3933WH-WM/dp/B072P5ZR64/ref=sr_1_1213?s=lamps-light&amp;ie=UTF8&amp;qid=1497779242&amp;sr=1-1213&amp;keywords=LED+street+light</t>
  </si>
  <si>
    <t>https://www.amazon.com/gp/slredirect/picassoRedirect.html/ref=pa_sp_btf_tools_sr_pg9_2?ie=UTF8&amp;adId=A0126116DMO232D46BM8&amp;url=https%3A%2F%2Fwww.amazon.com%2FParking-Outdoor-Lights-Bright-Warranty%2Fdp%2FB01MTLHD0I%2Fref%3Dsr_1_218%3Fs%3Dlamps-light%26ie%3DUTF8%26qid%3D1497800469%26sr%3D1-218-spons%26keywords%3DLED%2Barea%2Blight%26psc%3D1&amp;qualifier=1497800469&amp;id=5098658808079826&amp;widgetName=sp_btf</t>
  </si>
  <si>
    <t>https://www.amazon.com/Hyperikon-Shoebox-100-277V-Photocell-Included/dp/B01D3WCDBA/ref=sr_1_8?s=lamps-light&amp;ie=UTF8&amp;qid=1493227395&amp;sr=1-8&amp;keywords=LED+street+light</t>
  </si>
  <si>
    <t>https://www.amazon.com/1000Watt-Replacement-Retrofit-Daylight-Parking/dp/B06XPGWM8Q/ref=sr_1_1189?s=lamps-light&amp;ie=UTF8&amp;qid=1497779023&amp;sr=1-1189&amp;keywords=LED+street+light</t>
  </si>
  <si>
    <t>https://www.amazon.com/gp/slredirect/picassoRedirect.html/ref=pa_sp_atf_tools_sr_pg1_2?ie=UTF8&amp;adId=A02101052Q0XXHLEQLGBR&amp;url=https%3A%2F%2Fwww.amazon.com%2FHyperikon-Shoebox-100-277V-Photocell-Included%2Fdp%2FB01D3WCET6%2Fref%3Dsr_1_2%3Fs%3Dlamps-light%26ie%3DUTF8%26qid%3D1493227395%26sr%3D1-2-spons%26keywords%3DLED%2Bstreet%2Blight%26psc%3D1&amp;qualifier=1493227395&amp;id=4683828566787947&amp;widgetName=sp_atf</t>
  </si>
  <si>
    <t>https://www.amazon.com/gp/slredirect/picassoRedirect.html/ref=pa_sp_btf_tools_sr_pg47_1?ie=UTF8&amp;adId=A07836501CHOJQ91ZZVUN&amp;url=https%3A%2F%2Fwww.amazon.com%2FShoebox-Parking-Fixture-Daylight-Warranty%2Fdp%2FB01HVCRNI6%2Fref%3Dsr_1_1129%3Fs%3Dlamps-light%26ie%3DUTF8%26qid%3D1497778304%26sr%3D1-1129-spons%26keywords%3DLED%2Bstreet%2Blight%26psc%3D1&amp;qualifier=1497778304&amp;id=2692787525296007&amp;widgetName=sp_btf</t>
  </si>
  <si>
    <t>https://www.amazon.com/NextGen-LED-Parking-Lot-Lights/dp/B01LZHPHHH/ref=sr_1_29?s=lamps-light&amp;ie=UTF8&amp;qid=1493227875&amp;sr=1-29&amp;keywords=LED+street+light</t>
  </si>
  <si>
    <t>https://www.amazon.com/NUOGUAN-Equivalent-Daylight-Photocell-100-277VAC/dp/B06XX11HDL/ref=sr_1_455?s=lamps-light&amp;ie=UTF8&amp;qid=1493238782&amp;sr=1-455&amp;keywords=LED+street+light</t>
  </si>
  <si>
    <t>https://www.amazon.com/NUOGUAN-Shoebox-Retrofit-AC180-528V-Daylight/dp/B072BB2GBN/ref=sr_1_296?s=lamps-light&amp;ie=UTF8&amp;qid=1497769544&amp;sr=1-296&amp;keywords=LED+street+light</t>
  </si>
  <si>
    <t>https://www.amazon.com/NUOGUAN-Retrofit-Floodlight-Replacement-Playground/dp/B072DWMVJD/ref=sr_1_405?s=lamps-light&amp;ie=UTF8&amp;qid=1497770535&amp;sr=1-405&amp;keywords=LED+street+light</t>
  </si>
  <si>
    <t>https://www.amazon.com/Shoebox-Retrofit-Security-Daylight-Station/dp/B01MRP7J0S/ref=sr_1_1099?s=lamps-light&amp;ie=UTF8&amp;qid=1497809832&amp;sr=1-1099&amp;keywords=LED+area+light</t>
  </si>
  <si>
    <t>https://www.amazon.com/gp/slredirect/picassoRedirect.html/ref=pa_sp_btf_tools_sr_pg44_1?ie=UTF8&amp;adId=A01420042XTRPAWVZXR56&amp;url=https%3A%2F%2Fwww.amazon.com%2FDocheer-Parking-Fixture-Lighting-Daylight%2Fdp%2FB06ZZRQVRM%2Fref%3Dsr_1_1057%3Fs%3Dlamps-light%26ie%3DUTF8%26qid%3D1497777547%26sr%3D1-1057-spons%26keywords%3DLED%2Bstreet%2Blight%26psc%3D1&amp;qualifier=1497777547&amp;id=8294437289492662&amp;widgetName=sp_btf</t>
  </si>
  <si>
    <t>https://www.amazon.com/NUOGUAN-Shoebox-Retrofit-Daylight-100-277VAC/dp/B06XHHKN3D/ref=sr_1_1209?s=lamps-light&amp;ie=UTF8&amp;qid=1497779242&amp;sr=1-1209&amp;keywords=LED+street+light</t>
  </si>
  <si>
    <t>https://www.amazon.com/320watt-Shoebox-Replacement-Retrofit-Daylight/dp/B01NBC77TB/ref=sr_1_987?s=lamps-light&amp;ie=UTF8&amp;qid=1493249145&amp;sr=1-987&amp;keywords=LED+street+light</t>
  </si>
  <si>
    <t>https://www.amazon.com/Hykolity-Shoebox-Equivalent-Lighting-Waterproof/dp/B01NAHYY0Z/ref=sr_1_7?s=lamps-light&amp;ie=UTF8&amp;qid=1497766157&amp;sr=1-7&amp;keywords=LED+street+light</t>
  </si>
  <si>
    <t>https://www.amazon.com/NUOGUAN-Retrofit-Daylight-External-Floodlight/dp/B01I57RNVI/ref=sr_1_244?s=lamps-light&amp;ie=UTF8&amp;qid=1497768994&amp;sr=1-244&amp;keywords=LED+street+light</t>
  </si>
  <si>
    <t>https://www.amazon.com/Certified-Retrofit-Replacement-AC100-277V-Gymnasium/dp/B01N4L53VX/ref=sr_1_82?s=lamps-light&amp;ie=UTF8&amp;qid=1497825848&amp;sr=1-82&amp;keywords=LED+parking+garage</t>
  </si>
  <si>
    <t>https://www.amazon.com/Parking-shoebox-Light-Fixture-approved/dp/B01N3D27AZ/ref=sr_1_1191?s=lamps-light&amp;ie=UTF8&amp;qid=1497779023&amp;sr=1-1191&amp;keywords=LED+street+light</t>
  </si>
  <si>
    <t>https://www.amazon.com/Shoexbox-15000Lumen-Replacement-Parking-Rotating/dp/B01LWTA0UU/ref=sr_1_211?s=lamps-light&amp;ie=UTF8&amp;qid=1497768458&amp;sr=1-211&amp;keywords=LED+street+light</t>
  </si>
  <si>
    <t>https://www.amazon.com/Caree-LED-Retrofit-Replacement-Daylight-AC180-528v/dp/B01N0E5KK2/ref=sr_1_1126?s=lamps-light&amp;ie=UTF8&amp;qid=1497778304&amp;sr=1-1126&amp;keywords=LED+street+light</t>
  </si>
  <si>
    <t>https://www.amazon.com/NUOGUAN-Replacement-Retrofit-100-277V-Lighting/dp/B01KEYJ48U/ref=sr_1_1204?s=lamps-light&amp;ie=UTF8&amp;qid=1497779242&amp;sr=1-1204&amp;keywords=LED+street+light</t>
  </si>
  <si>
    <t>https://www.amazon.com/Caree-LED-Retrofit-Basketball-Lighting-100-277v/dp/B071W6LZN3/ref=sr_1_382?s=lamps-light&amp;ie=UTF8&amp;qid=1497770283&amp;sr=1-382&amp;keywords=LED+street+light</t>
  </si>
  <si>
    <t>https://www.amazon.com/Caree-LED-Retrofit-Streetlight-Daylight-AC180-528V/dp/B01NBOFQBP/ref=sr_1_762?s=lamps-light&amp;ie=UTF8&amp;qid=1493244645&amp;sr=1-762&amp;keywords=LED+street+light</t>
  </si>
  <si>
    <t>https://www.amazon.com/NUOGUAN-Retrofit-Daylight-AC100-277V-External/dp/B01H3OAECO/ref=sr_1_457?s=lamps-light&amp;ie=UTF8&amp;qid=1497771337&amp;sr=1-457&amp;keywords=LED+street+light</t>
  </si>
  <si>
    <t>https://www.amazon.com/NUOGUAN-100Watt-Retrofit-Daylight-Pressure/dp/B01H4QKBEC/ref=sr_1_1193?s=lamps-light&amp;ie=UTF8&amp;qid=1497779023&amp;sr=1-1193&amp;keywords=LED+street+light</t>
  </si>
  <si>
    <t>https://www.amazon.com/gp/slredirect/picassoRedirect.html/ref=pa_sp_btf_tools_sr_pg47_2?ie=UTF8&amp;adId=A01408682Y7AUC06T0G8E&amp;url=https%3A%2F%2Fwww.amazon.com%2FDocheer-Parking-Fixture-Lighting-Daylight%2Fdp%2FB06ZY28M19%2Fref%3Dsr_1_1130%3Fs%3Dlamps-light%26ie%3DUTF8%26qid%3D1497778304%26sr%3D1-1130-spons%26keywords%3DLED%2Bstreet%2Blight%26psc%3D1&amp;qualifier=1497778304&amp;id=2692787525296007&amp;widgetName=sp_btf</t>
  </si>
  <si>
    <t>https://www.amazon.com/Shoebox-Retrofit-Crystal-Replace-320Watt/dp/B01N1Z7UDT/ref=sr_1_985?s=lamps-light&amp;ie=UTF8&amp;qid=1493249145&amp;sr=1-985&amp;keywords=LED+street+light</t>
  </si>
  <si>
    <t>https://www.amazon.com/Shoebox-Parking-Retrofit-Equivalent-AC100-277V/dp/B06WGV4D75/ref=sr_1_696?s=lamps-light&amp;ie=UTF8&amp;qid=1493243257&amp;sr=1-696&amp;keywords=LED+street+light</t>
  </si>
  <si>
    <t>https://www.amazon.com/Approved-Shoebox-Retrofit-Pressure-100-277V/dp/B01N9OJWL1/ref=sr_1_1134?s=lamps-light&amp;ie=UTF8&amp;qid=1493251876&amp;sr=1-1134&amp;keywords=LED+street+light</t>
  </si>
  <si>
    <t>https://www.amazon.com/gp/slredirect/picassoRedirect.html/ref=pa_sp_btf_tools_sr_pg34_2?ie=UTF8&amp;adId=A06722973GNUJQ7PA22O6&amp;url=https%3A%2F%2Fwww.amazon.com%2F000-Lumen-LED-Area-Light%2Fdp%2FB01IBVOTZQ%2Fref%3Dsr_1_818%3Fs%3Dlamps-light%26ie%3DUTF8%26qid%3D1497774987%26sr%3D1-818-spons%26keywords%3DLED%2Bstreet%2Blight%26psc%3D1&amp;qualifier=1497774986&amp;id=3477790523539938&amp;widgetName=sp_btf</t>
  </si>
  <si>
    <t>https://www.amazon.com/Caree-LED-Retrofit-185V-528Vac-Daylight-Floodlight/dp/B01N7LZ2K9/ref=sr_1_146?s=lamps-light&amp;ie=UTF8&amp;qid=1493231603&amp;sr=1-146&amp;keywords=LED+street+light</t>
  </si>
  <si>
    <t>https://www.amazon.com/dp/B071NPLZQ9/ref=sr_1_84?s=lamps-light&amp;ie=UTF8&amp;qid=1497797737&amp;sr=1-84&amp;keywords=LED+roadway</t>
  </si>
  <si>
    <t>https://www.amazon.com/NUOGUAN-Commercial-Retrofit-100-277V-Warehouse/dp/B01MF90GWV/ref=sr_1_1052?s=lamps-light&amp;ie=UTF8&amp;qid=1493250053&amp;sr=1-1052&amp;keywords=LED+street+light</t>
  </si>
  <si>
    <t>https://www.amazon.com/Hanks-128x56mm-AC100-240V-Tri-Proof-Basement/dp/B07288MH2T/ref=sr_1_1072?s=lamps-light&amp;ie=UTF8&amp;qid=1497792795&amp;sr=1-1072&amp;keywords=LED+high+bay</t>
  </si>
  <si>
    <t>https://www.amazon.com/400W-450W-Equivalent-Photocell-UL-listed-Applicable/dp/B01NAJ1ZSM/ref=sr_1_28?s=lamps-light&amp;ie=UTF8&amp;qid=1493227875&amp;sr=1-28&amp;keywords=LED+street+light</t>
  </si>
  <si>
    <t>https://www.amazon.com/300W-350W-Equivalent-Photocell-UL-listed-Applicable/dp/B01MYZMLRP/ref=sr_1_55?s=lamps-light&amp;ie=UTF8&amp;qid=1493228653&amp;sr=1-55&amp;keywords=LED+street+light</t>
  </si>
  <si>
    <t>https://www.amazon.com/400-Lumen-LED-Area-Light/dp/B01IBVOT7Y/ref=sr_1_12?s=lamps-light&amp;ie=UTF8&amp;qid=1497766157&amp;sr=1-12&amp;keywords=LED+street+light</t>
  </si>
  <si>
    <t>https://www.amazon.com/LED-Flying-Direct-Shoebox-replacement/dp/B01A6DWRWY/ref=sr_1_818?s=lamps-light&amp;ie=UTF8&amp;qid=1493246019&amp;sr=1-818&amp;keywords=LED+street+light</t>
  </si>
  <si>
    <t>https://www.amazon.com/Caree-LED-100-277VAC-1500Watt-Equivalent-Daylight/dp/B01NCIQ3AK/ref=sr_1_635?s=lamps-light&amp;ie=UTF8&amp;qid=1493242362&amp;sr=1-635&amp;keywords=LED+street+light</t>
  </si>
  <si>
    <t>https://www.amazon.com/KAWELL-33000-Lumens-Area-Light/dp/B01N68F9NS/ref=sr_1_206?s=lamps-light&amp;ie=UTF8&amp;qid=1493233039&amp;sr=1-206&amp;keywords=LED+street+light</t>
  </si>
  <si>
    <t>https://www.amazon.com/LAPUTA-5000-7500lm-Waterproof-Outdoor-Lighting/dp/B01M0HRB29/ref=sr_1_18?s=lamps-light&amp;ie=UTF8&amp;qid=1489426354&amp;sr=1-18&amp;keywords=LED+street</t>
  </si>
  <si>
    <t>https://www.amazon.com/Solar-Street-Garden-Outdoor-30watt/dp/B00XMZLFTU/ref=sr_1_240?s=lamps-light&amp;ie=UTF8&amp;qid=1489430154&amp;sr=1-240&amp;keywords=LED+street</t>
  </si>
  <si>
    <t>https://www.amazon.com/gp/slredirect/picassoRedirect.html/ref=pa_sp_btf_tools_sr_pg2_2?ie=UTF8&amp;adId=A05524791DZBWB4ACR4NZ&amp;url=https%3A%2F%2Fwww.amazon.com%2FHyperikon-Equivalent-Waterproof-Omnidirectional-UL-listed%2Fdp%2FB01F9I35RM%2Fref%3Dsr_1_50%3Fs%3Dlamps-light%26ie%3DUTF8%26qid%3D1489426751%26sr%3D1-50-spons%26keywords%3DLED%2Bstreet%26psc%3D1&amp;qualifier=1489426751&amp;id=6221493276820156&amp;widgetName=sp_btf</t>
  </si>
  <si>
    <t>https://www.shineretrofits.com/neptun-light-led-451040-unv-40-watt-40w-led-kometa-cobra-head-roadway-street-light-fixture-120v-277v-5-year-warranty-7097.html</t>
  </si>
  <si>
    <t>https://www.shineretrofits.com/cree-bxsp1-b-ht-53-watt-led-street-light-fixture-with-horizontal-tenon-mount-single-module-120-277v.html</t>
  </si>
  <si>
    <t>https://www.shineretrofits.com/neptun-light-led-451050-24vdc-50-watt-50w-led-kometa-cobra-head-roadway-street-light-fixture-for-solar-24-volt-dc-5-year-warranty.html</t>
  </si>
  <si>
    <t>https://www.shineretrofits.com/neptun-light-led-81040-l1-unv-40-watt-40w-cobra-head-led-street-light-fixture-multivolt-120v-277v-10-year-warranty.html</t>
  </si>
  <si>
    <t>https://www.amazon.com/gp/slredirect/picassoRedirect.html/ref=pa_sp_btf_tools_sr_pg1_2?ie=UTF8&amp;adId=A05444195UX122MWOW5T&amp;url=https%3A%2F%2Fwww.amazon.com%2FHyperikon-Equivalent-Waterproof-Omnidirectional-UL-listed%2Fdp%2FB01F9I388S%2Fref%3Dsr_1_26%3Fs%3Dlamps-light%26ie%3DUTF8%26qid%3D1489426354%26sr%3D1-26-spons%26keywords%3DLED%2Bstreet%26psc%3D1&amp;qualifier=1489426354&amp;id=8676208159817067&amp;widgetName=sp_btf</t>
  </si>
  <si>
    <t>https://www.shineretrofits.com/neptun-light-led-451040-unv-40-watt-40w-led-kometa-cobra-head-roadway-street-light-fixture-120v-277v-5-year-warranty.html</t>
  </si>
  <si>
    <t>https://www.shineretrofits.com/noribachi-hex-021-b-cw-mt-cba-32-watt-led-cobrahead-a-light-fixture-pole-mount-21-led-s-tempered-glass-lens-5700k.html</t>
  </si>
  <si>
    <t>https://www.shineretrofits.com/noribachi-hex-021-b-cw-mt-cbapc-32-watt-led-cobrahead-a-light-fixture-pole-mount-21-led-s-with-photocell-5700k.html</t>
  </si>
  <si>
    <t>https://www.shineretrofits.com/neptun-light-led-451060-24vdc-60-watt-60w-led-kometa-cobra-head-roadway-street-light-fixture-for-solar-24-volt-dc-5-year-warranty.html</t>
  </si>
  <si>
    <t>https://www.shineretrofits.com/noribachi-cbc-hex-021-b-34-watt-heavy-duty-led-cobrahead-c-light-fixture-pole-mount.html</t>
  </si>
  <si>
    <t>https://www.shineretrofits.com/noribachi-cbb-hex-021-b-34-watt-heavy-duty-led-cobrahead-b-light-fixture-pole-mount.html</t>
  </si>
  <si>
    <t>https://www.shineretrofits.com/eiko-led-c0830-50w-40k-n27-gr-n-u-50w-50-watt-grey-litespan-cobra-head-light-fixture-4000k.html</t>
  </si>
  <si>
    <t>https://www.shineretrofits.com/neptun-light-led-81050-l1-unv-50-watt-50w-cobra-head-led-street-light-fixture-multivolt-120v-277v-10-year-warranty.html</t>
  </si>
  <si>
    <t>https://www.shineretrofits.com/cree-bxsp1-c-ht-101-watt-led-street-light-fixture-with-horizontal-tenon-mount-single-module-120-277v.html</t>
  </si>
  <si>
    <t>https://www.amazon.com/gp/slredirect/picassoRedirect.html/ref=pa_sp_btf_tools_sr_pg11_3?ie=UTF8&amp;adId=A05430353FAXVZSVADXBC&amp;url=https%3A%2F%2Fwww.amazon.com%2FHyperikon-Equivalent-Waterproof-Omnidirectional-UL-listed%2Fdp%2FB01F9I37LG%2Fref%3Dsr_1_267%3Fs%3Dlamps-light%26ie%3DUTF8%26qid%3D1489430544%26sr%3D1-267-spons%26keywords%3DLED%2Bstreet%26psc%3D1&amp;qualifier=1489430544&amp;id=106969667870360&amp;widgetName=sp_btf</t>
  </si>
  <si>
    <t>https://www.shineretrofits.com/neptun-light-led-451050-unv-50-watt-50w-led-kometa-cobra-head-roadway-street-light-fixture-120v-277v-5-year-warranty.html</t>
  </si>
  <si>
    <t>https://www.shineretrofits.com/neptun-light-led-451070-24vdc-70-watt-70w-led-kometa-cobra-head-roadway-street-light-fixture-for-solar-24-volt-dc-5-year-warranty.html</t>
  </si>
  <si>
    <t>https://www.shineretrofits.com/us-energy-sciences-cba-02-ul-60-watt-led-outdoor-cobra-street-light-fixture-120-277v-5000k.html</t>
  </si>
  <si>
    <t>https://www.shineretrofits.com/neptun-led-81060-l1-60w-60-watt-cobra-head-led-street-light-fixture-multivolt-120v-177v-10-year-warranty.html</t>
  </si>
  <si>
    <t>https://www.shineretrofits.com/neptun-light-led-45080-80-watt-80w-led-kometa-cobra-head-roadway-street-light-fixture-5-year-warranty.html</t>
  </si>
  <si>
    <t>https://www.shineretrofits.com/neptun-light-led-45090-90-watt-90w-led-kometa-cobra-head-roadway-street-light-fixture-5-year-warranty.html</t>
  </si>
  <si>
    <t>https://www.shineretrofits.com/eiko-led-c0830-70w-40k-n27-g-n-u-70w-70-watt-litespan-grey-cobra-head-light-fixture-4000k.html</t>
  </si>
  <si>
    <t>https://www.shineretrofits.com/eiko-led-c0830-70w-50k-70w-70-watt-litespan-cobra-head-light-fixture-5000k.html</t>
  </si>
  <si>
    <t>https://www.amazon.com/LAPUTA-50Watt-Outdoor-Parking-5000-7500lm/dp/B01LYJIRWS/ref=sr_1_16?s=lamps-light&amp;ie=UTF8&amp;qid=1489426354&amp;sr=1-16&amp;keywords=LED+street</t>
  </si>
  <si>
    <t>https://www.shineretrofits.com/neptun-light-led-45100-100-watt-100w-led-kometa-cobra-head-roadway-street-light-fixture-5-year-warranty.html</t>
  </si>
  <si>
    <t>https://www.shineretrofits.com/neptun-light-led-4510470-unv-70-watt-70w-led-kometa-cobra-head-roadway-street-light-fixture-120v-277v-5-year-warranty.html</t>
  </si>
  <si>
    <t>https://www.shineretrofits.com/cree-bxsp1-c-ht-101-watt-led-street-light-fixture-with-horizontal-tenon-mount-single-module-120-277v-13874.html</t>
  </si>
  <si>
    <t>https://www.shineretrofits.com/neptun-led-81080-l1-80w-80-watt-cobra-head-led-street-light-fixture.html</t>
  </si>
  <si>
    <t>https://www.shineretrofits.com/cree-bxsp1-ho-ht-100-watt-led-high-output-street-light-fixture-horizontal-tenon-mount-120-277v-product-configurator.html</t>
  </si>
  <si>
    <t>https://www.shineretrofits.com/neptun-light-led-45110-110-watt-110w-led-kometa-cobra-head-roadway-street-light-fixture-5-year-warranty.html</t>
  </si>
  <si>
    <t>https://www.shineretrofits.com/us-energy-sciences-cba-03-ul-90-watt-led-outdoor-cobra-street-light-fixture-120-277v-5000k.html</t>
  </si>
  <si>
    <t>https://www.shineretrofits.com/noribachi-hex-042-b-cw-mt-cba-63-watt-led-cobrahead-a-light-fixture-pole-mount-42-led-s-tempered-glass-lens-5700k.html</t>
  </si>
  <si>
    <t>https://www.shineretrofits.com/noribachi-hex-042-b-cw-mt-cbapc-63-watt-led-cobrahead-a-light-fixture-pole-mount-42-led-s-with-twistlock-photocell-5700k.html</t>
  </si>
  <si>
    <t>https://www.shineretrofits.com/ledone-lod-ch-100wd-100-watt-led-cobra-head-roadway-light-fixture-dimmable-120-277v-5000k.html</t>
  </si>
  <si>
    <t>https://www.shineretrofits.com/neptun-light-led-451080-unv-80-watt-80w-led-kometa-cobra-head-roadway-street-light-fixture-120v-277v-5-year-warranty.html</t>
  </si>
  <si>
    <t>https://www.shineretrofits.com/neptun-light-led-45120-120-watt-120w-led-kometa-cobra-head-roadway-street-light-fixture-5-year-warranty.html</t>
  </si>
  <si>
    <t>https://www.shineretrofits.com/cree-bxsp2-c-ht-139-watt-led-street-light-fixture-with-horizontal-tenon-mount-double-module.html</t>
  </si>
  <si>
    <t>https://www.shineretrofits.com/neptun-light-led-45130-130-watt-130w-led-kometa-cobra-head-roadway-street-light-fixture-5-year-warranty.html</t>
  </si>
  <si>
    <t>https://www.shineretrofits.com/neptun-light-led-89100-m3-unv-100w-modular-led-street-roadway-light-fixture-10-year-warranty.html</t>
  </si>
  <si>
    <t>https://www.amazon.com/LED-Flying-Direct-fixture-100-277v/dp/B01A6CJHW8/ref=sr_1_70?s=lamps-light&amp;ie=UTF8&amp;qid=1489427182&amp;sr=1-70&amp;keywords=LED+street</t>
  </si>
  <si>
    <t>https://www.shineretrofits.com/neptun-led-81100-l2-unv-100w-100-watt-cobra-head-led-street-light-fixture-multivolt-120v-277v-5-year-warranty.html</t>
  </si>
  <si>
    <t>https://www.shineretrofits.com/neptun-light-led-89120-m3-unv-120w-modular-led-street-roadway-light-fixture-10-year-warranty.html</t>
  </si>
  <si>
    <t>https://www.shineretrofits.com/neptun-light-led-452100-unv-100-watt-100w-led-kometa-cobra-head-roadway-street-light-fixture-120v-277v-5-year-warranty.html</t>
  </si>
  <si>
    <t>https://www.shineretrofits.com/neptun-light-led-452110-unv-110-watt-110w-led-kometa-cobra-head-roadway-street-light-fixture-120v-277v-5-year-warranty.html</t>
  </si>
  <si>
    <t>https://www.shineretrofits.com/neptun-light-led-452160-unv-160-watt-160w-led-kometa-cobra-head-roadway-street-light-fixture-120v-277v-5-year-warranty.html</t>
  </si>
  <si>
    <t>https://www.shineretrofits.com/neptun-light-led-452120-unv-120-watt-120w-led-kometa-cobra-head-roadway-street-light-fixture-120v-277v-5-year-warranty.html</t>
  </si>
  <si>
    <t>https://www.shineretrofits.com/noribachi-hex-063-b-cw-mt-cba-95-watt-led-cobrahead-a-light-fixture-pole-mount-63-led-s-tempered-glass-lens-5700k.html</t>
  </si>
  <si>
    <t>https://www.shineretrofits.com/noribachi-hex-063-b-cw-mt-cbapc-95-watt-led-cobrahead-a-light-fixture-pole-mount-63-led-s-with-twistlock-photocell-5700k.html</t>
  </si>
  <si>
    <t>https://www.shineretrofits.com/cree-bxsp2-ho-ht-165-watt-led-high-output-street-light-fixture-horizontal-tenon-mount-product-configurator.html</t>
  </si>
  <si>
    <t>https://www.shineretrofits.com/neptun-light-led-89160-m4-unv-160w-modular-led-street-roadway-light-fixture-10-year-warranty.html</t>
  </si>
  <si>
    <t>https://www.shineretrofits.com/neptun-light-led-452130-unv-130-watt-130w-led-kometa-cobra-head-roadway-street-light-fixture-120v-277v-5-year-warranty.html</t>
  </si>
  <si>
    <t>https://www.shineretrofits.com/noribachi-cbb-hex-063-b-104-watt-heavy-duty-led-cobrahead-b-light-fixture-pole-mount.html</t>
  </si>
  <si>
    <t>https://www.shineretrofits.com/neptun-light-led-31150-m3-unv-150-watt-150w-led-modular-parking-lot-street-light-fixture-10-year-warranty.html</t>
  </si>
  <si>
    <t>https://www.shineretrofits.com/neptun-light-led-452140-unv-140-watt-140w-led-kometa-cobra-head-roadway-street-light-fixture-120v-277v-5-year-warranty.html</t>
  </si>
  <si>
    <t>https://www.shineretrofits.com/neptun-light-led-81160-l3-unv-160-watt-160w-cobra-head-led-street-light-fixture-multivolt-120v-277v-10-year-warranty.html</t>
  </si>
  <si>
    <t>https://www.shineretrofits.com/neptun-light-led-452150-unv-150-watt-150w-led-kometa-cobra-head-roadway-street-light-fixture-120v-277v-5-year-warranty.html</t>
  </si>
  <si>
    <t>https://www.shineretrofits.com/noribachi-hex-084-b-cw-mt-cba-126-watt-led-cobrahead-a-light-fixture-pole-mount-84-led-s-tempered-glass-lens-5700k.html</t>
  </si>
  <si>
    <t>https://www.shineretrofits.com/noribachi-hex-084-b-cw-mt-cbapc-126-watt-led-cobrahead-a-light-fixture-pole-mount-84-led-s-with-twistlock-photocell-5700k.html</t>
  </si>
  <si>
    <t>https://www.amazon.com/LED-Flying-Direct-Parking-Outdoor/dp/B01KPO0CHG/ref=sr_1_34?s=lamps-light&amp;ie=UTF8&amp;qid=1489426751&amp;sr=1-34&amp;keywords=LED+street</t>
  </si>
  <si>
    <t>https://www.shineretrofits.com/noribachi-hex-105-b-cw-mt-cba-158-watt-led-cobrahead-a-light-fixture-pole-mount-105-led-s-tempered-glass-lens-5700k.html</t>
  </si>
  <si>
    <t>https://www.shineretrofits.com/noribachi-hex-105-b-cw-mt-cbapc-158-watt-led-cobrahead-a-light-fixture-pole-mount-105-led-s-with-twistlock-photocell-5700k.html</t>
  </si>
  <si>
    <t>https://www.amazon.com/000-Lumen-LED-Street-Light/dp/B01N1U6KC7/ref=sr_1_12?s=lamps-light&amp;ie=UTF8&amp;qid=1489426354&amp;sr=1-12&amp;keywords=LED+street</t>
  </si>
  <si>
    <t>https://www.amazon.com/gp/slredirect/picassoRedirect.html/ref=pa_sp_btf_tools_sr_pg3_2?ie=UTF8&amp;adId=A03463342BKT3D60BWE1X&amp;url=https%3A%2F%2Fwww.amazon.com%2FHyperikon-Arena-Light-1200W-Equivalent%2Fdp%2FB01KPI158W%2Fref%3Dsr_1_74%3Fs%3Dlamps-light%26ie%3DUTF8%26qid%3D1489427182%26sr%3D1-74-spons%26keywords%3DLED%2Bstreet%26psc%3D1&amp;qualifier=1489427182&amp;id=8016155797535356&amp;widgetName=sp_btf</t>
  </si>
  <si>
    <t>https://www.amazon.com/LEDi2-Light-Parking-Houston-AC120-277V/dp/B00KDQRSGU/ref=sr_1_340?s=lamps-light&amp;ie=UTF8&amp;qid=1489432117&amp;sr=1-340&amp;keywords=LED+street</t>
  </si>
  <si>
    <t>https://www.amazon.com/Lumen-LED-Parking-Lot-Light/dp/B01IFQV8NS/ref=sr_1_254?s=lamps-light&amp;ie=UTF8&amp;qid=1489430544&amp;sr=1-254&amp;keywords=LED+street</t>
  </si>
  <si>
    <t>https://www.amazon.com/LED-Flying-Direct-Parking-Outdoor/dp/B01AFXA9DO/ref=sr_1_2?s=lamps-light&amp;ie=UTF8&amp;qid=1489426354&amp;sr=1-2&amp;keywords=LED+street</t>
  </si>
  <si>
    <t>PGE Webscraped</t>
  </si>
  <si>
    <t>PX5PGAVJ</t>
  </si>
  <si>
    <t>Outdoor Pole/Arm-Mounted Area and Roadway Luminaires</t>
  </si>
  <si>
    <t>P4DQKD5A</t>
  </si>
  <si>
    <t>P91A8HPY</t>
  </si>
  <si>
    <t>P1AF9ZC8</t>
  </si>
  <si>
    <t>PJY7KC2T</t>
  </si>
  <si>
    <t>P533TN1C</t>
  </si>
  <si>
    <t>P3SN26AW</t>
  </si>
  <si>
    <t>PV3VZPQR</t>
  </si>
  <si>
    <t>PQUU74YQ</t>
  </si>
  <si>
    <t>PMB9415U</t>
  </si>
  <si>
    <t>PWXNVHU5</t>
  </si>
  <si>
    <t>PAPWJACA</t>
  </si>
  <si>
    <t>PU4DC9JX</t>
  </si>
  <si>
    <t>PL20GJ1K</t>
  </si>
  <si>
    <t>P47TMWG7</t>
  </si>
  <si>
    <t>PWJWM8YU</t>
  </si>
  <si>
    <t>P876UGZ6</t>
  </si>
  <si>
    <t>PBE1G3KB</t>
  </si>
  <si>
    <t>PZPXTVFR</t>
  </si>
  <si>
    <t>PH2KCK4T</t>
  </si>
  <si>
    <t>PCP5ZJDF</t>
  </si>
  <si>
    <t>PF682V5X</t>
  </si>
  <si>
    <t>PG87H9GY</t>
  </si>
  <si>
    <t>PB8N6T9P</t>
  </si>
  <si>
    <t>PDTRTNJQ</t>
  </si>
  <si>
    <t>PY1SW6HS</t>
  </si>
  <si>
    <t>PEAW4JMJ</t>
  </si>
  <si>
    <t>PZAZQRFE</t>
  </si>
  <si>
    <t>P000000BQ</t>
  </si>
  <si>
    <t>PSK7R7DS</t>
  </si>
  <si>
    <t>P6FU6GKU</t>
  </si>
  <si>
    <t>P7WC1MCT</t>
  </si>
  <si>
    <t>PS9FP6S7</t>
  </si>
  <si>
    <t>PBYPN16Y</t>
  </si>
  <si>
    <t>PC9A87FGV</t>
  </si>
  <si>
    <t>PSVJRNB2</t>
  </si>
  <si>
    <t>P8HCSEFK</t>
  </si>
  <si>
    <t>PBN62DRQ</t>
  </si>
  <si>
    <t>PF3M11KF</t>
  </si>
  <si>
    <t>P8SVRC6Y</t>
  </si>
  <si>
    <t>PD20C15J</t>
  </si>
  <si>
    <t>PS186B7Z</t>
  </si>
  <si>
    <t>PS43SQ33</t>
  </si>
  <si>
    <t>PSRM2JAB</t>
  </si>
  <si>
    <t>PSY9UUS9</t>
  </si>
  <si>
    <t>PA8MB484</t>
  </si>
  <si>
    <t>PBC8D9P5</t>
  </si>
  <si>
    <t>P8ZVYHHF</t>
  </si>
  <si>
    <t>PNQZFY95</t>
  </si>
  <si>
    <t>PPRJBQNN</t>
  </si>
  <si>
    <t>PMGXHZ7U</t>
  </si>
  <si>
    <t>PYG9NF2F</t>
  </si>
  <si>
    <t>PVXRTDB6</t>
  </si>
  <si>
    <t>P9K4KMJ1</t>
  </si>
  <si>
    <t>PTQBH4UA</t>
  </si>
  <si>
    <t>PR7E6HV1</t>
  </si>
  <si>
    <t>PCX23RB4</t>
  </si>
  <si>
    <t>PK6JA1UB</t>
  </si>
  <si>
    <t>PG&amp;E Program</t>
  </si>
  <si>
    <t>PMZ93MPZN</t>
  </si>
  <si>
    <t>Retrofit Kits for Outdoor Pole/Arm-Mounted Area and Roadway Luminaires</t>
  </si>
  <si>
    <t>P2DCJ4KW</t>
  </si>
  <si>
    <t>PXRWQ3UJ</t>
  </si>
  <si>
    <t>P8TRXGPM</t>
  </si>
  <si>
    <t>PXM5G2NQ</t>
  </si>
  <si>
    <t>PR49N79W</t>
  </si>
  <si>
    <t>PVFE8PZA</t>
  </si>
  <si>
    <t>PNDB6HT2</t>
  </si>
  <si>
    <t>P00000PI0</t>
  </si>
  <si>
    <t>P3VVPN1M</t>
  </si>
  <si>
    <t>P68881DT</t>
  </si>
  <si>
    <t>P00001FVY</t>
  </si>
  <si>
    <t>P00001FVS</t>
  </si>
  <si>
    <t>P7SNG498</t>
  </si>
  <si>
    <t>PHGB6EZR</t>
  </si>
  <si>
    <t>P1885XRE</t>
  </si>
  <si>
    <t>P6PQDUSB</t>
  </si>
  <si>
    <t>PEVAMM6X</t>
  </si>
  <si>
    <t>P843VMKE</t>
  </si>
  <si>
    <t>PYHXZC3Q</t>
  </si>
  <si>
    <t>PF93YS9C</t>
  </si>
  <si>
    <t>P2WFNDQ2</t>
  </si>
  <si>
    <t>PF34MQYJ</t>
  </si>
  <si>
    <t>PZ42N5E1</t>
  </si>
  <si>
    <t>P4Z1X6QA</t>
  </si>
  <si>
    <t>PKYSZH42</t>
  </si>
  <si>
    <t>PATRWDFX</t>
  </si>
  <si>
    <t>PR22R788</t>
  </si>
  <si>
    <t>PS2546ST</t>
  </si>
  <si>
    <t>PM4ZDMUK</t>
  </si>
  <si>
    <t>P00000DFF</t>
  </si>
  <si>
    <t>P4A4AEQZ</t>
  </si>
  <si>
    <t>P9PFDSK5</t>
  </si>
  <si>
    <t>P26N5F47</t>
  </si>
  <si>
    <t>PXKMX4BE</t>
  </si>
  <si>
    <t>PVGG2YSF</t>
  </si>
  <si>
    <t>PAZZ5MG6</t>
  </si>
  <si>
    <t>PJSMFJPY</t>
  </si>
  <si>
    <t>PV25NKNH</t>
  </si>
  <si>
    <t>PFVW3URC</t>
  </si>
  <si>
    <t>P2SNDDYY</t>
  </si>
  <si>
    <t>PV47Y1DC</t>
  </si>
  <si>
    <t>PY6YFZ7X</t>
  </si>
  <si>
    <t>PPY9CNBD</t>
  </si>
  <si>
    <t>P0000188U</t>
  </si>
  <si>
    <t>PCZKTQ5X</t>
  </si>
  <si>
    <t>P0000188W</t>
  </si>
  <si>
    <t>P000018IK</t>
  </si>
  <si>
    <t>P11QA1P9</t>
  </si>
  <si>
    <t>P0000188D</t>
  </si>
  <si>
    <t>P000018BP</t>
  </si>
  <si>
    <t>PD7RJ356</t>
  </si>
  <si>
    <t>PRZSC9VB</t>
  </si>
  <si>
    <t>P4CNQX6A</t>
  </si>
  <si>
    <t>P8YEZY9C</t>
  </si>
  <si>
    <t>PM7S3G9M</t>
  </si>
  <si>
    <t>PX7PB75V</t>
  </si>
  <si>
    <t>PYYWX24R</t>
  </si>
  <si>
    <t>P95T9E85</t>
  </si>
  <si>
    <t>PTWJWRDF</t>
  </si>
  <si>
    <t>PGRVENF6</t>
  </si>
  <si>
    <t>PEJM3C86</t>
  </si>
  <si>
    <t>PJ2BFBC8</t>
  </si>
  <si>
    <t>PMH67MZY</t>
  </si>
  <si>
    <t>P6YR9S2J</t>
  </si>
  <si>
    <t>P1EEFHPT</t>
  </si>
  <si>
    <t>P55VM9R3</t>
  </si>
  <si>
    <t>PT5YF9GH</t>
  </si>
  <si>
    <t>P97C973S</t>
  </si>
  <si>
    <t>PWCQRYQW</t>
  </si>
  <si>
    <t>PSVGTBJH</t>
  </si>
  <si>
    <t>P4718K8U</t>
  </si>
  <si>
    <t>P9MPW6NA</t>
  </si>
  <si>
    <t>P1EVKDN9</t>
  </si>
  <si>
    <t>PAXKMKHE</t>
  </si>
  <si>
    <t>P91SBYJB</t>
  </si>
  <si>
    <t>P74CURNZ</t>
  </si>
  <si>
    <t>P5T567WA</t>
  </si>
  <si>
    <t>P3AB285R</t>
  </si>
  <si>
    <t>Slope</t>
  </si>
  <si>
    <t>Intercept</t>
  </si>
  <si>
    <t>MC</t>
  </si>
  <si>
    <t>Category</t>
  </si>
  <si>
    <t>Lamp Nominal W</t>
  </si>
  <si>
    <t>Road/Area</t>
  </si>
  <si>
    <t>MH Price</t>
  </si>
  <si>
    <t>Baseline Data</t>
  </si>
  <si>
    <t>Price/Unit</t>
  </si>
  <si>
    <t>Webscrape</t>
  </si>
  <si>
    <t>http://www.lightmart.com/small-area-light-70w-metal-halide-bulb-dark-bronze</t>
  </si>
  <si>
    <t>https://affordablelighting.com/index.php?option=com_hikashop&amp;ctrl=product&amp;task=show&amp;cid=25428&amp;name=medium-cobra-head-cls-rw601sp-curved-glass</t>
  </si>
  <si>
    <t>http://www.lightmart.com/commercial-light-fixtures/outdoor-commercial-lighting/street-lighting/hid-street-lights</t>
  </si>
  <si>
    <t>https://www.prolighting.com/megh200psq.html</t>
  </si>
  <si>
    <t>https://affordablelighting.com/index.php?option=com_hikashop&amp;ctrl=product&amp;task=show&amp;cid=25502&amp;name=large-cobra-head-cls-rw604p-curved-glass</t>
  </si>
  <si>
    <t>http://www.lightmart.com/street-light-320w-pulse-start-metal-halide-flat-lens</t>
  </si>
  <si>
    <t>https://www.grainger.com/product/LUMAPRO-Security-Lighting-WP105205/_/N-ore</t>
  </si>
  <si>
    <t>https://www.grainger.com/product/LUMAPRO-Security-Lighting-WP105205/_/N-ore  https://www.platt.com/platt-electric-supply/Barn-Lights-Light-Metal-Halide/Lithonia-Lighting/TDD100ML-120-M2/product.aspx?zpid=771751</t>
  </si>
  <si>
    <t>http://www.lightmart.com/e-z-area-light-150w-pulse-start-metal-halide-6-inch-pole-mounting-bracket?gclid=EAIaIQobChMI7Yry79b61gIVjZe9Ch04cAcXEAkYAyABEgJ-UPD_BwE</t>
  </si>
  <si>
    <t>https://www.grainger.com/product/ACUITY-LITHONIA-Security-Lighting-3JXC6  http://www.e-conolight.com/ruud-20-aerodomer-lighting-fixture-symmetrical-throw-400w-psmh.html</t>
  </si>
  <si>
    <t>http://www.e-conolight.com/ruud-25-aerodomer-lighting-fixture-wide-throw-750w-psmh.html</t>
  </si>
  <si>
    <t>http://www.e-conolight.com/ruud-22-area-roadway-light-1000w-mh-multi-tap-ballast-mounting-hardware-sold-separately.html</t>
  </si>
  <si>
    <t>MH</t>
  </si>
  <si>
    <t>Meas LED</t>
  </si>
  <si>
    <t>Base LED</t>
  </si>
  <si>
    <t>All LED</t>
  </si>
  <si>
    <t>All LED Price</t>
  </si>
  <si>
    <t>PBVZ4B3T</t>
  </si>
  <si>
    <t>Outdoor Full-Cutoff Wall-Mounted Area Luminaires</t>
  </si>
  <si>
    <t>Wall-Mounted</t>
  </si>
  <si>
    <t>P6XDTVUR</t>
  </si>
  <si>
    <t>Outdoor Non-Cutoff and Semi-Cutoff Wall-Mounted Area Luminaires</t>
  </si>
  <si>
    <t>P3ES51RF</t>
  </si>
  <si>
    <t>P00000P6N</t>
  </si>
  <si>
    <t>P5KC7XRC</t>
  </si>
  <si>
    <t>PCQPESE8</t>
  </si>
  <si>
    <t>PD1A8ZNK</t>
  </si>
  <si>
    <t>PDMUKEEU</t>
  </si>
  <si>
    <t>PV91MSD9</t>
  </si>
  <si>
    <t>PVMDDT9G</t>
  </si>
  <si>
    <t>P16Y462D</t>
  </si>
  <si>
    <t>PPURNCT6</t>
  </si>
  <si>
    <t>PT7HH98C</t>
  </si>
  <si>
    <t>P8UGN64F</t>
  </si>
  <si>
    <t>PWVBFGJ6V</t>
  </si>
  <si>
    <t>PG7FJ1WN</t>
  </si>
  <si>
    <t>PHE8A1UR</t>
  </si>
  <si>
    <t>P51UERW3</t>
  </si>
  <si>
    <t>P0000053L</t>
  </si>
  <si>
    <t>P00000P6R</t>
  </si>
  <si>
    <t>P00000PX1</t>
  </si>
  <si>
    <t>P853JJFW</t>
  </si>
  <si>
    <t>PXSUM4WU</t>
  </si>
  <si>
    <t>PBY7KTBW</t>
  </si>
  <si>
    <t>PXZBE1A2</t>
  </si>
  <si>
    <t>PCP8BGMK</t>
  </si>
  <si>
    <t>Retrofit Kits for Outdoor Full-Cutoff Wall-Mounted Area Luminaires</t>
  </si>
  <si>
    <t>PEQPQR96</t>
  </si>
  <si>
    <t>P5DM4KBA</t>
  </si>
  <si>
    <t>P6Z33HRC</t>
  </si>
  <si>
    <t>P7NQYWH3</t>
  </si>
  <si>
    <t>P768P2DB</t>
  </si>
  <si>
    <t>PC17GEVT</t>
  </si>
  <si>
    <t>PPZV4YXV</t>
  </si>
  <si>
    <t>P2DJAH3Q</t>
  </si>
  <si>
    <t>P7GVJAMR</t>
  </si>
  <si>
    <t>P235TZC9</t>
  </si>
  <si>
    <t>PRBV5GN6</t>
  </si>
  <si>
    <t>PVSQG5ND</t>
  </si>
  <si>
    <t>PA4M7E13</t>
  </si>
  <si>
    <t>PB6H3T95</t>
  </si>
  <si>
    <t>PMUKR8YG</t>
  </si>
  <si>
    <t>PMZG8QSZ</t>
  </si>
  <si>
    <t>PYZZB16V</t>
  </si>
  <si>
    <t>P6HK5M49</t>
  </si>
  <si>
    <t>PXDXXRWV</t>
  </si>
  <si>
    <t>PDG4N6GHG</t>
  </si>
  <si>
    <t>PPTTT3A6</t>
  </si>
  <si>
    <t>PB1PWDD2</t>
  </si>
  <si>
    <t>P9HTC47E</t>
  </si>
  <si>
    <t>PKHFSFTS</t>
  </si>
  <si>
    <t>P4EQSVXM</t>
  </si>
  <si>
    <t>P7XZRH1Y</t>
  </si>
  <si>
    <t>P8ASU3YS</t>
  </si>
  <si>
    <t>P000017B6</t>
  </si>
  <si>
    <t>P0000173W</t>
  </si>
  <si>
    <t>PKUKQE95</t>
  </si>
  <si>
    <t>PZYHCWZP</t>
  </si>
  <si>
    <t>P00000540</t>
  </si>
  <si>
    <t>P0000053S</t>
  </si>
  <si>
    <t>PPS541FJ</t>
  </si>
  <si>
    <t>P2AZXW898</t>
  </si>
  <si>
    <t>P00000524</t>
  </si>
  <si>
    <t>PBZN9CRY</t>
  </si>
  <si>
    <t>PC14BU1H</t>
  </si>
  <si>
    <t>P8FHQTUR</t>
  </si>
  <si>
    <t>P532BPKW</t>
  </si>
  <si>
    <t>PT3RYDMX</t>
  </si>
  <si>
    <t>PSAZYR13</t>
  </si>
  <si>
    <t>PK86SFSA</t>
  </si>
  <si>
    <t>P9BG5ZQX</t>
  </si>
  <si>
    <t>PDSB7PCT</t>
  </si>
  <si>
    <t>PB4J4WCV</t>
  </si>
  <si>
    <t>PHWAWFS9</t>
  </si>
  <si>
    <t>PSB2CPJU</t>
  </si>
  <si>
    <t>PADHSW1V</t>
  </si>
  <si>
    <t>PRQJ89RP</t>
  </si>
  <si>
    <t>PY75MSBE</t>
  </si>
  <si>
    <t>PK35CB9X</t>
  </si>
  <si>
    <t>P1EDFBTF</t>
  </si>
  <si>
    <t>PQ7F8FAC</t>
  </si>
  <si>
    <t>P000003Y6</t>
  </si>
  <si>
    <t>P61X2JRY</t>
  </si>
  <si>
    <t>PGQGNNBY</t>
  </si>
  <si>
    <t>PAFAPTVT</t>
  </si>
  <si>
    <t>PRX9JKH4</t>
  </si>
  <si>
    <t>PUQAWPJY</t>
  </si>
  <si>
    <t>PTEXSGNU</t>
  </si>
  <si>
    <t>PAQWM7T6</t>
  </si>
  <si>
    <t>PXMSMYTZ</t>
  </si>
  <si>
    <t>PXAV4EDS</t>
  </si>
  <si>
    <t>PQSHTRNF</t>
  </si>
  <si>
    <t>PKZC5V7E</t>
  </si>
  <si>
    <t>PEMSZ7DP</t>
  </si>
  <si>
    <t>PBDVXZKM</t>
  </si>
  <si>
    <t>PXXEQDJJ</t>
  </si>
  <si>
    <t>PECU9KMR</t>
  </si>
  <si>
    <t>Wall Pack</t>
  </si>
  <si>
    <t>PXTN9FNA</t>
  </si>
  <si>
    <t>Parking Garage Luminaires</t>
  </si>
  <si>
    <t>Garage</t>
  </si>
  <si>
    <t>P7AZ6B53</t>
  </si>
  <si>
    <t>PJ7KRYWB</t>
  </si>
  <si>
    <t>PNBDYWNZ</t>
  </si>
  <si>
    <t>PE9GMR73</t>
  </si>
  <si>
    <t>P27F1QC2</t>
  </si>
  <si>
    <t>PNDES2M9</t>
  </si>
  <si>
    <t>P48PZE82</t>
  </si>
  <si>
    <t>PSPHWQ9K</t>
  </si>
  <si>
    <t>PJEQT49U</t>
  </si>
  <si>
    <t>PSYR32C1</t>
  </si>
  <si>
    <t>PWKFF9F6</t>
  </si>
  <si>
    <t>PGTX85FC</t>
  </si>
  <si>
    <t>PKSYUFPS</t>
  </si>
  <si>
    <t>P5DRFSDX</t>
  </si>
  <si>
    <t>P000018AO</t>
  </si>
  <si>
    <t>PT1NQPKS</t>
  </si>
  <si>
    <t>Fluor Price</t>
  </si>
  <si>
    <t>https://www.accessfixtures.com/p/70w-usa-pulse-start-metal-halide-ps-mh-medium-vandal-resistant-light-fixtures-120208240277v/</t>
  </si>
  <si>
    <t>https://www.accessfixtures.com/p/150w-usa-pulse-start-metal-halide-ps-mh-large-vandal-resistant-light-fixtures-120208240277v/</t>
  </si>
  <si>
    <t>http://www.goodmart.com/products/rab-lighting-van5-200w-ps-metal-halide-vandalproof-ceiling-fixture-van5hh200psq.htm</t>
  </si>
  <si>
    <t>https://www.warehouse-lighting.com/canopy-lighting/250-watt-pulse-start-metal-halide-white-powder-coat-finish-18-inch-x-18-inch-120-volt.aspx</t>
  </si>
  <si>
    <t>P8D6S6N3</t>
  </si>
  <si>
    <t>Fuel Pump Canopy Luminaires</t>
  </si>
  <si>
    <t>Canopy</t>
  </si>
  <si>
    <t>PTVJ7RQZ</t>
  </si>
  <si>
    <t>PJC1AY1U</t>
  </si>
  <si>
    <t>PRHPATKE</t>
  </si>
  <si>
    <t>P6JPWV1T</t>
  </si>
  <si>
    <t>PK27PRGA</t>
  </si>
  <si>
    <t>PZFZKNUB</t>
  </si>
  <si>
    <t>PR9AGJ8H</t>
  </si>
  <si>
    <t>PEUBYJ4J</t>
  </si>
  <si>
    <t>PVZRMKW3</t>
  </si>
  <si>
    <t>PYPAKMGB</t>
  </si>
  <si>
    <t>PQSPTEN5</t>
  </si>
  <si>
    <t>PTHZ2MUE</t>
  </si>
  <si>
    <t>P0000052M</t>
  </si>
  <si>
    <t>P0000052L</t>
  </si>
  <si>
    <t>P0000052N</t>
  </si>
  <si>
    <t>P00000OF5</t>
  </si>
  <si>
    <t>P00000NXC</t>
  </si>
  <si>
    <t>P00000PF4</t>
  </si>
  <si>
    <t>P5V7DZ55</t>
  </si>
  <si>
    <t>P33UUFH7</t>
  </si>
  <si>
    <t>P00000UM0</t>
  </si>
  <si>
    <t>P52X15E3</t>
  </si>
  <si>
    <t>P81HW2ZV</t>
  </si>
  <si>
    <t>PG4G99YS</t>
  </si>
  <si>
    <t>P000010EG</t>
  </si>
  <si>
    <t>PC5E8RGV5</t>
  </si>
  <si>
    <t>PM3PFUUP</t>
  </si>
  <si>
    <t>PGQ41WEF</t>
  </si>
  <si>
    <t>PSZ8YRV9</t>
  </si>
  <si>
    <t>https://www.accessfixtures.com/p/100w-usa-pulse-start-metal-halide-ps-mh-large-vandal-resistant-light-fixtures-120208240277v/</t>
  </si>
  <si>
    <t>https://www.warehouse-lighting.com/canopy-lighting/320-watt-pulse-start-metal-halide-white-powder-coat-finish-18-inch-x-18-inch-120-volt.aspx</t>
  </si>
  <si>
    <t>https://www.warehouse-lighting.com/store/p/457-120-277-Volt-400-Watt-Pulse-start-metal-halide-18-x-18-Canopy-Fixture.aspx</t>
  </si>
  <si>
    <t>Price as a function of Lumen output</t>
  </si>
  <si>
    <t>Price as a function of Fixture Wattage</t>
  </si>
  <si>
    <t>% of MH in base mix</t>
  </si>
  <si>
    <t>Street</t>
  </si>
  <si>
    <t>Area</t>
  </si>
  <si>
    <t>Street LS1/2 MCs</t>
  </si>
  <si>
    <t>Area MCs</t>
  </si>
  <si>
    <t>PWY9ERJE</t>
  </si>
  <si>
    <t>P9T557FV</t>
  </si>
  <si>
    <t>PG1DPEEC</t>
  </si>
  <si>
    <t>https://www.warehouse-lighting.com/wall-packs/70-watt-pulse-start-metal-halide-bronze-finish-120-volt-wall-pack-lights.aspx</t>
  </si>
  <si>
    <t>https://www.warehouse-lighting.com/store/p/19195-100-Watt-PSMH-Wall-Pack-120/208/240/277V.aspx</t>
  </si>
  <si>
    <t>http://www.blocklighting.com/product/94572/wpm150mh-medium-wall-pack-metal-halide</t>
  </si>
  <si>
    <t>https://www.prolighting.com/wp3h200psq-bronze-button-photocontrol-wired-for-277v.html</t>
  </si>
  <si>
    <t>https://www.warehouse-lighting.com/250-watt-metal-halide-wall-pack-light</t>
  </si>
  <si>
    <t>http://www.lightworld.com/products/dynalux-large-wall-pack-dxwp25-series.html</t>
  </si>
  <si>
    <t>https://www.1000bulbs.com/product/65154/PLT-106PSMH400.html</t>
  </si>
  <si>
    <t>We</t>
  </si>
  <si>
    <t>Lamp Watts</t>
  </si>
  <si>
    <t>Fixture Watts</t>
  </si>
  <si>
    <t>Base Case MH %</t>
  </si>
  <si>
    <t>P4JG8K1P</t>
  </si>
  <si>
    <t>PBNNJGE3</t>
  </si>
  <si>
    <t>https://www.1000bulbs.com/product/86702/TCP-WL4WA232UNIN.html</t>
  </si>
  <si>
    <t>Fluorescent</t>
  </si>
  <si>
    <t>Lamp Watt</t>
  </si>
  <si>
    <t># Lamps</t>
  </si>
  <si>
    <t>http://www.wholesalecontractorsupply.com/Metal-Halide-Round-Canopy-12x12CV-100-MH-4T-p/12x12CV-100-MH-4T.htm</t>
  </si>
  <si>
    <t>https://www.shineretrofits.com/1st-source-uls-t8-24-3-3-lamp-2x4-t8-ultra-surface-mount-110w-110-watt-light-fixture.html</t>
  </si>
  <si>
    <t>https://www.shineretrofits.com/1st-source-delta-t8-3-3-lamp-t8-parking-garage-110w-110watt-light-fixture.html</t>
  </si>
  <si>
    <t>https://www.shineretrofits.com/1st-source-uls-t8-24-4-4-lamp-2x4-t8-ultra-surface-mount-147w-147-watt-light-fixture.html</t>
  </si>
  <si>
    <t>https://www.shineretrofits.com/1st-source-uls-t8-24-6-6-lamp-2x4-t8-ultra-surface-mount-221w-221-watt-light-fixture.html</t>
  </si>
  <si>
    <t>https://howard.lighting/8-x-8-small-canopy?gclid=CjwKCAiArrrQBRBbEiwAH_6sNLbNlFyRDhmd5lSUvS8w6mYi1UK6NWJp2SK6H75P3kaw1JSaHh2LlxoCo6QQAvD_BwE</t>
  </si>
  <si>
    <t>Note: fluorescent product wattages are not matched 1-to-1 against base assumptions, as they can vary by the ballast selected.</t>
  </si>
  <si>
    <t>P8R87W9W</t>
  </si>
  <si>
    <t>P5DKE9SU</t>
  </si>
  <si>
    <t>https://www.prolighting.com/outdoor/canopylights/pled2x10y.html</t>
  </si>
  <si>
    <t>http://www.homedepot.com/p/Irradiant-Canopy-Mount-Dark-Bronze-LED-Outdoor-Area-Light-CP-10-47-DB/205788707</t>
  </si>
  <si>
    <t>https://www.prolighting.com/outdoor/canopylights/pled2x13y.html</t>
  </si>
  <si>
    <t>https://www.prolighting.com/outdoor/canopylights/pled2x13.html</t>
  </si>
  <si>
    <t>https://www.1000bulbs.com/product/113289/LEDF-CBNZ3635050X2.html</t>
  </si>
  <si>
    <t>https://www.grainger.com/product/LUMAPRO-8-15-16-x-8-15-16-x-7-1-4-49WJ34?s_pp=false&amp;picUrl=//static.grainger.com/rp/s/is/image/Grainger/49WJ34_AS01?$smthumb$&amp;breadcrumbCatId=26765</t>
  </si>
  <si>
    <t>http://www.homedepot.com/p/Irradiant-Canopy-Mount-Dark-Bronze-LED-Outdoor-Area-Light-GC-20-47-DB/205788705</t>
  </si>
  <si>
    <t>https://www.grainger.com/product/LUMAPRO-12-1-4-x-12-1-4-x-9-Parking-33H468?s_pp=false&amp;picUrl=//static.grainger.com/rp/s/is/image/Grainger/33H468_AS01?$smthumb$&amp;breadcrumbCatId=26765</t>
  </si>
  <si>
    <t>https://www.amazon.com/LEDwholesalers-35-Watt-Outdoor-Ceiling-UL-Listed/dp/B01H34UUG4/ref=sr_1_90?s=lamps-light&amp;ie=UTF8&amp;qid=1489427605&amp;sr=1-90&amp;keywords=LED+street</t>
  </si>
  <si>
    <t>http://www.homedepot.com/p/Axis-LED-Lighting-40-Watt-Bronze-LED-Outdoor-Canopy-Light-Natural-White-5000K-AEP40WCL/206685680</t>
  </si>
  <si>
    <t>http://www.homedepot.com/p/23-Watt-Bronze-Outdoor-LED-Canopy-Light-VN30QF1X23U5KSZ/207176412</t>
  </si>
  <si>
    <t>https://www.e-conolight.com/outdoor-lighting/canopy/e-cp2l03cw.html</t>
  </si>
  <si>
    <t>https://www.1000bulbs.com/product/172173/LEDF-AC0123510.html</t>
  </si>
  <si>
    <t>https://www.1000bulbs.com/product/153537/PLT-10066.html</t>
  </si>
  <si>
    <t>https://www.prolighting.com/outdoor/canopylights/cledf4050u12b.html</t>
  </si>
  <si>
    <t>https://www.prolighting.com/outdoor/canopylights/cledf4050u1.html</t>
  </si>
  <si>
    <t>https://www.1000bulbs.com/product/173109/LITH-0215.html</t>
  </si>
  <si>
    <t>https://www.grainger.com/product/ACUITY-LITHONIA-12-3-8-x-12-3-8-x-8-3-4-LED-22LU30?s_pp=false&amp;picUrl=//static.grainger.com/rp/s/is/image/Grainger/22LU30_AW01?$smthumb$&amp;breadcrumbCatId=26765</t>
  </si>
  <si>
    <t>http://www.homedepot.com/p/Lithonia-Lighting-Ceiling-Mount-Outdoor-Dark-Bronze-LED-Canopy-Ceiling-Luminaire-VRC-LED-1-50K-MVOLT-M6/204718188</t>
  </si>
  <si>
    <t>https://www.prolighting.com/outdoor/canopylights/cp-40wled-univ-5k.html</t>
  </si>
  <si>
    <t>https://www.1000bulbs.com/product/153538/PLT-10067.html</t>
  </si>
  <si>
    <t>https://www.e-conolight.com/outdoor-lighting/canopy/e-cc5.html?cct=5251&amp;finish=5311</t>
  </si>
  <si>
    <t>https://www.prolighting.com/outdoor/canopylights/71462.html</t>
  </si>
  <si>
    <t>https://www.e-conolight.com/outdoor-lighting/canopy/led-round-canopy-light-3700-lumens.html?cct=5251&amp;finish=5311</t>
  </si>
  <si>
    <t>https://www.prolighting.com/outdoor/canopylights/gvv3604u.html</t>
  </si>
  <si>
    <t>https://www.prolighting.com/outdoor/canopylights/gvv3604ulpl.html</t>
  </si>
  <si>
    <t>https://www.1000bulbs.com/product/173304/CREE-10142.html</t>
  </si>
  <si>
    <t>https://www.1000bulbs.com/product/173312/CREE-10133-KIT.html</t>
  </si>
  <si>
    <t>https://www.1000bulbs.com/product/174036/PQL-83230.html</t>
  </si>
  <si>
    <t>https://www.grainger.com/product/LUMAPRO-12-1-4-x-12-1-4-x-9-LED-Parking-49WJ35?s_pp=false&amp;picUrl=//static.grainger.com/rp/s/is/image/Grainger/49WJ35_AS01?$smthumb$&amp;breadcrumbCatId=26765</t>
  </si>
  <si>
    <t>https://www.amazon.com/Cost-Less-Lighting-Canopy-Parking/dp/B01CD64CNE/ref=sr_1_342?s=lamps-light&amp;ie=UTF8&amp;qid=1489432117&amp;sr=1-342&amp;keywords=LED+street</t>
  </si>
  <si>
    <t>https://www.prolighting.com/outdoor/canopylights/pl45cpf-d-850.html</t>
  </si>
  <si>
    <t>https://www.prolighting.com/outdoor/canopylights/cp-60wled-univ-5k.html</t>
  </si>
  <si>
    <t>https://www.grainger.com/product/GE-LIGHTING-16-45-64-x-16-7-64-x-7-13-48TM73?s_pp=false&amp;picUrl=//static.grainger.com/rp/s/is/image/Grainger/48TM73_AS01?$smthumb$&amp;breadcrumbCatId=26765</t>
  </si>
  <si>
    <t>https://www.amazon.com/Daylight-Replacement-Waterproof-Non-dimmable-Warehouse/dp/B01GCDE8YM/ref=sr_1_201?s=lamps-light&amp;ie=UTF8&amp;qid=1489429757&amp;sr=1-201&amp;keywords=LED+street</t>
  </si>
  <si>
    <t>https://www.prolighting.com/outdoor/canopylights/pled2x26n.html</t>
  </si>
  <si>
    <t>https://www.1000bulbs.com/product/153829/PLT-10069.html</t>
  </si>
  <si>
    <t>https://www.grainger.com/product/LUMAPRO-12-1-4-x-12-1-4-x-9-LED-Parking-49WJ36?s_pp=false&amp;picUrl=//static.grainger.com/rp/s/is/image/Grainger/49WJ35_AS01?$smthumb$&amp;breadcrumbCatId=26765</t>
  </si>
  <si>
    <t>http://www.homedepot.com/p/Axis-LED-Lighting-60-Watt-Bronze-LED-Outdoor-Canopy-Light-Natural-White-5000K-AEP60WCL/206685699</t>
  </si>
  <si>
    <t>https://www.amazon.com/gp/slredirect/picassoRedirect.html/ref=pa_sp_btf_tools_sr_pg11_2?ie=UTF8&amp;adId=A103862429IT2W9CAS6II&amp;url=https%3A%2F%2Fwww.amazon.com%2FAwe-Light-Street-Retrofit-Replaces-Shoesbox%2Fdp%2FB016XXTZ0I%2Fref%3Dsr_1_266%3Fs%3Dlamps-light%26ie%3DUTF8%26qid%3D1489430544%26sr%3D1-266-spons%26keywords%3DLED%2Bstreet%26psc%3D1&amp;qualifier=1489430544&amp;id=106969667870360&amp;widgetName=sp_btf</t>
  </si>
  <si>
    <t>https://www.prolighting.com/outdoor/canopylights/pled2x26.html</t>
  </si>
  <si>
    <t>https://www.1000bulbs.com/product/174270/PQL-83235.html</t>
  </si>
  <si>
    <t>https://www.amazon.com/Daylight-Replacement-Waterproof-Non-dimmable-Warehouse/dp/B01GCDEAR2/ref=sr_1_165?s=lamps-light&amp;ie=UTF8&amp;qid=1489428922&amp;sr=1-165&amp;keywords=LED+street</t>
  </si>
  <si>
    <t>https://www.e-conolight.com/outdoor-lighting/canopy/led-high-output-canopy-light.html?cct=5251&amp;finish=5311</t>
  </si>
  <si>
    <t>https://www.prolighting.com/outdoor/canopylights/pl65cpf-d-850.html</t>
  </si>
  <si>
    <t>https://www.e-conolight.com/outdoor-lighting/canopy/low-profile-led-canopy-light-wide-7300-lumens-5000k-white.html</t>
  </si>
  <si>
    <t>https://www.prolighting.com/outdoor/canopylights/cled8350u1.html</t>
  </si>
  <si>
    <t>https://www.prolighting.com/outdoor/canopylights/cled8350u12b.html</t>
  </si>
  <si>
    <t>https://www.1000bulbs.com/product/173317/CREE-10138-KIT.html</t>
  </si>
  <si>
    <t>https://www.grainger.com/product/CREE-15-x-15-x-2-LED-Canopy-Light-48PF32?s_pp=false&amp;picUrl=//static.grainger.com/rp/s/is/image/Grainger/48PF31_AS01?$smthumb$&amp;breadcrumbCatId=26765</t>
  </si>
  <si>
    <t>https://www.grainger.com/product/CREE-15-x-15-x-2-29-32-LED-Canopy-48PF28?s_pp=false&amp;picUrl=//static.grainger.com/rp/s/is/image/Grainger/48PF27_AS01?$smthumb$&amp;breadcrumbCatId=26765</t>
  </si>
  <si>
    <t>https://www.1000bulbs.com/product/174098/PQL-90003.html</t>
  </si>
  <si>
    <t>https://www.grainger.com/product/CREE-15-x-15-x-2-Canopy-Light-with-24AU38?s_pp=false&amp;picUrl=//static.grainger.com/rp/s/is/image/Grainger/24AU38_AS01?$smthumb$&amp;breadcrumbCatId=26765</t>
  </si>
  <si>
    <t>https://www.grainger.com/product/CREE-15-x-15-x-2-29-32-Canopy-Light-24AU40?s_pp=false&amp;picUrl=//static.grainger.com/rp/s/is/image/Grainger/24AU40_AS01?$smthumb$&amp;breadcrumbCatId=26765</t>
  </si>
  <si>
    <t>https://www.grainger.com/product/GE-LIGHTING-16-45-64-x-16-7-64-x-7-13-48TM77?s_pp=false&amp;picUrl=//static.grainger.com/rp/s/is/image/Grainger/48TM73_AS01?$smthumb$&amp;breadcrumbCatId=26765</t>
  </si>
  <si>
    <t>http://www.homedepot.com/p/Axis-LED-Lighting-90-Watt-Bronze-LED-Outdoor-Canopy-Light-Natural-White-5000K-AEP90WCL/206685711</t>
  </si>
  <si>
    <t>http://www.homedepot.com/p/ATG-Electronics-90-Watt-Outdoor-Black-LED-Canopy-Light-with-Natural-White-5000K-CPPG90HU500000/204690954</t>
  </si>
  <si>
    <t>http://www.homedepot.com/p/ATG-Electronics-60-Watt-Outdoor-Black-LED-Canopy-Light-with-Natural-White-5000K-CPPG60HU500000/204690933</t>
  </si>
  <si>
    <t>https://www.grainger.com/product/CREE-15-x-15-x-2-29-32-LED-Canopy-48PF30?s_pp=false&amp;picUrl=//static.grainger.com/rp/s/is/image/Grainger/48PF27_AS01?$smthumb$&amp;breadcrumbCatId=26765</t>
  </si>
  <si>
    <t>https://www.1000bulbs.com/product/173252/CREE-10123.html</t>
  </si>
  <si>
    <t>https://www.1000bulbs.com/product/173243/CREE-10122.html</t>
  </si>
  <si>
    <t>https://www.prolighting.com/catalog/product/view/id/35663/category/2072/</t>
  </si>
  <si>
    <t>https://www.prolighting.com/outdoor/canopylights/cpy250-a-dm-f-b-ul-wh.html</t>
  </si>
  <si>
    <t>https://www.grainger.com/product/CREE-15-x-15-x-2-Canopy-Light-with-24AU39?s_pp=false&amp;picUrl=//static.grainger.com/rp/s/is/image/Grainger/24AU38_AS01?$smthumb$&amp;breadcrumbCatId=26765</t>
  </si>
  <si>
    <t>https://www.grainger.com/product/GE-LIGHTING-16-45-64-x-16-7-64-x-7-13-48TM75?s_pp=false&amp;picUrl=//static.grainger.com/rp/s/is/image/Grainger/48TM73_AS01?$smthumb$&amp;breadcrumbCatId=26765</t>
  </si>
  <si>
    <t>https://www.grainger.com/product/CREE-15-x-15-x-2-LED-Canopy-Light-48PF37?s_pp=false&amp;picUrl=//static.grainger.com/rp/s/is/image/Grainger/48PF31_AS01?$smthumb$&amp;breadcrumbCatId=26765</t>
  </si>
  <si>
    <t>https://www.amazon.com/EiKO-ASL-5C-40K-U-Area-Site-Lamp/dp/B01N91BT9S/ref=sr_1_1039?s=lamps-light&amp;ie=UTF8&amp;qid=1493250053&amp;sr=1-1039&amp;keywords=LED+street+light</t>
  </si>
  <si>
    <t>https://www.amazon.com/EiKO-ASL-5C-50K-U-Area-Site-Lamp/dp/B01N045IQP/ref=sr_1_1048?s=lamps-light&amp;ie=UTF8&amp;qid=1493250053&amp;sr=1-1048&amp;keywords=LED+street+light</t>
  </si>
  <si>
    <t>https://www.amazon.com/EiKO-ASL-5C-40K-U-Area-Site-Lamp/dp/B01N8QVQBW/ref=sr_1_1040?s=lamps-light&amp;ie=UTF8&amp;qid=1493250053&amp;sr=1-1040&amp;keywords=LED+street+light</t>
  </si>
  <si>
    <t>https://www.amazon.com/EiKO-ASL-5C-50K-U-Area-Site-Lamp/dp/B01N0CF0P3/ref=sr_1_1046?s=lamps-light&amp;ie=UTF8&amp;qid=1493250053&amp;sr=1-1046&amp;keywords=LED+street+light</t>
  </si>
  <si>
    <t>https://www.amazon.com/EiKO-ASL-3C-40K-U-Area-Site-Lamp/dp/B01MSKQR1X/ref=sr_1_1050?s=lamps-light&amp;ie=UTF8&amp;qid=1493250053&amp;sr=1-1050&amp;keywords=LED+street+light</t>
  </si>
  <si>
    <t>https://www.amazon.com/1000LED-AC100-277V-Certificated-Packing-Station/dp/B019UVPQGM/ref=sr_1_267?s=lamps-light&amp;ie=UTF8&amp;qid=1493262964&amp;sr=1-267&amp;keywords=LED+high+bay</t>
  </si>
  <si>
    <t>https://www.amazon.com/SLG-120-277VAC-Equivalent-Daylight-Qualified/dp/B016I40IU8/ref=sr_1_106?s=lamps-light&amp;ie=UTF8&amp;qid=1493230155&amp;sr=1-106&amp;keywords=LED+street+light</t>
  </si>
  <si>
    <t>https://www.prolighting.com/outdoor/canopylights/mx-75506.html?___SID=S</t>
  </si>
  <si>
    <t>https://www.grainger.com/product/GE-LIGHTING-16-45-64-x-16-7-64-x-7-13-48TM78?s_pp=false&amp;picUrl=//static.grainger.com/rp/s/is/image/Grainger/48TM73_AS01?$smthumb$</t>
  </si>
  <si>
    <t>https://www.grainger.com/product/GE-LIGHTING-16-45-64-x-16-7-64-x-7-13-48TM74?s_pp=false&amp;picUrl=//static.grainger.com/rp/s/is/image/Grainger/48TM73_AS01?$smthumb$</t>
  </si>
  <si>
    <t>https://www.prolighting.com/outdoor/canopylights/pled2x20y.html?___SID=S</t>
  </si>
  <si>
    <t>https://www.prolighting.com/outdoor/canopylights/mx-107235.html?___SID=S</t>
  </si>
  <si>
    <t>https://www.grainger.com/product/GE-LIGHTING-16-45-64-x-16-7-64-x-7-13-48TM76?s_pp=false&amp;picUrl=//static.grainger.com/rp/s/is/image/Grainger/48TM73_AS01?$smthumb$</t>
  </si>
  <si>
    <t>https://www.grainger.com/product/CREE-15-x-15-x-2-LED-Canopy-Light-48PF38?s_pp=false&amp;picUrl=//static.grainger.com/rp/s/is/image/Grainger/48PF31_AS01?$smthumb$</t>
  </si>
  <si>
    <t>https://www.prolighting.com/outdoor/canopylights/pled2x20.html?___SID=S</t>
  </si>
  <si>
    <t>https://www.prolighting.com/outdoor/canopylights/mx-101140.html?___SID=S</t>
  </si>
  <si>
    <t>https://www.prolighting.com/outdoor/canopylights/mx-101130.html?___SID=S</t>
  </si>
  <si>
    <t>https://www.prolighting.com/outdoor/canopylights/mx-101091.html</t>
  </si>
  <si>
    <t>https://www.grainger.com/product/CREE-15-x-15-x-2-LED-Canopy-Light-48PF34?s_pp=false&amp;picUrl=//static.grainger.com/rp/s/is/image/Grainger/48PF31_AS01?$smthumb$</t>
  </si>
  <si>
    <t>https://www.prolighting.com/outdoor/canopylights/mx-101063.html?___SID=S</t>
  </si>
  <si>
    <t>https://www.prolighting.com/outdoor/canopylights/mx-101053.html?___SID=S</t>
  </si>
  <si>
    <t>https://www.prolighting.com/outdoor/canopylights/mx-74148.html?___SID=S</t>
  </si>
  <si>
    <t>https://www.grainger.com/product/CREE-15-x-15-x-2-LED-Canopy-Light-48PF35?s_pp=false&amp;picUrl=//static.grainger.com/rp/s/is/image/Grainger/48PF31_AS01?$smthumb$</t>
  </si>
  <si>
    <t>https://www.grainger.com/product/CREE-15-x-15-x-2-LED-Canopy-Light-48PF36?s_pp=false&amp;picUrl=//static.grainger.com/rp/s/is/image/Grainger/48PF31_AS01?$smthumb$</t>
  </si>
  <si>
    <t>https://www.grainger.com/product/CREE-15-x-15-x-2-29-32-Canopy-Light-24AU41?s_pp=false&amp;picUrl=//static.grainger.com/rp/s/is/image/Grainger/24AU41_AS01?$smthumb$</t>
  </si>
  <si>
    <t>https://www.grainger.com/product/HUBBELL-LIGHTING-OUTDOOR-14-x-8-x-8-1-8-LED-Canopy-45VT74?s_pp=false&amp;picUrl=//static.grainger.com/rp/s/is/image/Grainger/45VT74_AS01?$smthumb$</t>
  </si>
  <si>
    <t>https://www.prolighting.com/outdoor/canopylights/mx-101087.html?___SID=S</t>
  </si>
  <si>
    <t>https://www.prolighting.com/outdoor/canopylights/mx-72944.html</t>
  </si>
  <si>
    <t>https://www.prolighting.com/outdoor/canopylights/mx-101048.html?___SID=S</t>
  </si>
  <si>
    <t>https://www.prolighting.com/outdoor/canopylights/mx-72930.html?___SID=S</t>
  </si>
  <si>
    <t>https://www.grainger.com/product/HUBBELL-LIGHTING-OUTDOOR-14-x-8-1-8-x-8-1-8-LED-Canopy-45VT75?s_pp=false&amp;picUrl=//static.grainger.com/rp/s/is/image/Grainger/45VT74_AS01?$smthumb$</t>
  </si>
  <si>
    <t>https://www.1000bulbs.com/product/173314/CREE-10135-KIT.html</t>
  </si>
  <si>
    <t>https://www.1000bulbs.com/product/173319/CREE-10139-KIT.html</t>
  </si>
  <si>
    <t>https://www.1000bulbs.com/product/173313/CREE-10134-KIT.html</t>
  </si>
  <si>
    <t>https://www.1000bulbs.com/product/173307/CREE-10143.html</t>
  </si>
  <si>
    <t>https://www.amazon.com/EiKO-SCSL-1C-U-Surface-Canopy-Case/dp/B01MQHP98C/ref=sr_1_730?s=lamps-light&amp;ie=UTF8&amp;qid=1493272611&amp;sr=1-730&amp;keywords=LED+high+bay</t>
  </si>
  <si>
    <t>https://www.prolighting.com/outdoor/canopylights/mx-101141.html?___SID=S</t>
  </si>
  <si>
    <t>https://www.prolighting.com/outdoor/canopylights/mx-101131.html?___SID=S</t>
  </si>
  <si>
    <t>https://www.prolighting.com/outdoor/canopylights/pled2x26-white.html</t>
  </si>
  <si>
    <t>https://www.prolighting.com/outdoor/canopylights/mx-71517.html?___SID=S</t>
  </si>
  <si>
    <t>https://www.1000bulbs.com/product/173315/CREE-10136-KIT.html</t>
  </si>
  <si>
    <t>https://www.1000bulbs.com/product/173316/CREE-10137-KIT.html</t>
  </si>
  <si>
    <t>https://www.prolighting.com/outdoor/canopylights/mx-101102.html?___SID=S</t>
  </si>
  <si>
    <t>https://www.prolighting.com/outdoor/canopylights/mx-101092.html?___SID=S</t>
  </si>
  <si>
    <t>https://www.amazon.com/1000LED-Daylight-Waterproof-IP65AC100-277V-Approval/dp/B01A3BCPIA/ref=sr_1_909?s=lamps-light&amp;ie=UTF8&amp;qid=1497791082&amp;sr=1-909&amp;keywords=LED+high+bay</t>
  </si>
  <si>
    <t>https://www.prolighting.com/outdoor/canopylights/mx-76772.html</t>
  </si>
  <si>
    <t>https://www.prolighting.com/outdoor/canopylights/mx-101064.html?___SID=S</t>
  </si>
  <si>
    <t>https://www.prolighting.com/outdoor/canopylights/mx-101054.html?___SID=S</t>
  </si>
  <si>
    <t>https://www.amazon.com/AOK-150-Watt-Surface-Mount-Stations-Daylight/dp/B01H779X9M/ref=sr_1_380?s=lamps-light&amp;ie=UTF8&amp;qid=1493237343&amp;sr=1-380&amp;keywords=LED+street+light</t>
  </si>
  <si>
    <t>https://www.amazon.com/ATG-Electronics-Lumens-Canopy-CPPG90HU500000/dp/B00PBBYJPU/ref=sr_1_213?s=lamps-light&amp;ie=UTF8&amp;qid=1497828539&amp;sr=1-213&amp;keywords=LED+canopy</t>
  </si>
  <si>
    <t>https://www.amazon.com/RAB-Canopy-Light-watt-Lamp/dp/B0183JLKOE/ref=sr_1_81?s=lamps-light&amp;ie=UTF8&amp;qid=1497827332&amp;sr=1-81&amp;keywords=LED+canopy</t>
  </si>
  <si>
    <t>https://www.prolighting.com/outdoor/canopylights/mx-100009.html?___SID=S</t>
  </si>
  <si>
    <t>https://www.prolighting.com/outdoor/canopylights/mx-101097.html?___SID=S</t>
  </si>
  <si>
    <t>https://www.prolighting.com/outdoor/canopylights/pled2x26-up.html</t>
  </si>
  <si>
    <t>https://www.prolighting.com/outdoor/canopylights/pled2x26-up-white.html</t>
  </si>
  <si>
    <t>https://www.amazon.com/Canopy-Daylight-5000lm-Listed-Certified/dp/B06Y22CXHS/ref=sr_1_723?s=lamps-light&amp;ie=UTF8&amp;qid=1493244172&amp;sr=1-723&amp;keywords=LED+street+light</t>
  </si>
  <si>
    <t>https://www.prolighting.com/outdoor/canopylights/pled2x10y-white.html</t>
  </si>
  <si>
    <t>https://www.prolighting.com/outdoor/canopylights/mx-101138.html</t>
  </si>
  <si>
    <t>https://www.prolighting.com/outdoor/canopylights/mx-101128.html</t>
  </si>
  <si>
    <t>https://www.prolighting.com/outdoor/canopylights/mx-76771.html?___SID=S</t>
  </si>
  <si>
    <t>https://www.amazon.com/ATG-Electronics-Lumens-Canopy-CPPG60HU500000/dp/B00I9DQEF0/ref=sr_1_214?s=lamps-light&amp;ie=UTF8&amp;qid=1497828539&amp;sr=1-214&amp;keywords=LED+canopy</t>
  </si>
  <si>
    <t>https://www.amazon.com/Commercial-Lighting-Daylight-Waterproof-AC100-277V/dp/B0716SWT1S/ref=sr_1_59?s=lamps-light&amp;ie=UTF8&amp;qid=1497825582&amp;sr=1-59&amp;keywords=LED+parking+garage</t>
  </si>
  <si>
    <t>https://www.amazon.com/Commercial-Lighting-Daylight-Waterproof-AC100-277V/dp/B06Y1Y33SR/ref=sr_1_60?s=lamps-light&amp;ie=UTF8&amp;qid=1497825582&amp;sr=1-60&amp;keywords=LED+parking+garage</t>
  </si>
  <si>
    <t>https://www.amazon.com/Canopy-Replacement-Crystal-Lumens-Warehouse/dp/B01MYQWEFH/ref=sr_1_85?s=lamps-light&amp;ie=UTF8&amp;qid=1497827332&amp;sr=1-85&amp;keywords=LED+canopy</t>
  </si>
  <si>
    <t>https://www.amazon.com/Outdoor-Ceiling-Fixture-100-240-Replacement/dp/B01N23O3G5/ref=sr_1_191?s=lamps-light&amp;ie=UTF8&amp;qid=1497828326&amp;sr=1-191&amp;keywords=LED+canopy</t>
  </si>
  <si>
    <t>https://www.amazon.com/Caree-LED-Daylight-Waterproof-Ceilling-Warranty/dp/B01MYR84T8/ref=sr_1_202?s=lamps-light&amp;ie=UTF8&amp;qid=1497828539&amp;sr=1-202&amp;keywords=LED+canopy</t>
  </si>
  <si>
    <t>https://www.amazon.com/NUOGUAN-Equivalent-100-277VAC-Location-Building/dp/B01ITCEDVM/ref=sr_1_207?s=lamps-light&amp;ie=UTF8&amp;qid=1497828539&amp;sr=1-207&amp;keywords=LED+canopy</t>
  </si>
  <si>
    <t>https://www.amazon.com/Commercial-Daylight-Efficient-Waterproof-AC100-277v/dp/B01MZWH49O/ref=sr_1_224?s=lamps-light&amp;ie=UTF8&amp;qid=1497828749&amp;sr=1-224&amp;keywords=LED+canopy</t>
  </si>
  <si>
    <t>https://www.prolighting.com/outdoor/canopylights/mx-101099.html?___SID=S</t>
  </si>
  <si>
    <t>https://www.prolighting.com/outdoor/canopylights/mx-101089.html?___SID=S</t>
  </si>
  <si>
    <t>https://www.prolighting.com/outdoor/canopylights/mx-101137.html?___SID=S</t>
  </si>
  <si>
    <t>https://www.prolighting.com/outdoor/canopylights/mx-101127.html?___SID=S</t>
  </si>
  <si>
    <t>https://www.amazon.com/Canopy-Parking-Garage-Station-Lumens/dp/B01KYI6Q4G/ref=sr_1_75?s=lamps-light&amp;ie=UTF8&amp;qid=1493257383&amp;sr=1-75&amp;keywords=LED+high+bay</t>
  </si>
  <si>
    <t>https://www.prolighting.com/outdoor/canopylights/mx-101061.html</t>
  </si>
  <si>
    <t>https://www.prolighting.com/outdoor/canopylights/mx-101051.html?___SID=S</t>
  </si>
  <si>
    <t>https://www.amazon.com/Ceilling-Commercial-Warehouse-Waterproof-AC100-277V/dp/B071XVHYP9/ref=sr_1_174?s=lamps-light&amp;ie=UTF8&amp;qid=1497828326&amp;sr=1-174&amp;keywords=LED+canopy</t>
  </si>
  <si>
    <t>https://www.prolighting.com/outdoor/canopylights/mx-102340.html?___SID=S</t>
  </si>
  <si>
    <t>https://www.prolighting.com/outdoor/canopylights/mx-95357.html?___SID=S</t>
  </si>
  <si>
    <t>https://www.prolighting.com/outdoor/canopylights/mx-101098.html?___SID=S</t>
  </si>
  <si>
    <t>https://www.prolighting.com/outdoor/canopylights/mx-101088.html?___SID=S</t>
  </si>
  <si>
    <t>https://www.prolighting.com/outdoor/canopylights/mx-102336.html?___SID=S</t>
  </si>
  <si>
    <t>https://www.prolighting.com/outdoor/canopylights/mx-105762.html?___SID=S</t>
  </si>
  <si>
    <t>https://www.amazon.com/Replacement-Waterproof-Daylight-Stairwells-AC100-277V/dp/B01MUBYRJW/ref=sr_1_385?s=lamps-light&amp;ie=UTF8&amp;qid=1493265566&amp;sr=1-385&amp;keywords=LED+high+bay</t>
  </si>
  <si>
    <t>https://www.amazon.com/Caree-LED-Replacement-AC100-277V-Waterproof-Industrial/dp/B01N56UAB2/ref=sr_1_1124?s=lamps-light&amp;ie=UTF8&amp;qid=1497810099&amp;sr=1-1124&amp;keywords=LED+area+light</t>
  </si>
  <si>
    <t>https://www.amazon.com/Caree-LED-Station-Waterproof-Lighting-Warranty/dp/B01MTRS3HG/ref=sr_1_100?s=lamps-light&amp;ie=UTF8&amp;qid=1497827587&amp;sr=1-100&amp;keywords=LED+canopy</t>
  </si>
  <si>
    <t>https://www.prolighting.com/outdoor/canopylights/mx-102011.html?___SID=S</t>
  </si>
  <si>
    <t>https://www.prolighting.com/outdoor/canopylights/mx-101060.html?___SID=S</t>
  </si>
  <si>
    <t>https://www.prolighting.com/outdoor/canopylights/mx-101050.html?___SID=S</t>
  </si>
  <si>
    <t>https://www.e-conolight.com/outdoor-lighting/canopy/e-cp2l04cs.html</t>
  </si>
  <si>
    <t>https://www.e-conolight.com/outdoor-lighting/canopy/e-cp2l04cw.html</t>
  </si>
  <si>
    <t>https://www.prolighting.com/outdoor/canopylights/mx-101094.html?___SID=S</t>
  </si>
  <si>
    <t>https://www.prolighting.com/outdoor/canopylights/mx-101085.html?___SID=S</t>
  </si>
  <si>
    <t>https://www.prolighting.com/outdoor/canopylights/mx-96859.html?___SID=S</t>
  </si>
  <si>
    <t>https://www.prolighting.com/outdoor/canopylights/mx-76586.html?___SID=S</t>
  </si>
  <si>
    <t>https://www.prolighting.com/outdoor/canopylights/mx-101132.html?___SID=S</t>
  </si>
  <si>
    <t>https://www.bulbamerica.com/products/led-generation-canopy-only-uses-39-watts-4700k-2500-lumens</t>
  </si>
  <si>
    <t>https://www.prolighting.com/outdoor/canopylights/mx-101056.html?___SID=S</t>
  </si>
  <si>
    <t>https://www.amazon.com/NUOGUAN-Equivalent-Daylight-Waterproof-Warehouse/dp/B01GNQ7EUS/ref=sr_1_810?s=lamps-light&amp;ie=UTF8&amp;qid=1497790097&amp;sr=1-810&amp;keywords=LED+high+bay</t>
  </si>
  <si>
    <t>https://www.amazon.com/Station-Daylight-Waterproof-Lighting-Warranty/dp/B01N4555TY/ref=sr_1_92?s=lamps-light&amp;ie=UTF8&amp;qid=1497825848&amp;sr=1-92&amp;keywords=LED+parking+garage</t>
  </si>
  <si>
    <t>https://www.amazon.com/Parking-Retrofit-Station-Crystal-AC185-528V/dp/B06XPXFS4H/ref=sr_1_322?s=lamps-light&amp;ie=UTF8&amp;qid=1493236367&amp;sr=1-322&amp;keywords=LED+street+light</t>
  </si>
  <si>
    <t>https://www.bulbamerica.com/products/led-canopy-pack-10-light-22-watts-1100-lumens-4700k</t>
  </si>
  <si>
    <t>https://www.prolighting.com/outdoor/canopylights/mx-101055.html?___SID=S</t>
  </si>
  <si>
    <t>https://www.amazon.com/ATG-Electronics-Lumens-Canopy-CPPG40HU500000/dp/B00PBBYHZC/ref=sr_1_306?s=lamps-light&amp;ie=UTF8&amp;qid=1493263619&amp;sr=1-306&amp;keywords=LED+high+bay</t>
  </si>
  <si>
    <t>https://www.amazon.com/1000LED-Daylight-AC100-277V-approval-Commercial/dp/B01MTSQV12/ref=sr_1_262?s=lamps-light&amp;ie=UTF8&amp;qid=1493262269&amp;sr=1-262&amp;keywords=LED+high+bay</t>
  </si>
  <si>
    <t>https://www.platt.com/platt-electric-supply/Garage-Area-Lighting-LED-Lighting/Cree-Lighting/ECC5L03NW/product.aspx?zpid=138862</t>
  </si>
  <si>
    <t>https://www.amazon.com/Leonlite-300W-350W-Replacement-Floodlight-Available/dp/B016NZ0CY4/ref=sr_1_62?s=lamps-light&amp;ie=UTF8&amp;qid=1497798784&amp;sr=1-62&amp;keywords=LED+area+light</t>
  </si>
  <si>
    <t>https://www.amazon.com/Caree-LED-Retrofit-1000Watt-Replacement-Daylight/dp/B01N1UMQGN/ref=sr_1_795?s=lamps-light&amp;ie=UTF8&amp;qid=1493245553&amp;sr=1-795&amp;keywords=LED+street+light</t>
  </si>
  <si>
    <t>https://www.amazon.com/Canopy-Daylight-7500lm-Listed-Certified/dp/B06Y23M1Q4/ref=sr_1_92?s=lamps-light&amp;ie=UTF8&amp;qid=1497767046&amp;sr=1-92&amp;keywords=LED+street+light</t>
  </si>
  <si>
    <t>https://www.prolighting.com/outdoor/canopylights/mx-102010.html?___SID=S</t>
  </si>
  <si>
    <t>https://www.amazon.com/gp/slredirect/picassoRedirect.html/ref=pa_sp_btf_tools_sr_pg38_2?ie=UTF8&amp;adId=A0836647A2KFSSYN4C7&amp;url=https%3A%2F%2Fwww.amazon.com%2FWaterproof-Commercial-Residential-Playground-Warehouse%2Fdp%2FB06XGX56B1%2Fref%3Dsr_1_915%3Fs%3Dlamps-light%26ie%3DUTF8%26qid%3D1497791082%26sr%3D1-915-spons%26keywords%3DLED%2Bhigh%2Bbay%26psc%3D1&amp;qualifier=1497791082&amp;id=7422385754630797&amp;widgetName=sp_btf</t>
  </si>
  <si>
    <t>https://www.prolighting.com/outdoor/canopylights/mx-107271.html?___SID=S</t>
  </si>
  <si>
    <t>https://www.prolighting.com/outdoor/canopylights/mx-95775.html?___SID=S</t>
  </si>
  <si>
    <t>https://www.amazon.com/LED-Station-Warehouse-130W-5700K/dp/B01FL6AV8I/ref=sr_1_162?s=lamps-light&amp;ie=UTF8&amp;qid=1497783382&amp;sr=1-162&amp;keywords=LED+high+bay</t>
  </si>
  <si>
    <t>https://www.amazon.com/gp/slredirect/picassoRedirect.html/ref=pa_sp_btf_tools_sr_pg27_1?ie=UTF8&amp;adId=A08368911ZDQZDMS5H2Y&amp;url=https%3A%2F%2Fwww.amazon.com%2FWaterproof-Commercial-Residential-Playground-Warehouse%2Fdp%2FB06XH181Y7%2Fref%3Dsr_1_650%3Fs%3Dlamps-light%26ie%3DUTF8%26qid%3D1497788389%26sr%3D1-650-spons%26keywords%3DLED%2Bhigh%2Bbay%26psc%3D1&amp;qualifier=1497788389&amp;id=839166884796530&amp;widgetName=sp_btf</t>
  </si>
  <si>
    <t>https://www.amazon.com/Outdoor-Ceiling-Fixture-100-240-Equivalent/dp/B0725CP2DL/ref=sr_1_1205?s=lamps-light&amp;ie=UTF8&amp;qid=1497794082&amp;sr=1-1205&amp;keywords=LED+high+bay</t>
  </si>
  <si>
    <t>https://www.amazon.com/130W-LED-Station-Mounting-DESIGN/dp/B01J8EZBCU/ref=sr_1_62?s=lamps-light&amp;ie=UTF8&amp;qid=1497827057&amp;sr=1-62&amp;keywords=LED+canopy</t>
  </si>
  <si>
    <t>https://www.amazon.com/EiKO-ASL-3C-50K-U-Area-Site-Lamp/dp/B01N3N3DBB/ref=sr_1_1045?s=lamps-light&amp;ie=UTF8&amp;qid=1493250053&amp;sr=1-1045&amp;keywords=LED+street+light</t>
  </si>
  <si>
    <t>https://www.prolighting.com/outdoor/canopylights/mx-91504.html?___SID=S</t>
  </si>
  <si>
    <t>http://www.homedepot.com/p/Radiance-23-Watt-Bronze-Integrated-LED-Outdoor-Small-Canopy-Area-Light-RLCSS23U5Z/301025437</t>
  </si>
  <si>
    <t>https://www.amazon.com/Waterproof-Commercial-Residential-Playground-Warehouse/dp/B06XGJLZVV/ref=sr_1_176?s=lamps-light&amp;ie=UTF8&amp;qid=1497783626&amp;sr=1-176&amp;keywords=LED+high+bay</t>
  </si>
  <si>
    <t>https://www.e-conolight.com/outdoor-lighting/canopy/led-high-output-canopy-light.html?cct=5271&amp;finish=5311</t>
  </si>
  <si>
    <t>https://www.e-conolight.com/outdoor-lighting/canopy/led-high-output-canopy-light.html?cct=5271&amp;finish=5331</t>
  </si>
  <si>
    <t>https://www.e-conolight.com/outdoor-lighting/canopy/led-high-output-canopy-light.html?cct=5251&amp;finish=5331</t>
  </si>
  <si>
    <t>https://www.amazon.com/EiKO-ASL-5C-40K-U-Area-Site-Lamp/dp/B01MQHP69W/ref=sr_1_1051?s=lamps-light&amp;ie=UTF8&amp;qid=1493250053&amp;sr=1-1051&amp;keywords=LED+street+light</t>
  </si>
  <si>
    <t>https://www.e-conolight.com/outdoor-lighting/canopy/e-csa07a-w40z.html</t>
  </si>
  <si>
    <t>https://www.e-conolight.com/outdoor-lighting/canopy/e-csa07a-w40w.html</t>
  </si>
  <si>
    <t>https://www.e-conolight.com/outdoor-lighting/canopy/e-csa07a-w50z.html</t>
  </si>
  <si>
    <t>https://www.e-conolight.com/outdoor-lighting/canopy/e-csa07a-w50w.html</t>
  </si>
  <si>
    <t>https://www.amazon.com/Canopy-Lumens-Daylight-Parking-100-240/dp/B071RV1WJ4/ref=sr_1_1206?s=lamps-light&amp;ie=UTF8&amp;qid=1497794082&amp;sr=1-1206&amp;keywords=LED+high+bay</t>
  </si>
  <si>
    <t>https://www.amazon.com/NUOGUAN-Equivalent-Daylight-Warehouse-Weatherproof/dp/B071DV5M96/ref=sr_1_1104?s=lamps-light&amp;ie=UTF8&amp;qid=1497778037&amp;sr=1-1104&amp;keywords=LED+street+light</t>
  </si>
  <si>
    <t>https://www.prolighting.com/outdoor/canopylights/mx-76688.html?___SID=S</t>
  </si>
  <si>
    <t>https://www.amazon.com/Caree-LED-Daylight-Commercial-Parking-AC100-277V/dp/B071YV8J23/ref=sr_1_1207?s=lamps-light&amp;ie=UTF8&amp;qid=1497794082&amp;sr=1-1207&amp;keywords=LED+high+bay</t>
  </si>
  <si>
    <t>https://www.e-conolight.com/outdoor-lighting/canopy/led-round-canopy-light-5400-lumens.html?cct=5251&amp;finish=5311</t>
  </si>
  <si>
    <t>https://www.amazon.com/LEDwholesalers-70-Watt-UL-Listed-DLC-Qualified-Ceiling/dp/B01BBNJRWQ/ref=sr_1_173?s=lamps-light&amp;ie=UTF8&amp;qid=1497800189&amp;sr=1-173&amp;keywords=LED+area+light</t>
  </si>
  <si>
    <t>https://www.amazon.com/175W-200W-Replacement-Daylight-Floodlight-Available/dp/B072MGL2NV/ref=sr_1_348?s=lamps-light&amp;ie=UTF8&amp;qid=1497802087&amp;sr=1-348&amp;keywords=LED+area+light</t>
  </si>
  <si>
    <t>https://www.amazon.com/gp/slredirect/picassoRedirect.html/ref=pa_sp_btf_tools_sr_pg2_3?ie=UTF8&amp;adId=A03941603I0T1JU4NSM14&amp;url=https%3A%2F%2Fwww.amazon.com%2FCanopy-Daylight-3000lm-Listed-Certified%2Fdp%2FB06Y26LLLF%2Fref%3Dsr_1_51%3Fs%3Dlamps-light%26ie%3DUTF8%26qid%3D1497826777%26sr%3D1-51-spons%26keywords%3DLED%2Bcanopy%26psc%3D1&amp;qualifier=1497826777&amp;id=6792169918787080&amp;widgetName=sp_btf</t>
  </si>
  <si>
    <t>https://www.prolighting.com/outdoor/canopylights/pled2x26n-white.html</t>
  </si>
  <si>
    <t>https://www.1000bulbs.com/product/193089/LEDF-10050.html</t>
  </si>
  <si>
    <t>https://www.e-conolight.com/outdoor-lighting/canopy/e-csa04a.html?cct=5271&amp;finish=5311</t>
  </si>
  <si>
    <t>https://www.e-conolight.com/outdoor-lighting/canopy/e-csa04a.html?cct=5271&amp;finish=5331</t>
  </si>
  <si>
    <t>https://www.e-conolight.com/outdoor-lighting/canopy/e-csa04a.html?cct=5251&amp;finish=5331</t>
  </si>
  <si>
    <t>https://www.e-conolight.com/outdoor-lighting/canopy/e-csa04a.html?cct=5251&amp;finish=5311</t>
  </si>
  <si>
    <t>https://www.e-conolight.com/outdoor-lighting/canopy/e-csa02a.html?cct=5271&amp;finish=5311</t>
  </si>
  <si>
    <t>https://www.e-conolight.com/outdoor-lighting/canopy/e-csa02a.html?cct=5271&amp;finish=5331</t>
  </si>
  <si>
    <t>https://www.e-conolight.com/outdoor-lighting/canopy/e-csa02a.html?cct=5251&amp;finish=5311</t>
  </si>
  <si>
    <t>https://www.e-conolight.com/outdoor-lighting/canopy/e-csa02a.html?cct=5251&amp;finish=5331</t>
  </si>
  <si>
    <t>https://www.amazon.com/1000LED-AC100-277V-Waterproof-Warranty-Warehouse/dp/B01JOYWL04/ref=sr_1_56?s=lamps-light&amp;ie=UTF8&amp;qid=1493256660&amp;sr=1-56&amp;keywords=LED+high+bay</t>
  </si>
  <si>
    <t>https://www.1000bulbs.com/product/192442/PLT-20068.html</t>
  </si>
  <si>
    <t>https://www.1000bulbs.com/product/192424/PLT-20067.html</t>
  </si>
  <si>
    <t>https://www.1000bulbs.com/product/193088/LEDF-10049.html</t>
  </si>
  <si>
    <t>https://www.amazon.com/Light-Waterproof-Qualified-Efficient-Warranty/dp/B0728KM2TK/ref=sr_1_293?s=lamps-light&amp;ie=UTF8&amp;qid=1497784867&amp;sr=1-293&amp;keywords=LED+high+bay</t>
  </si>
  <si>
    <t>https://www.amazon.com/AOK-150-Watt-Recessed-Stations-Daylight/dp/B01H778PWS/ref=sr_1_992?s=lamps-light&amp;ie=UTF8&amp;qid=1493249145&amp;sr=1-992&amp;keywords=LED+street+light</t>
  </si>
  <si>
    <t>https://www.e-conolight.com/indoor-lighting/interior-accents/e-vt4l221ng.html</t>
  </si>
  <si>
    <t>https://www.grainger.com/product/ACUITY-LITHONIA-47-1-2-x-2-3-8-x-3-24W-LED-22EM03?s_pp=false&amp;picUrl=//static.grainger.com/rp/s/is/image/Grainger/22EM03_AS01?$smthumb$&amp;breadcrumbCatId=26768</t>
  </si>
  <si>
    <t>https://www.prolighting.com/commercial-lighting/fixtures-vaporproof/lvvali/vxled26dg-up-3-4.html</t>
  </si>
  <si>
    <t>https://www.grainger.com/product/LUMAPRO-12-1-4-x-12-1-4-x-9-Garage-45C244?s_pp=false&amp;picUrl=//static.grainger.com/rp/s/is/image/Grainger/45C244_AS01?$smthumb$&amp;breadcrumbCatId=26765</t>
  </si>
  <si>
    <t>https://www.grainger.com/product/ACUITY-LITHONIA-17-3-4-x-8-1-2-x-3-7-16-LED-26X713?s_pp=false&amp;picUrl=//static.grainger.com/rp/s/is/image/Grainger/26X713_AS01?$smthumb$&amp;breadcrumbCatId=26765</t>
  </si>
  <si>
    <t>https://www.earthled.com/collections/commercial-and-industrial-led-fixtures/products/ilp-48-40-watt-led-vapor-tight-120-277v-5000k</t>
  </si>
  <si>
    <t>https://www.grainger.com/product/CREE-13-19-64-x-13-19-64-x-7-29-19MJ55?s_pp=false&amp;picUrl=//static.grainger.com/rp/s/is/image/Grainger/19MJ52_AS01?$smthumb$&amp;breadcrumbCatId=26765</t>
  </si>
  <si>
    <t>https://www.grainger.com/product/CREE-13-19-64-x-13-19-64-x-7-29-19MJ56?s_pp=false&amp;picUrl=//static.grainger.com/rp/s/is/image/Grainger/19MJ52_AS01?$smthumb$&amp;breadcrumbCatId=26765</t>
  </si>
  <si>
    <t>https://www.grainger.com/product/ACUITY-LITHONIA-24-x-5-57-64-x-3-3-4-27W-LED-45VY76?s_pp=false&amp;picUrl=//static.grainger.com/rp/s/is/image/Grainger/NOTAVAIL?$smthumb$&amp;breadcrumbCatId=26768</t>
  </si>
  <si>
    <t>https://www.grainger.com/product/CREE-13-5-16-x-13-5-16-x-7-29-32-29RW60?s_pp=false&amp;picUrl=//static.grainger.com/rp/s/is/image/Grainger/29RW58_AS01?$smthumb$&amp;breadcrumbCatId=26765</t>
  </si>
  <si>
    <t>https://www.grainger.com/product/CREE-15-19-32-x-15-19-32-x-5-13-48PF21?s_pp=false&amp;picUrl=//static.grainger.com/rp/s/is/image/Grainger/48PF25_AS01?$smthumb$&amp;breadcrumbCatId=26765</t>
  </si>
  <si>
    <t>https://www.grainger.com/product/HUBBELL-LIGHTING-COLUMBIA-48-x-6-7-8-x-5-5-8-LED-Garage-45VT40?s_pp=false&amp;picUrl=//static.grainger.com/rp/s/is/image/Grainger/45VT39_AS01?$smthumb$&amp;breadcrumbCatId=26765</t>
  </si>
  <si>
    <t>https://www.grainger.com/product/ACUITY-LITHONIA-54-3-4-x-8-1-4-x-4-1-8-Garage-21P675?s_pp=false&amp;picUrl=//static.grainger.com/rp/s/is/image/Grainger/21P675_AS01?$smthumb$&amp;breadcrumbCatId=26765</t>
  </si>
  <si>
    <t>https://www.e-conolight.com/outdoor-lighting/parking-garage/e-pg3l06cg.html</t>
  </si>
  <si>
    <t>http://www.sears.com/luminance-led-vapor-tight-fixture/p-03419184000P?plpSellerId=Sears&amp;prdNo=24&amp;blockNo=24&amp;blockType=G24</t>
  </si>
  <si>
    <t>https://www.grainger.com/product/ACUITY-LITHONIA-24-x-5-57-64-x-3-3-4-40W-LED-45VY74?s_pp=false&amp;picUrl=//static.grainger.com/rp/s/is/image/Grainger/NOTAVAIL?$smthumb$&amp;breadcrumbCatId=26768</t>
  </si>
  <si>
    <t>https://www.grainger.com/product/LUMAPRO-12-1-4-x-12-1-4-x-9-Garage-45C245?s_pp=false&amp;picUrl=//static.grainger.com/rp/s/is/image/Grainger/45C245_AS01?$smthumb$&amp;breadcrumbCatId=26765</t>
  </si>
  <si>
    <t>https://www.grainger.com/product/GE-LIGHTING-9-45-64-x-9-45-64-x-9-LED-48TM37?s_pp=false&amp;picUrl=//static.grainger.com/rp/s/is/image/Grainger/48TM37_AS01?$smthumb$&amp;breadcrumbCatId=26765</t>
  </si>
  <si>
    <t>http://www.homedepot.com/p/Lithonia-Lighting-2-ft-Black-Indoor-LED-Garage-Light-with-Integrated-Motion-Sensor-SGLL-24-80CRI-40K-PIR-M4/207033583</t>
  </si>
  <si>
    <t>https://www.grainger.com/product/HUBBELL-LIGHTING-COLUMBIA-50-11-16-x-6-3-4-x-4-3-8-47W-39DZ82?s_pp=false&amp;picUrl=//static.grainger.com/rp/s/is/image/Grainger/39DZ82_AS01?$smthumb$&amp;breadcrumbCatId=26768</t>
  </si>
  <si>
    <t>https://www.grainger.com/product/ACUITY-LITHONIA-8-LED-Parking-Garage-Light-39UR39?s_pp=false&amp;picUrl=//static.grainger.com/rp/s/is/image/Grainger/39UR38_AS01?$smthumb$&amp;breadcrumbCatId=26765</t>
  </si>
  <si>
    <t>https://www.grainger.com/product/HUBBELL-LIGHTING-BEACON-12-x-12-x-5-1-2-LED-Parking-21RU71?s_pp=false&amp;picUrl=//static.grainger.com/rp/s/is/image/Grainger/21RU71_AS01?$smthumb$&amp;breadcrumbCatId=26765</t>
  </si>
  <si>
    <t>https://www.e-conolight.com/outdoor-lighting/canopy/led-parking-garage-light-5600-lumens-5000k.html</t>
  </si>
  <si>
    <t>https://www.grainger.com/product/ACUITY-LITHONIA-54-3-4-x-8-1-4-x-8-1-4-LED-39UT33?s_pp=false&amp;picUrl=//static.grainger.com/rp/s/is/image/Grainger/39UT33_AS01?$smthumb$&amp;breadcrumbCatId=26765</t>
  </si>
  <si>
    <t>https://www.earthled.com/collections/commercial-and-industrial-led-fixtures/products/ilp-48-80-watt-led-vapor-tight-120-277v-5000k</t>
  </si>
  <si>
    <t>https://www.earthled.com/collections/commercial-and-industrial-led-fixtures/products/ilp-96-80-watt-led-vapor-tight-120-277v-5000k</t>
  </si>
  <si>
    <t>https://www.grainger.com/product/ACUITY-LITHONIA-17-3-4-x-8-1-2-x-3-7-16-LED-26X739?s_pp=false&amp;picUrl=//static.grainger.com/rp/s/is/image/Grainger/26X739_AS01?$smthumb$&amp;breadcrumbCatId=26765</t>
  </si>
  <si>
    <t>https://www.grainger.com/product/ACUITY-LITHONIA-17-3-4-x-8-1-2-x-3-7-16-LED-26X722?s_pp=false&amp;picUrl=//static.grainger.com/rp/s/is/image/Grainger/26X722_AS01?$smthumb$&amp;breadcrumbCatId=26765</t>
  </si>
  <si>
    <t>https://www.grainger.com/product/ACUITY-LITHONIA-54-3-4-x-8-1-4-x-8-1-4-LED-39UT31?s_pp=false&amp;picUrl=//static.grainger.com/rp/s/is/image/Grainger/39UT33_AS01?$smthumb$&amp;breadcrumbCatId=26765</t>
  </si>
  <si>
    <t>https://www.grainger.com/product/CREE-15-19-32-x-15-19-32-x-5-13-48PF23?s_pp=false&amp;picUrl=//static.grainger.com/rp/s/is/image/Grainger/48PF25_AS01?$smthumb$&amp;breadcrumbCatId=26765</t>
  </si>
  <si>
    <t>https://www.grainger.com/product/GE-LIGHTING-19-x-19-x-7-3-4-Garage-Light-12C649?s_pp=false&amp;picUrl=//static.grainger.com/rp/s/is/image/Grainger/12C647_AS01?$smthumb$&amp;breadcrumbCatId=26765</t>
  </si>
  <si>
    <t>https://www.grainger.com/product/HUBBELL-LIGHTING-BEACON-12-x-12-x-5-1-2-LED-Parking-21RU73?s_pp=false&amp;picUrl=//static.grainger.com/rp/s/is/image/Grainger/21RU71_AS01?$smthumb$&amp;breadcrumbCatId=26765</t>
  </si>
  <si>
    <t>https://www.grainger.com/product/HUBBELL-LIGHTING-BEACON-12-x-12-x-5-1-2-LED-Parking-21RU76?s_pp=false&amp;picUrl=//static.grainger.com/rp/s/is/image/Grainger/21RU71_AS01?$smthumb$&amp;breadcrumbCatId=26765</t>
  </si>
  <si>
    <t>https://www.earthled.com/collections/commercial-and-industrial-led-fixtures/products/ilp-96-160-watt-led-vapor-tight-120-277v-5000k</t>
  </si>
  <si>
    <t>https://www.grainger.com/product/ACUITY-LITHONIA-17-3-4-x-19-9-16-x-6-3-16-39L062?s_pp=false&amp;picUrl=//static.grainger.com/rp/s/is/image/Grainger/39L062_AS01?$smthumb$&amp;breadcrumbCatId=26765</t>
  </si>
  <si>
    <t>https://www.grainger.com/product/ACUITY-LITHONIA-17-3-4-x-19-9-16-x-6-3-16-39L050?s_pp=false&amp;picUrl=//static.grainger.com/rp/s/is/image/Grainger/39L050_AS01?$smthumb$&amp;breadcrumbCatId=26765</t>
  </si>
  <si>
    <t>https://www.grainger.com/product/ACUITY-LITHONIA-17-3-4-x-19-9-16-x-6-3-16-39L046?s_pp=false&amp;picUrl=//static.grainger.com/rp/s/is/image/Grainger/39L046_AS01?$smthumb$</t>
  </si>
  <si>
    <t>https://www.grainger.com/product/ACUITY-LITHONIA-17-3-4-x-19-9-16-x-6-3-16-39L049?s_pp=false&amp;picUrl=//static.grainger.com/rp/s/is/image/Grainger/39L049_AS01?$smthumb$</t>
  </si>
  <si>
    <t>https://www.grainger.com/product/ACUITY-LITHONIA-17-3-4-x-19-9-16-x-6-3-16-39L061?s_pp=false&amp;picUrl=//static.grainger.com/rp/s/is/image/Grainger/39L061_AS01?$smthumb$</t>
  </si>
  <si>
    <t>https://www.prolighting.com/outdoor/canopylights/mx-76635.html?___SID=S</t>
  </si>
  <si>
    <t>https://www.prolighting.com/outdoor/canopylights/mx-76677.html?___SID=S</t>
  </si>
  <si>
    <t>https://www.grainger.com/product/HUBBELL-LIGHTING-BEACON-12-x-12-x-5-1-2-LED-Parking-21RU73?s_pp=false&amp;picUrl=//static.grainger.com/rp/s/is/image/Grainger/21RU71_AS01?$smthumb$</t>
  </si>
  <si>
    <t>https://www.grainger.com/product/HUBBELL-LIGHTING-BEACON-12-x-12-x-5-1-2-LED-Parking-21RU71?s_pp=false&amp;picUrl=//static.grainger.com/rp/s/is/image/Grainger/21RU71_AS01?$smthumb$</t>
  </si>
  <si>
    <t>https://www.grainger.com/product/HUBBELL-LIGHTING-OUTDOOR-12-1-2-x-12-x-5-1-4-LED-Garage-53VT74?s_pp=false&amp;picUrl=//static.grainger.com/rp/s/is/image/Grainger/NOTAVAIL?$smthumb$</t>
  </si>
  <si>
    <t>https://www.grainger.com/product/ACUITY-LITHONIA-17-3-4-x-8-1-2-x-3-7-16-LED-26X732?s_pp=false&amp;picUrl=//static.grainger.com/rp/s/is/image/Grainger/26X732_AS01?$smthumb$</t>
  </si>
  <si>
    <t>https://www.grainger.com/product/ACUITY-LITHONIA-17-3-4-x-8-1-2-x-3-7-16-LED-26X718?s_pp=false&amp;picUrl=//static.grainger.com/rp/s/is/image/Grainger/26X718_AS01?$smthumb$</t>
  </si>
  <si>
    <t>https://www.grainger.com/product/ACUITY-LITHONIA-17-3-4-x-8-1-2-x-3-7-16-LED-26X733?s_pp=false&amp;picUrl=//static.grainger.com/rp/s/is/image/Grainger/26X733_AS01?$smthumb$</t>
  </si>
  <si>
    <t>https://www.grainger.com/product/ACUITY-LITHONIA-17-3-4-x-8-1-2-x-3-7-16-LED-26X738?s_pp=false&amp;picUrl=//static.grainger.com/rp/s/is/image/Grainger/26X738_AS01?$smthumb$</t>
  </si>
  <si>
    <t>https://www.grainger.com/product/ACUITY-LITHONIA-17-3-4-x-8-1-2-x-3-7-16-LED-26X720?s_pp=false&amp;picUrl=//static.grainger.com/rp/s/is/image/Grainger/26X720_AS01?$smthumb$</t>
  </si>
  <si>
    <t>https://www.grainger.com/product/CREE-13-19-64-x-13-19-64-x-7-29-19MJ58?s_pp=false&amp;picUrl=//static.grainger.com/rp/s/is/image/Grainger/19MJ52_AS01?$smthumb$</t>
  </si>
  <si>
    <t>https://www.platt.com/platt-electric-supply/Garage-Area-Lighting-LED-Lighting/Lithonia-Lighting/OLW-31-M2/product.aspx?zpid=897933</t>
  </si>
  <si>
    <t>https://www.grainger.com/product/HUBBELL-LIGHTING-OUTDOOR-12-1-2-x-12-x-5-1-4-LED-Garage-53VT72?s_pp=false&amp;picUrl=//static.grainger.com/rp/s/is/image/Grainger/53VT71_AS01?$smthumb$</t>
  </si>
  <si>
    <t>https://www.grainger.com/product/GE-LIGHTING-9-45-64-x-9-45-64-x-9-LED-48TM38?s_pp=false&amp;picUrl=//static.grainger.com/rp/s/is/image/Grainger/48TM37_AS01?$smthumb$</t>
  </si>
  <si>
    <t>https://www.grainger.com/product/LUMAPRO-12-1-4-x-12-1-4-x-9-Garage-45C245?s_pp=false&amp;picUrl=//static.grainger.com/rp/s/is/image/Grainger/45C245_AS01?$smthumb$</t>
  </si>
  <si>
    <t>https://www.grainger.com/product/ACUITY-LITHONIA-17-3-4-x-8-1-2-x-3-7-16-LED-26X724?s_pp=false&amp;picUrl=//static.grainger.com/rp/s/is/image/Grainger/26X724_AS01?$smthumb$</t>
  </si>
  <si>
    <t>https://www.grainger.com/product/ACUITY-LITHONIA-17-3-4-x-8-1-2-x-3-7-16-LED-26X739?s_pp=false&amp;picUrl=//static.grainger.com/rp/s/is/image/Grainger/26X739_AS01?$smthumb$</t>
  </si>
  <si>
    <t>https://www.grainger.com/product/ACUITY-LITHONIA-17-3-4-x-8-1-2-x-3-7-16-LED-26X737?s_pp=false&amp;picUrl=//static.grainger.com/rp/s/is/image/Grainger/26X737_AS01?$smthumb$</t>
  </si>
  <si>
    <t>https://www.grainger.com/product/ACUITY-LITHONIA-17-3-4-x-8-1-2-x-3-7-16-LED-26X734?s_pp=false&amp;picUrl=//static.grainger.com/rp/s/is/image/Grainger/26X734_AS01?$smthumb$</t>
  </si>
  <si>
    <t>https://www.grainger.com/product/CREE-13-19-64-x-13-19-64-x-7-29-19MJ59?s_pp=false&amp;picUrl=//static.grainger.com/rp/s/is/image/Grainger/19MJ52_AS01?$smthumb$</t>
  </si>
  <si>
    <t>https://www.amazon.com/Progress-Commercial-PCIPG-LED-4-40K-Parking-Garage/dp/B01HG28PYC/ref=sr_1_44?s=lamps-light&amp;ie=UTF8&amp;qid=1497825311&amp;sr=1-44&amp;keywords=LED+parking+garage</t>
  </si>
  <si>
    <t>https://www.grainger.com/product/ACUITY-LITHONIA-8-LED-Parking-Garage-Light-39UR39?s_pp=false&amp;picUrl=//static.grainger.com/rp/s/is/image/Grainger/39UR38_AS01?$smthumb$</t>
  </si>
  <si>
    <t>https://www.grainger.com/product/ACUITY-LITHONIA-17-3-4-x-8-1-2-x-3-7-16-LED-26X725?s_pp=false&amp;picUrl=//static.grainger.com/rp/s/is/image/Grainger/26X725_AS01?$smthumb$</t>
  </si>
  <si>
    <t>https://www.grainger.com/product/CREE-13-5-16-x-13-5-16-x-7-29-32-29RW60?s_pp=false&amp;picUrl=//static.grainger.com/rp/s/is/image/Grainger/29RW58_AS01?$smthumb$</t>
  </si>
  <si>
    <t>https://www.prolighting.com/outdoor/canopylights/mx-74150.html</t>
  </si>
  <si>
    <t>https://www.prolighting.com/outdoor/canopylights/mx-95156.html?___SID=S</t>
  </si>
  <si>
    <t>https://www.prolighting.com/outdoor/canopylights/mx-74149.html?___SID=S</t>
  </si>
  <si>
    <t>https://www.grainger.com/product/HUBBELL-LIGHTING-BEACON-11-1-4-x-11-1-4-x-4-1-2-LED-53VT79?s_pp=false&amp;picUrl=//static.grainger.com/rp/s/is/image/Grainger/NOTAVAIL?$smthumb$</t>
  </si>
  <si>
    <t>https://www.grainger.com/product/HUBBELL-LIGHTING-OUTDOOR-12-1-2-x-12-x-5-1-4-LED-Garage-53VT73?s_pp=false&amp;picUrl=//static.grainger.com/rp/s/is/image/Grainger/53VT71_AS01?$smthumb$</t>
  </si>
  <si>
    <t>https://www.grainger.com/product/ACUITY-LITHONIA-54-3-4-x-8-1-4-x-4-1-8-Garage-21P675?s_pp=false&amp;picUrl=//static.grainger.com/rp/s/is/image/Grainger/21P675_AS01?$smthumb$</t>
  </si>
  <si>
    <t>https://www.grainger.com/product/CREE-15-19-32-x-15-19-32-x-5-13-48PF23?s_pp=false&amp;picUrl=//static.grainger.com/rp/s/is/image/Grainger/48PF25_AS01?$smthumb$</t>
  </si>
  <si>
    <t>https://www.grainger.com/product/HUBBELL-LIGHTING-BEACON-11-1-4-x-11-1-4-x-4-1-2-LED-53VT75?s_pp=false&amp;picUrl=//static.grainger.com/rp/s/is/image/Grainger/NOTAVAIL?$smthumb$</t>
  </si>
  <si>
    <t>https://www.prolighting.com/outdoor/canopylights/mx-76885.html?___SID=S</t>
  </si>
  <si>
    <t>https://www.grainger.com/product/ACUITY-LITHONIA-54-3-4-x-8-1-4-x-8-1-4-LED-39UT33?s_pp=false&amp;picUrl=//static.grainger.com/rp/s/is/image/Grainger/39UT33_AS01?$smthumb$</t>
  </si>
  <si>
    <t>https://www.amazon.com/Hubbell-18604-Parking-Fixture-18LED-60/dp/B01LYCXLZ0/ref=sr_1_43?s=lamps-light&amp;ie=UTF8&amp;qid=1497825311&amp;sr=1-43&amp;keywords=LED+parking+garage</t>
  </si>
  <si>
    <t>https://www.prolighting.com/outdoor/canopylights/mx-72437.html</t>
  </si>
  <si>
    <t>https://www.prolighting.com/outdoor/canopylights/mx-72833.html?___SID=S</t>
  </si>
  <si>
    <t>https://www.grainger.com/product/HUBBELL-LIGHTING-OUTDOOR-12-1-2-x-12-x-5-1-4-LED-Garage-53VT71?s_pp=false&amp;picUrl=//static.grainger.com/rp/s/is/image/Grainger/53VT71_AS01?$smthumb$</t>
  </si>
  <si>
    <t>https://www.grainger.com/product/ACUITY-LITHONIA-17-3-4-x-8-1-2-x-3-7-16-LED-26X711?s_pp=false&amp;picUrl=//static.grainger.com/rp/s/is/image/Grainger/26X711_AS01?$smthumb$</t>
  </si>
  <si>
    <t>https://www.grainger.com/product/ACUITY-LITHONIA-17-3-4-x-8-1-2-x-3-7-16-LED-26X730?s_pp=false&amp;picUrl=//static.grainger.com/rp/s/is/image/Grainger/26X730_AS01?$smthumb$</t>
  </si>
  <si>
    <t>https://www.grainger.com/product/ACUITY-LITHONIA-17-3-4-x-8-1-2-x-3-7-16-LED-26X728?s_pp=false&amp;picUrl=//static.grainger.com/rp/s/is/image/Grainger/26X728_AS01?$smthumb$</t>
  </si>
  <si>
    <t>https://www.grainger.com/product/CREE-15-19-32-x-15-19-32-x-5-13-48PF22?s_pp=false&amp;picUrl=//static.grainger.com/rp/s/is/image/Grainger/48PF25_AS01?$smthumb$</t>
  </si>
  <si>
    <t>https://www.grainger.com/product/LUMAPRO-12-1-4-x-12-1-4-x-9-Garage-45C244?s_pp=false&amp;picUrl=//static.grainger.com/rp/s/is/image/Grainger/45C244_AS01?$smthumb$</t>
  </si>
  <si>
    <t>https://www.prolighting.com/outdoor/canopylights/mx-71378.html?___SID=S</t>
  </si>
  <si>
    <t>https://www.amazon.com/Garage-Acuity-Lithonia-VAP-4000LM/dp/B0135A9VAG/ref=sr_1_40?s=lamps-light&amp;ie=UTF8&amp;qid=1497825311&amp;sr=1-40&amp;keywords=LED+parking+garage</t>
  </si>
  <si>
    <t>https://www.grainger.com/product/HUBBELL-LIGHTING-COLUMBIA-48-x-6-7-8-x-5-5-8-LED-Garage-45VT40?s_pp=false&amp;picUrl=//static.grainger.com/rp/s/is/image/Grainger/45VT39_AS01?$smthumb$</t>
  </si>
  <si>
    <t>https://www.amazon.com/Vandal-Resistant-Garage-Canopy-Light-120v-277v/dp/B06XKJ8NFV/ref=sr_1_229?s=lamps-light&amp;ie=UTF8&amp;qid=1497828749&amp;sr=1-229&amp;keywords=LED+canopy</t>
  </si>
  <si>
    <t>http://www.homedepot.com/p/Radiance-45-Watt-Bronze-Integrated-LED-Outdoor-Large-Garage-Area-Light-RCMSHL45U5Z/300853550</t>
  </si>
  <si>
    <t>https://www.prolighting.com/outdoor/canopylights/mx-95359.html?___SID=S</t>
  </si>
  <si>
    <t>http://www.homedepot.com/p/Radiance-48-Watt-White-Integrated-LED-Outdoor-Garage-Area-Light-RLGLS348U5W/301026377</t>
  </si>
  <si>
    <t>http://www.homedepot.com/p/Radiance-48-Watt-Bronze-Integrated-LED-Outdoor-Garage-Area-Light-RLGLS348U5Z/301026366</t>
  </si>
  <si>
    <t>https://www.amazon.com/NUOGUAN-Equiavlent-Retrofit-Warehouse-Library/dp/B01H03FLQ2/ref=sr_1_696?s=lamps-light&amp;ie=UTF8&amp;qid=1493271704&amp;sr=1-696&amp;keywords=LED+high+bay</t>
  </si>
  <si>
    <t>https://www.prolighting.com/outdoor/canopylights/mx-96886.html?___SID=S</t>
  </si>
  <si>
    <t>https://www.prolighting.com/outdoor/canopylights/mx-96388.html?___SID=S</t>
  </si>
  <si>
    <t>https://www.prolighting.com/outdoor/canopylights/mx-96297.html?___SID=S</t>
  </si>
  <si>
    <t>https://www.prolighting.com/outdoor/canopylights/mx-76582.html?___SID=S</t>
  </si>
  <si>
    <t>https://www.prolighting.com/outdoor/canopylights/mx-102002.html?___SID=S</t>
  </si>
  <si>
    <t>https://www.amazon.com/PlusRite-07091-Parking-Fixture-LED-FXPG60/dp/B01E1CAU8O/ref=sr_1_45?s=lamps-light&amp;ie=UTF8&amp;qid=1497825311&amp;sr=1-45&amp;keywords=LED+parking+garage</t>
  </si>
  <si>
    <t>https://www.amazon.com/PlusRite-07090-Parking-Fixture-LED-FXPG60/dp/B01E1CASUE/ref=sr_1_46?s=lamps-light&amp;ie=UTF8&amp;qid=1497825311&amp;sr=1-46&amp;keywords=LED+parking+garage</t>
  </si>
  <si>
    <t>https://www.amazon.com/1000LED-Packing-Approval-175-200W-Replacement/dp/B01A29VUUM/ref=sr_1_110?s=lamps-light&amp;ie=UTF8&amp;qid=1497827587&amp;sr=1-110&amp;keywords=LED+canopy</t>
  </si>
  <si>
    <t>https://www.e-conolight.com/outdoor-lighting/parking-garage/led-parking-garage-light-5600-lumens-5000k.html</t>
  </si>
  <si>
    <t>https://www.amazon.com/Retrofit-Outdoor-Replace-Crystal-100-277v/dp/B01N6NXWJU/ref=sr_1_175?s=lamps-light&amp;ie=UTF8&amp;qid=1493232318&amp;sr=1-175&amp;keywords=LED+street+light</t>
  </si>
  <si>
    <t>https://www.amazon.com/1000LED-AC100-277V-Charming-Comercial-Industrial/dp/B01MUMXGMZ/ref=sr_1_358?s=lamps-light&amp;ie=UTF8&amp;qid=1493236857&amp;sr=1-358&amp;keywords=LED+street+light</t>
  </si>
  <si>
    <t>https://www.amazon.com/Moobibear-Commercial-Residential-Playground-Warehouse/dp/B072N58M1S/ref=sr_1_748?s=lamps-light&amp;ie=UTF8&amp;qid=1497774472&amp;sr=1-748&amp;keywords=LED+street+light</t>
  </si>
  <si>
    <t>https://www.prolighting.com/outdoor/canopylights/mx-97519.html?___SID=S</t>
  </si>
  <si>
    <t>https://www.prolighting.com/outdoor/canopylights/mx-101024.html?___SID=S</t>
  </si>
  <si>
    <t>https://www.amazon.com/Vandal-Resistant-Garage-Canopy-Light-120v-277v/dp/B06XJYKR4B/ref=sr_1_230?s=lamps-light&amp;ie=UTF8&amp;qid=1497828749&amp;sr=1-230&amp;keywords=LED+canopy</t>
  </si>
  <si>
    <t>https://www.prolighting.com/outdoor/canopylights/mx-102001.html?___SID=S</t>
  </si>
  <si>
    <t>https://www.amazon.com/Topaz-Lighting-F-CNPY-45WLED-LP-Canopy-Dimmable/dp/B06XKLBQ11/ref=sr_1_876?s=lamps-light&amp;ie=UTF8&amp;qid=1497775756&amp;sr=1-876&amp;keywords=LED+street+light</t>
  </si>
  <si>
    <t>https://www.amazon.com/NUOGUAN-Daylight-Replacement-Waterproof-Warehouse/dp/B071DTMCFK/ref=sr_1_1105?s=lamps-light&amp;ie=UTF8&amp;qid=1497778304&amp;sr=1-1105&amp;keywords=LED+street+light</t>
  </si>
  <si>
    <t>https://www.amazon.com/NUOGUAN-Replacement-Warehouse-Entryway-100-277VAC/dp/B071YQ3HRY/ref=sr_1_468?s=lamps-light&amp;ie=UTF8&amp;qid=1497803378&amp;sr=1-468&amp;keywords=LED+area+light</t>
  </si>
  <si>
    <t>https://www.amazon.com/Warehouse-5700K-UL-DLC-Warranty/dp/B072KLF4S4/ref=sr_1_733?s=lamps-light&amp;ie=UTF8&amp;qid=1497774204&amp;sr=1-733&amp;keywords=LED+street+light</t>
  </si>
  <si>
    <t>https://www.amazon.com/Hykolity-Equivalent-Waterproof-Certified-Commercial/dp/B06XPQW386/ref=sr_1_172?s=lamps-light&amp;ie=UTF8&amp;qid=1497783626&amp;sr=1-172&amp;keywords=LED+high+bay</t>
  </si>
  <si>
    <t>https://www.amazon.com/HyperSelect-Utility-Integrated-Fixture-Qualified/dp/B01N9D21OX/ref=sr_1_34?s=lamps-light&amp;ie=UTF8&amp;qid=1497782074&amp;sr=1-34&amp;keywords=LED+high+bay</t>
  </si>
  <si>
    <t>https://www.amazon.com/HyperSelect-Utility-Integrated-Fixture-Qualified/dp/B01N9D3L4U/ref=sr_1_79?s=lamps-light&amp;ie=UTF8&amp;qid=1497782605&amp;sr=1-79&amp;keywords=LED+high+bay</t>
  </si>
  <si>
    <t>http://www.homedepot.com/p/Lithonia-Lighting-Bronze-LED-Outdoor-Wall-Mount-Wall-Pack-Light-OWP-LED-1-50K-120-PE-M4/205210560</t>
  </si>
  <si>
    <t>http://www.homedepot.com/p/Lithonia-Lighting-Dusk-to-Dawn-Bronze-Outdoor-Integrated-LED-Wall-Mount-Wall-Pack-Light-OLWP-LED-P1-40K-120-PE-BZ/300860728</t>
  </si>
  <si>
    <t>http://www.homedepot.com/p/Lithonia-Lighting-Bronze-Outdoor-Integrated-LED-Wall-Pack-Light-with-Dusk-to-Dawn-Photocell-OLWP-11-PE-BZ-M4/203839080</t>
  </si>
  <si>
    <t>https://www.1000bulbs.com/product/154582/LITH-0049.html</t>
  </si>
  <si>
    <t>http://www.homedepot.com/p/All-Pro-Bronze-Integrated-LED-Outdoor-Dusk-to-Dawn-Wall-Pack-5000K-WP1150LPC/300880631</t>
  </si>
  <si>
    <t>http://www.homedepot.com/p/Aspects-17-Watt-Black-Outdoor-Integrated-LED-Wall-Pack-Light-TPUW1100L50FW/205117145</t>
  </si>
  <si>
    <t>https://www.e-conolight.com/outdoor-lighting/wall-mount/led-wall-mount-1200-lumens-4000k-e-conolight.html?cct=5271&amp;finish=5321</t>
  </si>
  <si>
    <t>https://www.1000bulbs.com/product/116215/LEDF-JDWMC201SPCW.html</t>
  </si>
  <si>
    <t>http://www.homedepot.com/p/Lithonia-Lighting-Bronze-Outdoor-Integrated-LED-Wall-Pack-Light-with-Dusk-to-Dawn-Photocell-OLW14-M2/204718174</t>
  </si>
  <si>
    <t>https://www.1000bulbs.com/product/154238/LITH-0018.html</t>
  </si>
  <si>
    <t>http://www.homedepot.com/p/Lithonia-Lighting-White-Outdoor-Integrated-LED-Wall-Pack-Light-with-Dusk-to-Dawn-Photocell-OLW14-WH-M2/204718175</t>
  </si>
  <si>
    <t>http://www.homedepot.com/p/Amax-Lighting-SL18-180-Degree-Bronze-Outdoor-Wall-Pack-Light-LED-SL18BZ/206800625</t>
  </si>
  <si>
    <t>http://www.homedepot.com/p/Amax-Lighting-SL18-180-Degree-White-Outdoor-Wall-Pack-Light-LED-SL18WT/206800624</t>
  </si>
  <si>
    <t>https://www.1000bulbs.com/product/113360/PLT-SL18BZ.html</t>
  </si>
  <si>
    <t>https://www.grainger.com/product/HUBBELL-LIGHTING-COLUMBIA-Wall-Mntd-LED-Luminaire-45VT36?s_pp=false&amp;picUrl=//static.grainger.com/rp/s/is/image/Grainger/45VT39_AS01?$smthumb$&amp;breadcrumbCatId=26768</t>
  </si>
  <si>
    <t>http://www.homedepot.com/p/All-Pro-Bronze-LED-Dusk-to-Dawn-Wall-Pack-WP1850LPC/207196174</t>
  </si>
  <si>
    <t>http://www.homedepot.com/p/All-Pro-Bronze-LED-Wall-Pack-WP1850L/206596736</t>
  </si>
  <si>
    <t>https://www.prolighting.com/outdoor/fixtures-wallpacks/seenli/pl17bz-dl-p.html</t>
  </si>
  <si>
    <t>http://www.homedepot.com/p/Novolink-Novolink-Bronze-1700-Lumen-Outdoor-Day-Light-Integrated-LED-Wall-Pack-Light-WL-20D/300735947</t>
  </si>
  <si>
    <t>https://www.amazon.com/Photocell-SLG-Incandescent-Comparable-Waterproof/dp/B018TOVMNC/ref=sr_1_126?s=lamps-light&amp;ie=UTF8&amp;qid=1489428481&amp;sr=1-126&amp;keywords=LED+street</t>
  </si>
  <si>
    <t>https://www.prolighting.com/outdoor/fixtures-wallpacks/cuwa/wfmled0602u.html</t>
  </si>
  <si>
    <t>https://www.1000bulbs.com/product/116209/LEDF-JDWMB201CW.html</t>
  </si>
  <si>
    <t>https://www.amazon.com/Watt-LED-Wall-Pack-DLC/dp/B01L9L9N24/ref=sr_1_322?s=lamps-light&amp;ie=UTF8&amp;qid=1489431732&amp;sr=1-322&amp;keywords=LED+street</t>
  </si>
  <si>
    <t>http://www.homedepot.com/p/Lithonia-Lighting-20-Watt-Low-Profile-LED-Wall-Pack-OLWX1-LED-20W-40K-DDB-M4/205566549</t>
  </si>
  <si>
    <t>https://www.1000bulbs.com/product/173401/LITH-0184.html</t>
  </si>
  <si>
    <t>http://www.homedepot.com/p/Lithonia-Lighting-20-Watt-Outdoor-Low-Profile-LED-Wall-Pack-OLWX1-LED-20W-50K-DDB-M4/205566550</t>
  </si>
  <si>
    <t>http://www.homedepot.com/p/Lithonia-Lighting-20-Watt-Outdoor-Photocell-Low-Profile-LED-Wall-Pack-OLWX1-LED-20W-50K-120-PE-DDB-M4/205566552</t>
  </si>
  <si>
    <t>https://www.prolighting.com/commercial-lighting/fixtures-vaporproof/lvvali/vxbrled26dg.html</t>
  </si>
  <si>
    <t>https://www.prolighting.com/commercial-lighting/fixtures-vaporproof/lvvali/vxbrled26dg-up.html</t>
  </si>
  <si>
    <t>http://www.homedepot.com/p/Axis-LED-Lighting-20-Watt-Bronze-Mini-LED-Outdoor-Wall-Pack-Natural-Light-5000K-AEP20WWPMN5K/206931884</t>
  </si>
  <si>
    <t>https://www.1000bulbs.com/product/116214/LEDF-JDWMC301SPCW.html</t>
  </si>
  <si>
    <t>https://www.amazon.com/JMKMGL-Adjustable-100-277VAC-Daylight-Waterproof/dp/B01MY395PL/ref=sr_1_117?s=lamps-light&amp;ie=UTF8&amp;qid=1489428056&amp;sr=1-117&amp;keywords=LED+street</t>
  </si>
  <si>
    <t>https://www.1000bulbs.com/product/171490/LITH-0075.html</t>
  </si>
  <si>
    <t>https://www.1000bulbs.com/product/174035/PQL-83217-PC.html</t>
  </si>
  <si>
    <t>https://www.1000bulbs.com/product/173301/LITH-0206.html</t>
  </si>
  <si>
    <t>http://www.homedepot.com/p/Radiance-20-Watt-Bronze-Integrated-LED-Outdoor-Wall-Pack-Light-RSAWCL20U41Z/300838874</t>
  </si>
  <si>
    <t>http://www.homedepot.com/p/Radiance-23-Watt-Bronze-Integrated-LED-Outdoor-Small-Wall-Pack-Light-with-Polycarbonate-Lens-RWPSPL23U5Z/300853949</t>
  </si>
  <si>
    <t>http://www.homedepot.com/p/Upplands-Energy-25-Watt-LED-Dark-Bronze-Outdoor-Compact-Wall-Pack-with-Photocell-Included-UEWP25WSU/300114965</t>
  </si>
  <si>
    <t>https://www.1000bulbs.com/product/113357/PLT-SL27WH.html</t>
  </si>
  <si>
    <t>http://www.homedepot.com/p/Amax-Lighting-180-Degree-White-Outdoor-Wall-Pack-Light-LED-SL27WT/206800622</t>
  </si>
  <si>
    <t>http://www.homedepot.com/p/Amax-Lighting-SL27-180-Degree-Bronze-Outdoor-Wall-Pack-Light-LED-SL27BZ/206800623</t>
  </si>
  <si>
    <t>http://www.homedepot.com/p/23-Watt-Bronze-Outdoor-LED-Wall-Pack-WP12QF1X23U5KZ/206528534</t>
  </si>
  <si>
    <t>http://www.homedepot.com/p/Axis-LED-Lighting-28-Watt-Bronze-5000K-LED-Outdoor-Wall-Pack-with-Glass-Refractor-Natural-White-AEP28WPDS/206458824</t>
  </si>
  <si>
    <t>https://www.1000bulbs.com/product/116213/LEDF-JDWMB301CW.html</t>
  </si>
  <si>
    <t>https://www.prolighting.com/outdoor/fixtures-wallpacks/ledwali/71436.html</t>
  </si>
  <si>
    <t>https://www.1000bulbs.com/product/173142/CREE-10116.html</t>
  </si>
  <si>
    <t>https://www.1000bulbs.com/product/173149/CREE-10114.html</t>
  </si>
  <si>
    <t>https://www.prolighting.com/outdoor/fixtures-wallpacks/cuwa/bxspwa03fg-uz.html</t>
  </si>
  <si>
    <t>https://www.prolighting.com/outdoor/fixtures-wallpacks/cuwa/xspwa03fg-1zp.html</t>
  </si>
  <si>
    <t>https://www.platt.com/platt-electric-supply/LED-Post-Top-Site-Wall-Pack-Lamps-Pack/Light-Efficient-Design/LED-8001-M57/product.aspx?zpid=932555</t>
  </si>
  <si>
    <t>https://www.prolighting.com/outdoor/dusktodawn/ybled26.html</t>
  </si>
  <si>
    <t>https://www.prolighting.com/outdoor/dusktodawn/ybled26-pct.html</t>
  </si>
  <si>
    <t>http://www.homedepot.com/p/Lithonia-Lighting-Bronze-Outdoor-Integrated-LED-Wall-Pack-Light-with-Dusk-to-Dawn-Photocell-OLW-23-M2/204718172</t>
  </si>
  <si>
    <t>https://www.1000bulbs.com/product/172124/LEDF-AC1002.html</t>
  </si>
  <si>
    <t>https://www.amazon.com/Replacement-Daylight-Friendly-Wallpack-Lighting/dp/B01N1USH51/ref=sr_1_94?s=lamps-light&amp;ie=UTF8&amp;qid=1489427605&amp;sr=1-94&amp;keywords=LED+street</t>
  </si>
  <si>
    <t>https://www.prolighting.com/outdoor/fixtures-wallpacks/ledwali/rab-24-watt-led-wall-pack-5000k.html</t>
  </si>
  <si>
    <t>https://www.prolighting.com/outdoor/fixtures-wallpacks/ledwali/wsmled50u.html</t>
  </si>
  <si>
    <t>https://www.1000bulbs.com/product/192105/LEDF-AC1001B.html</t>
  </si>
  <si>
    <t>https://www.amazon.com/Adjustable-Pivoting-Daylight-Replacement-Qualified/dp/B01F7ZDJ28/ref=sr_1_182?s=lamps-light&amp;ie=UTF8&amp;qid=1489429336&amp;sr=1-182&amp;keywords=LED+street</t>
  </si>
  <si>
    <t>https://www.1000bulbs.com/product/173495/LEDF-AC1004.html</t>
  </si>
  <si>
    <t>https://www.amazon.com/100-150-Replacement-Daylight-Outdoor-Lighting/dp/B01KGJSQTG/ref=sr_1_124?s=lamps-light&amp;ie=UTF8&amp;qid=1489428481&amp;sr=1-124&amp;keywords=LED+street</t>
  </si>
  <si>
    <t>http://www.homedepot.com/p/Axis-LED-Lighting-40-Watt-Bronze-5000K-LED-Outdoor-Wall-Pack-with-Glass-Refractor-Natural-White-AEP40WPDS/206458839</t>
  </si>
  <si>
    <t>http://www.homedepot.com/p/Axis-LED-Lighting-40-Watt-Bronze-Mini-LED-Outdoor-Wall-Pack-Natural-Light-5000K-AEP40WWPMN5K/206936475</t>
  </si>
  <si>
    <t>https://www.1000bulbs.com/product/153998/PLT-10076.html</t>
  </si>
  <si>
    <t>http://www.homedepot.com/p/Luminance-Bronze-LED-Wall-Pack-F7419-66/206878497</t>
  </si>
  <si>
    <t>https://www.1000bulbs.com/product/177530/PLT-10520.html</t>
  </si>
  <si>
    <t>https://www.1000bulbs.com/product/191669/PLT-10699.html</t>
  </si>
  <si>
    <t>https://www.prolighting.com/outdoor/fixtures-wallpacks/cuwa/wfmled0604u.html</t>
  </si>
  <si>
    <t>http://www.homedepot.com/p/eLucent-ATG-Electronics-40-Watt-Outdoor-Black-LED-Wall-Pack-with-Glass-Refractor-Natural-White-5000K-WP0040HU500000/204690927</t>
  </si>
  <si>
    <t>https://www.platt.com/platt-electric-supply/Flood-Lights-LED-Spot-LED/Atlas-Lighting-Products/FLM43LED/product.aspx?zpid=919634</t>
  </si>
  <si>
    <t>https://www.1000bulbs.com/product/173298/LITH-0207.html</t>
  </si>
  <si>
    <t>http://www.homedepot.com/p/Amax-Lighting-180-Degree-Bronze-Outdoor-Wall-Pack-Light-LED-SL42BZ/206800621</t>
  </si>
  <si>
    <t>http://www.homedepot.com/p/Amax-Lighting-180-Degree-White-Outdoor-Wall-Pack-Light-LED-SL42WT/206800285</t>
  </si>
  <si>
    <t>https://www.platt.com/platt-electric-supply/LED-Post-Top-Site-Wall-Pack-Lamps-Pack/Light-Efficient-Design/LED-8002M57/product.aspx?zpid=932556</t>
  </si>
  <si>
    <t>https://www.prolighting.com/outdoor/fixtures-wallpacks/ledwali/tb-wp04w27.html</t>
  </si>
  <si>
    <t>https://www.1000bulbs.com/product/173290/LITH-0209.html</t>
  </si>
  <si>
    <t>http://www.homedepot.com/p/Lithonia-Lighting-LED-Small-Bronze-Wall-Pack-with-Glass-Lens-TWR1-LED-2-50K-120-277-Volt-PE-M2/205507299</t>
  </si>
  <si>
    <t>https://www.prolighting.com/outdoor/fixtures-wallpacks/cuwa/bxspwa03fc-uz.html</t>
  </si>
  <si>
    <t>http://www.homedepot.com/p/Lithonia-Lighting-Bronze-Outdoor-Integrated-LED-Wall-Pack-Light-with-Dusk-to-Dawn-Photocell-OLW-31-M2/204718173</t>
  </si>
  <si>
    <t>http://www.homedepot.com/p/Lithonia-Lighting-White-Outdoor-Integrated-LED-Wall-Pack-Light-with-Dusk-to-Dawn-Photocell-OLW-31-WH-M2/205431720</t>
  </si>
  <si>
    <t>https://www.prolighting.com/outdoor/fixtures-wallpacks/seenli/wptled40w-d10-pc2.html</t>
  </si>
  <si>
    <t>http://www.homedepot.com/p/Radiance-40-Watt-Bronze-Integrated-LED-Outdoor-Wall-Pack-Light-RSAWCL40U41Z/300837221</t>
  </si>
  <si>
    <t>http://www.homedepot.com/p/Lithonia-Lighting-40-Watt-Outdoor-Bronze-LED-Low-Profile-Wall-Pack-OLWX1-LED-40W-40K-DDB-M4/205566554</t>
  </si>
  <si>
    <t>http://www.homedepot.com/p/Lithonia-Lighting-40-Watt-Outdoor-Bronze-LED-Photocell-Dusk-to-Dawn-Low-Profile-Wall-Pack-OLWX1-LED-40W-40K-120-PE-DDB-M4/205566556</t>
  </si>
  <si>
    <t>https://www.1000bulbs.com/product/173408/LITH-0189.html</t>
  </si>
  <si>
    <t>https://www.1000bulbs.com/product/173407/LITH-0188.html</t>
  </si>
  <si>
    <t>http://www.homedepot.com/p/Lithonia-Lighting-40-Watt-Outdoor-Bronze-LED-Dust-to-Dawn-Low-Profile-Wall-Pack-OLWX1-LED-40W-50K-120-PE-DDB-M4/205566557</t>
  </si>
  <si>
    <t>http://www.homedepot.com/p/Lithonia-Lighting-40-Watt-Outdoor-Bronze-LED-Low-Profile-Wall-Pack-OLWX1-LED-40W-50K-DDB-M4/205566555</t>
  </si>
  <si>
    <t>https://www.1000bulbs.com/product/116217/LEDF-JDWMB501CW.html</t>
  </si>
  <si>
    <t>https://www.amazon.com/Watt-LED-Wall-Pack-DLC/dp/B01L9MZ5KM/ref=sr_1_352?s=lamps-light&amp;ie=UTF8&amp;qid=1489432117&amp;sr=1-352&amp;keywords=LED+street</t>
  </si>
  <si>
    <t>https://www.prolighting.com/outdoor/fixtures-wallpacks/ledwali/wsmled70u.html</t>
  </si>
  <si>
    <t>https://www.amazon.com/SLG-Architectural-120-277VAC-Equivalent-Adjustable/dp/B018TZ321Q/ref=sr_1_85?s=lamps-light&amp;ie=UTF8&amp;qid=1489427605&amp;sr=1-85&amp;keywords=LED+street</t>
  </si>
  <si>
    <t>http://www.homedepot.com/p/41-Watt-Bronze-Outdoor-LED-Wall-Pack-WP15QF1X41U5KZ/206407436</t>
  </si>
  <si>
    <t>https://www.1000bulbs.com/product/153778/PLT-10064.html</t>
  </si>
  <si>
    <t>https://www.1000bulbs.com/product/177532/PLT-10521.html</t>
  </si>
  <si>
    <t>https://www.1000bulbs.com/product/172966/LITH-0211.html</t>
  </si>
  <si>
    <t>https://www.1000bulbs.com/product/173102/LITH-0212.html</t>
  </si>
  <si>
    <t>http://www.homedepot.com/p/Lithonia-Lighting-LED-Small-Bronze-Wall-Pack-with-Glass-Lens-TWR1-LED-3-50K-120-277-Volt-PE-M2/205507301</t>
  </si>
  <si>
    <t>https://www.1000bulbs.com/product/173285/LITH-0210.html</t>
  </si>
  <si>
    <t>http://www.homedepot.com/p/Luminance-ADL-Lumin-60-Watt-Bronze-Outdoor-LED-Wall-Pack-with-Prismatic-Lens-F7416-66/206877971</t>
  </si>
  <si>
    <t>https://www.prolighting.com/outdoor/fixtures-wallpacks/ledwali/now-wp2.html</t>
  </si>
  <si>
    <t>https://www.e-conolight.com/outdoor-lighting/wall-pack/led-slim-wall-pack-flood-small-5100-lumens-e-conolight.html?cct=5271</t>
  </si>
  <si>
    <t>https://www.1000bulbs.com/product/154000/PLT-10077.html</t>
  </si>
  <si>
    <t>https://www.prolighting.com/outdoor/fixtures-wallpacks/cuwa/wfmled0607u.html</t>
  </si>
  <si>
    <t>http://www.homedepot.com/p/Radiance-60-Watt-Bronze-Integrated-LED-Outdoor-Wall-Pack-Light-RLAWCL60U41Z/300839229</t>
  </si>
  <si>
    <t>https://www.prolighting.com/outdoor/fixtures-wallpacks/ledwali/mor-71425.html</t>
  </si>
  <si>
    <t>https://www.e-conolight.com/outdoor-lighting/wall-pack/led-radial-wall-pack-5200-lumens-e-conolight.html?cct=5271&amp;finish=5341</t>
  </si>
  <si>
    <t>https://www.1000bulbs.com/product/177240/LEDF-10042.html</t>
  </si>
  <si>
    <t>https://www.1000bulbs.com/product/184636/LEDF-10044.html</t>
  </si>
  <si>
    <t>http://www.homedepot.com/p/58-Watt-Bronze-Outdoor-LED-Wall-Pack-WP20QF1X58U5KZ/206407448</t>
  </si>
  <si>
    <t>https://www.prolighting.com/outdoor/fixtures-wallpacks/ledwali/wslled96.html</t>
  </si>
  <si>
    <t>https://www.platt.com/platt-electric-supply/LED-Post-Top-Site-Wall-Pack-Lamps-Pack/Light-Efficient-Design/LED-8088E57/product.aspx?zpid=187855</t>
  </si>
  <si>
    <t>https://www.e-conolight.com/outdoor-lighting/wall-pack/e-wp13l.html?cct=5251&amp;finish=5311</t>
  </si>
  <si>
    <t>https://www.amazon.com/LeonLite-Qualified-Replacement-Daylight-Location/dp/B016NZAVVI/ref=sr_1_147?s=lamps-light&amp;ie=UTF8&amp;qid=1489428922&amp;sr=1-147&amp;keywords=LED+street</t>
  </si>
  <si>
    <t>http://www.homedepot.com/p/Luminance-ADL-Lumin-80-Watt-Bronze-Outdoor-LED-Wall-Pack-with-Prismatic-Lens-F7418-66/206877972</t>
  </si>
  <si>
    <t>https://www.prolighting.com/outdoor/fixtures-wallpacks/ledwali/wp3led55.html</t>
  </si>
  <si>
    <t>https://www.amazon.com/Fixture-Sensor-Replacement-Phillips-Daylight/dp/B01N7HY5R4/ref=sr_1_73?s=lamps-light&amp;ie=UTF8&amp;qid=1489427605&amp;sr=1-73&amp;keywords=LED+street</t>
  </si>
  <si>
    <t>https://www.1000bulbs.com/product/154627/LITH-0052.html</t>
  </si>
  <si>
    <t>http://www.homedepot.com/p/80-Watt-Outdoor-Bronze-LED-Wall-Pack-TV3C34X20U41KZ/207206211</t>
  </si>
  <si>
    <t>http://www.homedepot.com/p/Lithonia-Lighting-Bronze-Dusk-to-Dawn-Outdoor-LED-Low-Profile-Wall-Pack-5000K-OLWX2-LED-90W-50K-120-PE-DDB-M2/206392558</t>
  </si>
  <si>
    <t>http://www.homedepot.com/p/Lithonia-Lighting-Bronze-Outdoor-LED-Low-Profile-Wall-Pack-5000K-OLWX2-LED-90W-50K-DDB-M2/206392559</t>
  </si>
  <si>
    <t>http://www.homedepot.com/p/Axis-LED-Lighting-90-Watt-Bronze-5000K-LED-Outdoor-Wall-Pack-with-Glass-Refractor-Natural-White-AEP90WPDS/206458841</t>
  </si>
  <si>
    <t>https://www.amazon.com/Photocell-Equivalent-Overnight-Security-perimeter/dp/B01DO3AIVA/ref=sr_1_19?s=lamps-light&amp;ie=UTF8&amp;qid=1489426354&amp;sr=1-19&amp;keywords=LED+street</t>
  </si>
  <si>
    <t>https://www.amazon.com/1000LED-Fixtures-Waterproof-AC100-277V-Certificate/dp/B01E73RNIM/ref=sr_1_130?s=lamps-light&amp;ie=UTF8&amp;qid=1489428481&amp;sr=1-130&amp;keywords=LED+street</t>
  </si>
  <si>
    <t>http://www.homedepot.com/p/Lithonia-Lighting-Bronze-Outdoor-LED-Low-Profile-Wall-Pack-4000K-OLWX2-LED-90W-40K-DDB-M2/206392547</t>
  </si>
  <si>
    <t>http://www.homedepot.com/p/Lithonia-Lighting-Bronze-Dusk-to-Dawn-Outdoor-LED-Low-Profile-Wall-Pack-4000K-OLWX2-LED-90W-40K-120-PE-DDB-M2/206392546</t>
  </si>
  <si>
    <t>https://www.prolighting.com/outdoor/fixtures-wallpacks/ledwali/71446.html</t>
  </si>
  <si>
    <t>http://www.homedepot.com/p/Lithonia-Lighting-D-Series-Size-1-4000K-20-LED-Dark-Bronze-Wall-Pack-DSXW1-LED-20C-1000-40K-T3M-MVOLT-DDBXD/205923819</t>
  </si>
  <si>
    <t>https://www.e-conolight.com/outdoor-lighting/wall-pack/led-slim-wall-pack-flood-large-8110-lumens-e-conolight.html?cct=5251</t>
  </si>
  <si>
    <t>http://www.homedepot.com/p/ATG-Electronics-90-Watt-Outdoor-Black-LED-Wall-Pack-with-Full-Cut-off-Natural-White-5000K-WPFC90HU500000/204690923</t>
  </si>
  <si>
    <t>http://www.homedepot.com/p/ATG-Electronics-90-Watt-Outdoor-Black-LED-Wall-Pack-with-Glass-Refractor-Natural-White-5000K-WP0090HU500000/204690928</t>
  </si>
  <si>
    <t>http://www.homedepot.com/p/ATG-Electronics-40-Watt-Outdoor-Natural-White-LED-Wall-Pack-with-Full-Cut-Off-5000K-WPFC40HU500000/204690920</t>
  </si>
  <si>
    <t>https://www.1000bulbs.com/product/177041/PLT-10454.html</t>
  </si>
  <si>
    <t>http://www.sears.com/rab-lighting-rab-lighting-wp2h100qt-wp2-glass-lens/p-SPM8727746223?plpSellerId=Edealszone LLC&amp;prdNo=10&amp;blockNo=10&amp;blockType=G10</t>
  </si>
  <si>
    <t>https://www.platt.com/platt-electric-supply/LED-Post-Top-Site-Wall-Pack-Lamps-Pack/Light-Efficient-Design/LED-8027M30/product.aspx?zpid=132417</t>
  </si>
  <si>
    <t>https://www.e-conolight.com/outdoor-lighting/wall-pack/led-traditional-style-wall-pack-high-output-9000-lumens-e-conolight.html?cct=5251&amp;finish=5311</t>
  </si>
  <si>
    <t>https://www.1000bulbs.com/product/173141/LITH-0144.html</t>
  </si>
  <si>
    <t>https://www.platt.com/platt-electric-supply/LED-Post-Top-Site-Wall-Pack-Lamps-Pack/Satco/S9395/product.aspx?zpid=191124</t>
  </si>
  <si>
    <t>https://www.1000bulbs.com/product/153536/PLT-10065.html</t>
  </si>
  <si>
    <t>https://www.amazon.com/100W-LED-Wall-Pack-Replacement/dp/B01E9NF47C/ref=sr_1_71?s=lamps-light&amp;ie=UTF8&amp;qid=1489427182&amp;sr=1-71&amp;keywords=LED+street</t>
  </si>
  <si>
    <t>http://www.homedepot.com/p/Lithonia-Lighting-D-Series-Size-2-5000K-30-LED-Dark-Bronze-Wall-Pack-DSXW2-LED-30C-1000-50K-T3M-MVOLT-DDBXD/205923820</t>
  </si>
  <si>
    <t>https://www.platt.com/platt-electric-supply/LED-Post-Top-Site-Wall-Pack-Lamps-Pack/Light-Efficient-Design/LED-8090M50-A/product.aspx?zpid=96110</t>
  </si>
  <si>
    <t>https://www.amazon.com/SLG-Equivalent-100-277VAC-Waterproof-Qualified/dp/B016Q3P9YQ/ref=sr_1_123?s=lamps-light&amp;ie=UTF8&amp;qid=1489428481&amp;sr=1-123&amp;keywords=LED+street</t>
  </si>
  <si>
    <t>http://www.homedepot.com/p/Lithonia-Lighting-Bronze-Dusk-to-Dawn-Outdoor-LED-Low-Profile-Wall-Pack-5000K-OLWX2-LED-150W-50K-120-PE-DDB-M2/206392544</t>
  </si>
  <si>
    <t>http://www.homedepot.com/p/Lithonia-Lighting-Bronze-Outdoor-LED-Low-Profile-Wall-Pack-5000K-OLWX2-LED-150W-50K-DDB-M2/206392545</t>
  </si>
  <si>
    <t>https://www.e-conolight.com/catalog/product/view/id/42581/s/led-area-light-wall-pack-12-400-lumens-e-conolight/category/15681/?cct=5251</t>
  </si>
  <si>
    <t>http://www.homedepot.com/p/Lithonia-Lighting-Bronze-Outdoor-LED-Low-Profile-Wall-Pack-4000K-OLWX2-LED-150W-40K-DDB-M2/206392543</t>
  </si>
  <si>
    <t>http://www.homedepot.com/p/Lithonia-Lighting-Bronze-Dusk-to-Dawn-Outdoor-LED-Low-Profile-Wall-Pack-4000K-OLWX2-LED-150W-40K-120-PE-DDB-M2/206392542</t>
  </si>
  <si>
    <t>https://www.amazon.com/1000LED-Photocell-1500Lm-Certified-Security/dp/B01CE0QTT4/ref=sr_1_390?s=lamps-light&amp;ie=UTF8&amp;qid=1493237826&amp;sr=1-390&amp;keywords=LED+street+light</t>
  </si>
  <si>
    <t>WWW.walmart.com/ip/Lithonia-Lighting-OLWX2-LED-150W-40K-120-PE-DDB-M2-12-75-LED-Outdoor-Wall-Pack/108998688</t>
  </si>
  <si>
    <t>https://www.bulbamerica.com/products/led-wall-pack-trapezoidal-30-shape-78-watts-4700-k-5000-lumens</t>
  </si>
  <si>
    <t>https://www.bulbamerica.com/products/led-wall-pack-rectangular-30-shape-74-5-watts-4700k-3700-lumens</t>
  </si>
  <si>
    <t>https://www.amazon.com/ATG-Electronics-Lumens-5000K-WPFC40HU500000/dp/B00PBBZPIK/ref=sr_1_691?s=lamps-light&amp;ie=UTF8&amp;qid=1493271704&amp;sr=1-691&amp;keywords=LED+high+bay</t>
  </si>
  <si>
    <t>https://www.amazon.com/gp/slredirect/picassoRedirect.html/ref=pa_sp_mtf_tools_sr_pg5_1?ie=UTF8&amp;adId=A01308901FOFLYOJ3TE5&amp;url=https%3A%2F%2Fwww.amazon.com%2FSLG-Architectural-120-277VAC-Equivalent-Adjustable%2Fdp%2FB01M31KM5C%2Fref%3Dsr_1_109%3Fs%3Dlamps-light%26ie%3DUTF8%26qid%3D1497821042%26sr%3D1-109-spons%26keywords%3Dled%2Bwall%2Bpack%26psc%3D1&amp;qualifier=1497821042&amp;id=5327437395197439&amp;widgetName=sp_mtf</t>
  </si>
  <si>
    <t>http://www.homedepot.com/p/Progress-Lighting-PCOWF-Collection-Bronze-Outdoor-Integrated-LED-Wall-Pack-Light-PCOWF-70LED-20-LG/300433906</t>
  </si>
  <si>
    <t>https://www.prolighting.com/outdoor/fixtures-wallpacks/cuwa/wpledc80nw-bl.html?___SID=S</t>
  </si>
  <si>
    <t>https://www.prolighting.com/outdoor/fixtures-wallpacks/cuwa/wpledc80n-d10.html?___SID=S</t>
  </si>
  <si>
    <t>https://www.prolighting.com/outdoor/fixtures-wallpacks/cuwa/wpledfc80w-bl.html?___SID=S</t>
  </si>
  <si>
    <t>https://www.prolighting.com/outdoor/fixtures-wallpacks/ledwali/wp1led30yw.html</t>
  </si>
  <si>
    <t>https://www.prolighting.com/outdoor/fixtures-wallpacks/cuwa/wpledfc52n-bl.html?___SID=S</t>
  </si>
  <si>
    <t>https://www.prolighting.com/outdoor/fixtures-wallpacks/cuwa/wpledfc80n-pcs2.html?___SID=S</t>
  </si>
  <si>
    <t>https://www.prolighting.com/outdoor/fixtures-wallpacks/cuwa/wpledc80n-pcs2.html?___SID=S</t>
  </si>
  <si>
    <t>https://www.bulbamerica.com/products/led-wall-pack-quarter-sphere-shape-40-watts-2450-lumens</t>
  </si>
  <si>
    <t>https://www.bulbamerica.com/products/led-wall-pack-sloped-cylinder-shape-40-watts-2400-lumens</t>
  </si>
  <si>
    <t>https://www.prolighting.com/outdoor/fixtures-wallpacks/cuwa/wpledfc52w-d10.html?___SID=S</t>
  </si>
  <si>
    <t>WWW.walmart.com/ip/Lithonia-Lighting-OLWX2-LED-90W-40K-120-PE-DDB-M2-12-75-LED-Outdoor-Wall-Pack/105373108</t>
  </si>
  <si>
    <t>WWW.walmart.com/ip/Lithonia-Lighting-OLWX2-LED-90W-50K-120-PE-DDB-M2-Wall-Lights-Commercial-Lighting-Wall-Packs/117262074</t>
  </si>
  <si>
    <t>WWW.walmart.com/ip/Lithonia-Lighting-OLWX2-LED-90W-50K-DDB-M2-12-75-LED-Outdoor-Wall-Pack/178285506</t>
  </si>
  <si>
    <t>https://www.amazon.com/Photocell-Included-SLG-Comparable-Qualified/dp/B016EQAKUI/ref=sr_1_49?s=lamps-light&amp;ie=UTF8&amp;qid=1493227875&amp;sr=1-49&amp;keywords=LED+street+light</t>
  </si>
  <si>
    <t>https://www.amazon.com/HEZE-Full-Cutoff-100w-120v-277v/dp/B06XKK487J/ref=sr_1_151?s=lamps-light&amp;ie=UTF8&amp;qid=1497821569&amp;sr=1-151&amp;keywords=led+wall+pack</t>
  </si>
  <si>
    <t>https://www.bulbamerica.com/products/led-wall-pack-modern-cylinder-shape-light-39-watts-4700-k-3300-lumens</t>
  </si>
  <si>
    <t>https://www.prolighting.com/outdoor/fixtures-wallpacks/ledwali/mx-101362.html?___SID=S</t>
  </si>
  <si>
    <t>https://www.e-conolight.com/outdoor-lighting/wall-pack/led-high-output-traditional-style-wall-pack-16-300-lumens.html?cct=5251</t>
  </si>
  <si>
    <t>https://www.bulbamerica.com/products/led-wall-pack-trapezoidal-15-shape-40-2-watts-4700-k-2800-lumens</t>
  </si>
  <si>
    <t>https://www.prolighting.com/outdoor/fixtures-wallpacks/ledwali/mx-101359.html?___SID=S</t>
  </si>
  <si>
    <t>https://www.prolighting.com/outdoor/fixtures-wallpacks/ledwali/wp2led37nw-480-pcs4.html?___SID=S</t>
  </si>
  <si>
    <t>https://www.prolighting.com/outdoor/fixtures-wallpacks/ledwali/wp2led37y-480-pcs4.html?___SID=S</t>
  </si>
  <si>
    <t>https://www.prolighting.com/outdoor/fixtures-wallpacks/ledwali/wp2led37n-480.html?___SID=S</t>
  </si>
  <si>
    <t>WWW.walmart.com/ip/Lithonia-Lighting-OLWX2-LED-150W-40K-DDB-M2-12-75-LED-Outdoor-Wall-Pack/196697899</t>
  </si>
  <si>
    <t>https://www.amazon.com/Industries-WP38LED-Wall-Pack-38-3W/dp/B00X63U29C/ref=sr_1_68?s=lamps-light&amp;ie=UTF8&amp;qid=1497820523&amp;sr=1-68&amp;keywords=led+wall+pack</t>
  </si>
  <si>
    <t>https://www.bulbamerica.com/products/led-wall-pack-rectangular-15-shape-40-2-watts-4700-k-2000-lumens</t>
  </si>
  <si>
    <t>https://www.prolighting.com/outdoor/fixtures-wallpacks/ledwali/mx-97618.html?___SID=S</t>
  </si>
  <si>
    <t>https://www.prolighting.com/outdoor/fixtures-wallpacks/ledwali/mx-99959.html?___SID=S</t>
  </si>
  <si>
    <t>https://www.prolighting.com/outdoor/fixtures-wallpacks/cuwa/mx-100003.html?___SID=S</t>
  </si>
  <si>
    <t>https://www.prolighting.com/outdoor/fixtures-wallpacks/ledwali/wp3led55-pcs2.html</t>
  </si>
  <si>
    <t>https://www.prolighting.com/outdoor/fixtures-wallpacks/ledwali/wp3led55nw-pc2.html?___SID=S</t>
  </si>
  <si>
    <t>https://www.prolighting.com/outdoor/fixtures-wallpacks/ledwali/wp3led55n-pcs.html?___SID=S</t>
  </si>
  <si>
    <t>https://www.prolighting.com/outdoor/fixtures-wallpacks/ledwali/wp3led55yw-pc2.html?___SID=S</t>
  </si>
  <si>
    <t>https://www.amazon.com/gp/slredirect/picassoRedirect.html/ref=pa_sp_mtf_tools_sr_pg10_3?ie=UTF8&amp;adId=A07168373S2UFLG3ZBJVP&amp;url=https%3A%2F%2Fwww.amazon.com%2FListed-Lighting-Equivalency-Industrial-Commercial%2Fdp%2FB01MQM1XCP%2Fref%3Dsr_1_231%3Fs%3Dlamps-light%26ie%3DUTF8%26qid%3D1497822362%26sr%3D1-231-spons%26keywords%3Dled%2Bwall%2Bpack%26psc%3D1&amp;qualifier=1497822362&amp;id=6095729270459308&amp;widgetName=sp_mtf</t>
  </si>
  <si>
    <t>https://www.prolighting.com/outdoor/fixtures-wallpacks/cuwa/mx-101796.html?___SID=S</t>
  </si>
  <si>
    <t>https://www.bulbamerica.com/products/led-cantilever-15-wall-mount-light-with-15-leds-4700k-1600-lumens</t>
  </si>
  <si>
    <t>https://www.prolighting.com/outdoor/fixtures-wallpacks/ledwali/wp3led55n.html</t>
  </si>
  <si>
    <t>https://www.prolighting.com/outdoor/fixtures-wallpacks/ledwali/wp3led55y.html</t>
  </si>
  <si>
    <t>https://www.prolighting.com/outdoor/fixtures-wallpacks/ledwali/wp3led55-480.html</t>
  </si>
  <si>
    <t>https://www.prolighting.com/outdoor/fixtures-wallpacks/cuwa/mx-95297.html</t>
  </si>
  <si>
    <t>https://www.amazon.com/Adjustable-Pivoting-Daylight-Replacement-Qualified/dp/B01F7ZDJ28/ref=sr_1_240?s=lamps-light&amp;ie=UTF8&amp;qid=1493233750&amp;sr=1-240&amp;keywords=LED+street+light</t>
  </si>
  <si>
    <t>https://www.e-conolight.com/outdoor-lighting/wall-pack/led-slim-wall-pack-flood-large-15-800-lumens-e-conolight.html?cct=5271</t>
  </si>
  <si>
    <t>https://www.prolighting.com/outdoor/fixtures-wallpacks/cuwa/mx-95302.html?___SID=S</t>
  </si>
  <si>
    <t>http://www.homedepot.com/p/Radiance-56-Watt-Bronze-Outdoor-Integrated-LED-Large-Full-Cutoff-Wall-Pack-Light-RCWPLS5L56U5CZ/300854228</t>
  </si>
  <si>
    <t>https://www.amazon.com/EiKO-WPGS-1C-U-Wallpack-Glass-Case/dp/B01N3R820H/ref=sr_1_1202?s=lamps-light&amp;ie=UTF8&amp;qid=1493253267&amp;sr=1-1202&amp;keywords=LED+street+light</t>
  </si>
  <si>
    <t>https://www.amazon.com/EiKO-WPGS-1C-U-Wallpack-Glass-Case/dp/B01N3R84Q2/ref=sr_1_1201?s=lamps-light&amp;ie=UTF8&amp;qid=1493253267&amp;sr=1-1201&amp;keywords=LED+street+light</t>
  </si>
  <si>
    <t>https://www.amazon.com/EiKO-WPGS-1C-U-Wallpack-Glass-Case/dp/B01MYLHKPV/ref=sr_1_1207?s=lamps-light&amp;ie=UTF8&amp;qid=1493253267&amp;sr=1-1207&amp;keywords=LED+street+light</t>
  </si>
  <si>
    <t>https://www.amazon.com/ATG-Electronics-Lumens-5000K-WPFC60HU500000/dp/B00PBBYF1I/ref=sr_1_358?s=lamps-light&amp;ie=UTF8&amp;qid=1493264922&amp;sr=1-358&amp;keywords=LED+high+bay</t>
  </si>
  <si>
    <t>https://www.amazon.com/Lithonia-Lighting-OLWX1-LED-40W/dp/B015O47G0S/ref=sr_1_92?s=lamps-light&amp;ie=UTF8&amp;qid=1497820782&amp;sr=1-92&amp;keywords=led+wall+pack</t>
  </si>
  <si>
    <t>https://www.prolighting.com/outdoor/fixtures-wallpacks/ledwali/wp2led37y-pc.html</t>
  </si>
  <si>
    <t>https://www.prolighting.com/outdoor/fixtures-wallpacks/ledwali/wp2led37w-pc2.html?___SID=S</t>
  </si>
  <si>
    <t>https://www.prolighting.com/outdoor/fixtures-wallpacks/cuwa/bxspwa03fc-1zp.html</t>
  </si>
  <si>
    <t>https://www.amazon.com/HEZE-Full-Cutoff-Wall-120v-277v/dp/B06XKFX2YL/ref=sr_1_155?s=lamps-light&amp;ie=UTF8&amp;qid=1497821569&amp;sr=1-155&amp;keywords=led+wall+pack</t>
  </si>
  <si>
    <t>http://www.homedepot.com/p/Radiance-58-Watt-Bronze-Integrated-LED-Large-Wall-Pack-Light-RWPLSGL58U5Z/300837080</t>
  </si>
  <si>
    <t>https://www.prolighting.com/outdoor/fixtures-wallpacks/ledwali/wp2led24w-pcs2.html?___SID=S</t>
  </si>
  <si>
    <t>https://www.e-conolight.com/catalog/product/view/id/42581/s/led-area-light-wall-pack-12-400-lumens-e-conolight/category/15681/?cct=5271</t>
  </si>
  <si>
    <t>https://www.prolighting.com/outdoor/fixtures-wallpacks/ledwali/wp2led37.html</t>
  </si>
  <si>
    <t>https://www.prolighting.com/outdoor/fixtures-wallpacks/ledwali/mx-71127.html?___SID=S</t>
  </si>
  <si>
    <t>https://www.prolighting.com/outdoor/fixtures-wallpacks/ledwali/mx-101007.html?___SID=S</t>
  </si>
  <si>
    <t>https://www.amazon.com/Maxlite-12217-5000K-Bronze-MLSWP20LED50DS/dp/B00AAGB2GA/ref=sr_1_1192?s=lamps-light&amp;ie=UTF8&amp;qid=1493252797&amp;sr=1-1192&amp;keywords=LED+street+light</t>
  </si>
  <si>
    <t>http://www.homedepot.com/p/Progress-Lighting-PCOWC-Collection-White-Outdoor-Integrated-LED-Wall-Pack-Light-PCOWC-20LED-28/300433903</t>
  </si>
  <si>
    <t>https://www.amazon.com/Bronze-Equal-2529lm-4000KCree-BXSPWA03FG-UZ/dp/B0137HRU3W/ref=sr_1_224?s=lamps-light&amp;ie=UTF8&amp;qid=1497822362&amp;sr=1-224&amp;keywords=led+wall+pack</t>
  </si>
  <si>
    <t>https://www.prolighting.com/outdoor/fixtures-wallpacks/ledwali/wp3led55y-480.html</t>
  </si>
  <si>
    <t>https://www.prolighting.com/outdoor/fixtures-wallpacks/ledwali/wp2led24nw.html?___SID=S</t>
  </si>
  <si>
    <t>https://www.amazon.com/SLG-Architectural-120-277VAC-Equivalent-Adjustable/dp/B018TZ321Q/ref=sr_1_123?s=lamps-light&amp;ie=UTF8&amp;qid=1493230890&amp;sr=1-123&amp;keywords=LED+street+light</t>
  </si>
  <si>
    <t>http://www.homedepot.com/p/Progress-Lighting-PCOWC-Collection-Bronze-Outdoor-Integrated-LED-Wall-Pack-Light-PCOWC-20LED-20/300433893</t>
  </si>
  <si>
    <t>https://www.amazon.com/Commercial-Grade-Ceiling-light-Aluminum/dp/B06XBFWWY4/ref=sr_1_866?s=lamps-light&amp;ie=UTF8&amp;qid=1493275226&amp;sr=1-866&amp;keywords=LED+high+bay</t>
  </si>
  <si>
    <t>https://www.amazon.com/LeonLite-Qualified-Replacement-Daylight-Location/dp/B016NZAVVI/ref=sr_1_112?s=lamps-light&amp;ie=UTF8&amp;qid=1497767335&amp;sr=1-112&amp;keywords=LED+street+light</t>
  </si>
  <si>
    <t>https://www.e-conolight.com/outdoor-lighting/wall-pack/led-slim-wall-pack-flood-large-8110-lumens-e-conolight.html?cct=5271</t>
  </si>
  <si>
    <t>http://www.homedepot.com/p/Radiance-41-Watt-Bronze-Integrated-LED-Medium-Wall-Pack-Light-RWPMGL41U5Z/300837029</t>
  </si>
  <si>
    <t>https://www.prolighting.com/outdoor/fixtures-wallpacks/ledwali/mx-95256.html?___SID=S</t>
  </si>
  <si>
    <t>https://www.prolighting.com/outdoor/fixtures-wallpacks/cuwa/mx-95301.html</t>
  </si>
  <si>
    <t>https://www.prolighting.com/outdoor/fixtures-wallpacks/cuwa/mx-95296.html?___SID=S</t>
  </si>
  <si>
    <t>https://www.prolighting.com/outdoor/fixtures-wallpacks/ledwali/wp1led30nw-pc2.html?___SID=S</t>
  </si>
  <si>
    <t>https://www.prolighting.com/outdoor/fixtures-wallpacks/ledwali/wp1led30w-pcs2.html?___SID=S</t>
  </si>
  <si>
    <t>https://www.e-conolight.com/outdoor-lighting/wall-pack/e-wp13l.html?cct=5271&amp;finish=5311</t>
  </si>
  <si>
    <t>https://www.amazon.com/Sunlite-LFX-40W-50K-Replacement/dp/B06XGWHL74/ref=sr_1_440?s=lamps-light&amp;ie=UTF8&amp;qid=1493238782&amp;sr=1-440&amp;keywords=LED+street+light</t>
  </si>
  <si>
    <t>https://www.amazon.com/12673-Lumens-Equal-PLT-WPL135UNV5KD/dp/B01I09BJTI/ref=sr_1_36?s=lamps-light&amp;ie=UTF8&amp;qid=1497820257&amp;sr=1-36&amp;keywords=led+wall+pack</t>
  </si>
  <si>
    <t>https://www.amazon.com/gp/slredirect/picassoRedirect.html/ref=pa_sp_mtf_tools_sr_pg8_3?ie=UTF8&amp;adId=A0705689SXEF4SZGANMW&amp;url=https%3A%2F%2Fwww.amazon.com%2FHyperikon-750-900W-Replacement-Waterproof-Included%2Fdp%2FB010U8V906%2Fref%3Dsr_1_183%3Fs%3Dlamps-light%26ie%3DUTF8%26qid%3D1497821831%26sr%3D1-183-spons%26keywords%3Dled%2Bwall%2Bpack%26psc%3D1&amp;qualifier=1497821831&amp;id=3605032729071027&amp;widgetName=sp_mtf</t>
  </si>
  <si>
    <t>https://www.prolighting.com/outdoor/fixtures-wallpacks/ledwali/wp1led30yw-pcs.html</t>
  </si>
  <si>
    <t>https://www.e-conolight.com/outdoor-lighting/wall-pack/led-traditional-style-wall-pack-high-output-9000-lumens-e-conolight.html?cct=5271&amp;finish=5311</t>
  </si>
  <si>
    <t>https://www.amazon.com/Replaces-Standard-Outdoor-LED-Lighthouse/dp/B00WARM4IM/ref=sr_1_1176?s=lamps-light&amp;ie=UTF8&amp;qid=1493252337&amp;sr=1-1176&amp;keywords=LED+street+light</t>
  </si>
  <si>
    <t>https://www.amazon.com/1000LED-Daylight-AC110-277V-Waterproof-Security/dp/B019TT52JG/ref=sr_1_231?s=lamps-light&amp;ie=UTF8&amp;qid=1493261525&amp;sr=1-231&amp;keywords=LED+high+bay</t>
  </si>
  <si>
    <t>http://www.homedepot.com/p/Radiance-37-Watt-Bronze-Outdoor-Integrated-LED-Full-Cutoff-Wall-Pack-Light-RCWPM5L37U5CZ/300854160</t>
  </si>
  <si>
    <t>https://www.amazon.com/Aluush-250-300W-Replacement-Lighting-Building/dp/B01N6B0B4G/ref=sr_1_141?s=lamps-light&amp;ie=UTF8&amp;qid=1497821315&amp;sr=1-141&amp;keywords=led+wall+pack</t>
  </si>
  <si>
    <t>https://www.amazon.com/Topaz-F-WP-90LED-50K-80-Lumens-Bronze/dp/B0719SF9MP/ref=sr_1_121?s=lamps-light&amp;ie=UTF8&amp;qid=1497821315&amp;sr=1-121&amp;keywords=led+wall+pack</t>
  </si>
  <si>
    <t>https://www.amazon.com/NUOGUAN-Retrofit-Daylight-Replacement-100-277Vac/dp/B01I56U3CU/ref=sr_1_263?s=lamps-light&amp;ie=UTF8&amp;qid=1497768994&amp;sr=1-263&amp;keywords=LED+street+light</t>
  </si>
  <si>
    <t>https://www.amazon.com/Wallpack-Daylight-9000lm-Cut-Off-Certified/dp/B06Y24RZSR/ref=sr_1_1267?s=lamps-light&amp;ie=UTF8&amp;qid=1493254150&amp;sr=1-1267&amp;keywords=LED+street+light</t>
  </si>
  <si>
    <t>https://www.amazon.com/WML-80CW-Westgate-Watts-7200-Lumens/dp/B018715JYA/ref=sr_1_31?s=lamps-light&amp;ie=UTF8&amp;qid=1497820257&amp;sr=1-31&amp;keywords=led+wall+pack</t>
  </si>
  <si>
    <t>https://www.1000bulbs.com/product/173406/LITH-0187.html</t>
  </si>
  <si>
    <t>https://www.amazon.com/1000LED-Replacement-Waterproof-Commercial-Industrial/dp/B019OS25G0/ref=sr_1_62?s=lamps-light&amp;ie=UTF8&amp;qid=1493228653&amp;sr=1-62&amp;keywords=LED+street+light</t>
  </si>
  <si>
    <t>https://www.prolighting.com/outdoor/fixtures-wallpacks/ledwali/wp3led82n-pc2.html</t>
  </si>
  <si>
    <t>https://www.amazon.com/Brightsky-Street-Courtyard-Canopy-Retrofit/dp/B00HDDQE6G/ref=sr_1_809?s=lamps-light&amp;ie=UTF8&amp;qid=1493245553&amp;sr=1-809&amp;keywords=LED+street+light</t>
  </si>
  <si>
    <t>https://www.amazon.com/gp/slredirect/picassoRedirect.html/ref=pa_sp_mtf_tools_sr_pg2_1?ie=UTF8&amp;adId=A011473894TMOCS58JHH&amp;url=https%3A%2F%2Fwww.amazon.com%2FSLG-Equivalent-100-277VAC-Waterproof-Qualified%2Fdp%2FB013WSI82S%2Fref%3Dsr_1_37%3Fs%3Dlamps-light%26ie%3DUTF8%26qid%3D1497820257%26sr%3D1-37-spons%26keywords%3Dled%2Bwall%2Bpack%26psc%3D1&amp;qualifier=1497820257&amp;id=1075499206103440&amp;widgetName=sp_mtf</t>
  </si>
  <si>
    <t>http://www.homedepot.com/p/Radiance-22-Watt-Bronze-Outdoor-Integrated-LED-Small-Full-Cutoff-Wall-Pack-Light-RCWPS5L22U5CZ/300854086</t>
  </si>
  <si>
    <t>http://www.homedepot.com/p/Innoled-60-Watt-Charcoal-Black-Integrated-LED-Wall-Pack-Light-5500K-with-Photocell-WK-60W-S/301839828</t>
  </si>
  <si>
    <t>https://www.1000bulbs.com/product/192569/LEDF-ACFLAWL358013L.html</t>
  </si>
  <si>
    <t>https://www.amazon.com/Jomitop-Fixture-Daylight-Lumens-Listed/dp/B072NGZYJB/ref=sr_1_1102?s=lamps-light&amp;ie=UTF8&amp;qid=1497778037&amp;sr=1-1102&amp;keywords=LED+street+light</t>
  </si>
  <si>
    <t>https://www.amazon.com/Texas-Fluorescents-120-277-Kelvin-Replaces/dp/B01N7PHYOI/ref=sr_1_1111?s=lamps-light&amp;ie=UTF8&amp;qid=1497778304&amp;sr=1-1111&amp;keywords=LED+street+light</t>
  </si>
  <si>
    <t>https://www.1000bulbs.com/product/177544/PLT-10522.html</t>
  </si>
  <si>
    <t>https://www.amazon.com/Sunlite-LFX-60W-50K-Replacement/dp/B06XGTNXL3/ref=sr_1_1146?s=lamps-light&amp;ie=UTF8&amp;qid=1493251876&amp;sr=1-1146&amp;keywords=LED+street+light</t>
  </si>
  <si>
    <t>https://www.1000bulbs.com/product/192820/PLT-10833.html</t>
  </si>
  <si>
    <t>https://www.amazon.com/LED-Wall-Outdoor-5000K-Lumens/dp/B06XYWPLJ6/ref=sr_1_1171?s=lamps-light&amp;ie=UTF8&amp;qid=1493252337&amp;sr=1-1171&amp;keywords=LED+street+light</t>
  </si>
  <si>
    <t>http://www.homedepot.com/p/Radiance-23-Watt-Bronze-Integrated-LED-Small-Wall-Pack-Light-RWPSGL23U5Z/300836920</t>
  </si>
  <si>
    <t>https://www.amazon.com/SLG-Equivalent-100-277VAC-Waterproof-Qualified/dp/B013WWHCR6/ref=sr_1_226?s=lamps-light&amp;ie=UTF8&amp;qid=1493261525&amp;sr=1-226&amp;keywords=LED+high+bay</t>
  </si>
  <si>
    <t>https://www.prolighting.com/outdoor/fixtures-wallpacks/ledwali/mx-100998.html?___SID=S</t>
  </si>
  <si>
    <t>https://www.amazon.com/Lumens-Bronze-Finish-PLT-EO-WP-90-5000K/dp/B017QEB2JU/ref=sr_1_87?s=lamps-light&amp;ie=UTF8&amp;qid=1497820782&amp;sr=1-87&amp;keywords=led+wall+pack</t>
  </si>
  <si>
    <t>https://www.amazon.com/Wallpack-Daylight-6750lm-Cut-Off-Certified/dp/B06Y238H2J/ref=sr_1_1276?s=lamps-light&amp;ie=UTF8&amp;qid=1497779901&amp;sr=1-1276&amp;keywords=LED+street+light</t>
  </si>
  <si>
    <t>https://www.prolighting.com/outdoor/fixtures-wallpacks/cuwa/mx-95313.html?___SID=S</t>
  </si>
  <si>
    <t>https://www.amazon.com/gp/slredirect/picassoRedirect.html/ref=pa_sp_btf_tools_sr_pg5_1?ie=UTF8&amp;adId=A0752318QAGT84DA9QW0&amp;url=https%3A%2F%2Fwww.amazon.com%2FHykolity-Replacement-Waterproof-Commercial-UL-Listed%2Fdp%2FB01IUX7X30%2Fref%3Dsr_1_122%3Fs%3Dlamps-light%26ie%3DUTF8%26qid%3D1497821042%26sr%3D1-122-spons%26keywords%3Dled%2Bwall%2Bpack%26psc%3D1&amp;qualifier=1497821042&amp;id=5327437395197439&amp;widgetName=sp_btf</t>
  </si>
  <si>
    <t>https://www.prolighting.com/outdoor/fixtures-wallpacks/ledwali/mx-71384.html?___SID=S</t>
  </si>
  <si>
    <t>https://www.amazon.com/SWM-Crystal-Waterproof-Warranty-Replacement/dp/B01N8ZLA3W/ref=sr_1_242?s=lamps-light&amp;ie=UTF8&amp;qid=1497822617&amp;sr=1-242&amp;keywords=led+wall+pack</t>
  </si>
  <si>
    <t>http://www.homedepot.com/p/Innoled-36-Watt-Charcoal-Black-Integrated-LED-Wall-Pack-Light-5500K-With-Photocell-WK-36W-S/301835163</t>
  </si>
  <si>
    <t>https://www.amazon.com/INNOLED-WK-60W-S-Waterproof-Light-Photocell/dp/B06XWFPXYK/ref=sr_1_801?s=lamps-light&amp;ie=UTF8&amp;qid=1497774987&amp;sr=1-801&amp;keywords=LED+street+light</t>
  </si>
  <si>
    <t>https://www.amazon.com/INNOLED-WK-36W-S-Waterproof-Light-Photocell/dp/B06XVXVMKF/ref=sr_1_803?s=lamps-light&amp;ie=UTF8&amp;qid=1497774987&amp;sr=1-803&amp;keywords=LED+street+light</t>
  </si>
  <si>
    <t>https://www.amazon.com/gp/slredirect/picassoRedirect.html/ref=pa_sp_btf_tools_sr_pg2_1?ie=UTF8&amp;adId=A01281461E1CW67IYYMKG&amp;url=https%3A%2F%2Fwww.amazon.com%2FLED-Outdoor-5000K-10000-Lumens%2Fdp%2FB06Y1W7QVY%2Fref%3Dsr_1_50%3Fs%3Dlamps-light%26ie%3DUTF8%26qid%3D1493227875%26sr%3D1-50-spons%26keywords%3DLED%2Bstreet%2Blight%26psc%3D1&amp;qualifier=1493227874&amp;id=6276113581919962&amp;widgetName=sp_btf</t>
  </si>
  <si>
    <t>https://www.1000bulbs.com/product/191671/PLT-10701.html</t>
  </si>
  <si>
    <t>https://www.amazon.com/gp/slredirect/picassoRedirect.html/ref=pa_sp_btf_tools_sr_pg4_2?ie=UTF8&amp;adId=A080903510XKB1XI5CF5D&amp;url=https%3A%2F%2Fwww.amazon.com%2FReplacement-Daylight-Commercial-Lighting-Qualified%2Fdp%2FB01E9NCT3O%2Fref%3Dsr_1_98%3Fs%3Dlamps-light%26ie%3DUTF8%26qid%3D1497767046%26sr%3D1-98-spons%26keywords%3DLED%2Bstreet%2Blight%26psc%3D1&amp;qualifier=1497767045&amp;id=5307099207442632&amp;widgetName=sp_btf</t>
  </si>
  <si>
    <t>https://www.prolighting.com/outdoor/fixtures-wallpacks/ledwali/mx-95255.html</t>
  </si>
  <si>
    <t>https://www.e-conolight.com/outdoor-lighting/wall-mount/100-watt-psmh-ruud-premium-hid-square-projection-wall-pack-with-120v-photocell.html</t>
  </si>
  <si>
    <t>https://www.prolighting.com/outdoor/fixtures-wallpacks/cuwa/mx-95317.html</t>
  </si>
  <si>
    <t>http://www.homedepot.com/p/Innoled-60-Watt-Charcoal-Black-Outdoor-Integrated-LED-Wall-Pack-Light-with-5500K-WK-60W/302260788</t>
  </si>
  <si>
    <t>https://www.amazon.com/SLG-Equivalent-100-277VAC-Waterproof-Qualified/dp/B01HE8876E/ref=sr_1_116?s=lamps-light&amp;ie=UTF8&amp;qid=1493230155&amp;sr=1-116&amp;keywords=LED+street+light</t>
  </si>
  <si>
    <t>https://www.amazon.com/gp/slredirect/picassoRedirect.html/ref=pa_sp_mtf_tools_sr_pg13_2?ie=UTF8&amp;adId=A00491871WNUUHLYAZSPA&amp;url=https%3A%2F%2Fwww.amazon.com%2FHyperSelect-Hyperikon-Replacement-Crystal-Listed%2Fdp%2FB01L9Q2D0I%2Fref%3Dsr_1_302%3Fs%3Dlamps-light%26ie%3DUTF8%26qid%3D1497823140%26sr%3D1-302-spons%26keywords%3Dled%2Bwall%2Bpack%26psc%3D1&amp;qualifier=1497823140&amp;id=3307910954605988&amp;widgetName=sp_mtf</t>
  </si>
  <si>
    <t>https://www.amazon.com/gp/slredirect/picassoRedirect.html/ref=pa_sp_mtf_tools_sr_pg11_2?ie=UTF8&amp;adId=A10082872UVAAV7V94GAO&amp;url=https%3A%2F%2Fwww.amazon.com%2FTimeLED-Photocell-150-250W-Replacement-Exterior%2Fdp%2FB06XQ17QLB%2Fref%3Dsr_1_254%3Fs%3Dlamps-light%26ie%3DUTF8%26qid%3D1497822617%26sr%3D1-254-spons%26keywords%3Dled%2Bwall%2Bpack%26psc%3D1&amp;qualifier=1497822617&amp;id=3198547819675676&amp;widgetName=sp_mtf</t>
  </si>
  <si>
    <t>https://www.1000bulbs.com/product/175014/LEDF-AC3113510.html</t>
  </si>
  <si>
    <t>https://www.prolighting.com/outdoor/fixtures-wallpacks/cuwa/mx-95231.html?___SID=S</t>
  </si>
  <si>
    <t>https://www.prolighting.com/outdoor/fixtures-wallpacks/cuwa/mx-95207.html?___SID=S</t>
  </si>
  <si>
    <t>https://www.prolighting.com/outdoor/fixtures-wallpacks/cuwa/mx-95230.html?___SID=S</t>
  </si>
  <si>
    <t>https://www.prolighting.com/outdoor/fixtures-wallpacks/cuwa/mx-95206.html?___SID=S</t>
  </si>
  <si>
    <t>https://www.prolighting.com/outdoor/fixtures-wallpacks/cuwa/mx-95235.html?___SID=S</t>
  </si>
  <si>
    <t>https://www.1000bulbs.com/product/192487/LED-8088M57.html</t>
  </si>
  <si>
    <t>https://www.1000bulbs.com/product/192486/LED-8088M40.html</t>
  </si>
  <si>
    <t>https://www.prolighting.com/outdoor/fixtures-wallpacks/ledwali/wp3led82n-pcs2.html</t>
  </si>
  <si>
    <t>https://www.prolighting.com/outdoor/fixtures-wallpacks/ledwali/wp3led65n.html</t>
  </si>
  <si>
    <t>https://www.prolighting.com/outdoor/fixtures-wallpacks/ledwali/wp2led24w-pc2.html</t>
  </si>
  <si>
    <t>https://www.prolighting.com/outdoor/fixtures-wallpacks/ledwali/mx-74020.html?___SID=S</t>
  </si>
  <si>
    <t>https://www.prolighting.com/outdoor/fixtures-wallpacks/ledwali/mx-70723.html?___SID=S</t>
  </si>
  <si>
    <t>https://www.amazon.com/50W-LED-Wall-Pack-Lighting/dp/B01N4MFL5C/ref=sr_1_171?s=lamps-light&amp;ie=UTF8&amp;qid=1497821569&amp;sr=1-171&amp;keywords=led+wall+pack</t>
  </si>
  <si>
    <t>https://www.1000bulbs.com/product/191670/PLT-10700.html</t>
  </si>
  <si>
    <t>https://www.amazon.com/Glass-120-277V-Lumens-Replacement-Fixture/dp/B07258ZBRF/ref=sr_1_1439?s=lamps-light&amp;ie=UTF8&amp;qid=1497781215&amp;sr=1-1439&amp;keywords=LED+street+light</t>
  </si>
  <si>
    <t>https://www.prolighting.com/outdoor/fixtures-wallpacks/ledwali/wp3led82yw.html</t>
  </si>
  <si>
    <t>https://www.amazon.com/Wallpack-Daylight-4500lm-Cut-Off-Certified/dp/B06Y1T4TH3/ref=sr_1_1247?s=lamps-light&amp;ie=UTF8&amp;qid=1497779461&amp;sr=1-1247&amp;keywords=LED+street+light</t>
  </si>
  <si>
    <t>https://www.amazon.com/LED-60W-Wall-Pack-Fixture/dp/B01E9NDS6Q/ref=sr_1_8?s=lamps-light&amp;ie=UTF8&amp;qid=1497819955&amp;sr=1-8&amp;keywords=led+wall+pack</t>
  </si>
  <si>
    <t>https://www.e-conolight.com/outdoor-lighting/wall-mount/150-watt-hps-ruud-premium-hid-square-perimeter-wall-pack-with-277v-photocell.html</t>
  </si>
  <si>
    <t>https://www.prolighting.com/outdoor/fixtures-wallpacks/ledwali/wp2led37-480-pcs4.html</t>
  </si>
  <si>
    <t>https://www.prolighting.com/outdoor/fixtures-wallpacks/cuwa/mx-95233.html</t>
  </si>
  <si>
    <t>https://www.e-conolight.com/outdoor-lighting/wall-mount/100-watt-psmh-ruud-premium-hid-square-projection-wall-pack-with-277v-photocell.html</t>
  </si>
  <si>
    <t>https://www.amazon.com/gp/slredirect/picassoRedirect.html/ref=pa_sp_mtf_tools_sr_pg7_3?ie=UTF8&amp;adId=A06465103K3OA365JUSOM&amp;url=https%3A%2F%2Fwww.amazon.com%2FHyperikon-350-400W-Replacement-Waterproof-Included%2Fdp%2FB00YFYKE4O%2Fref%3Dsr_1_159%3Fs%3Dlamps-light%26ie%3DUTF8%26qid%3D1497821569%26sr%3D1-159-spons%26keywords%3Dled%2Bwall%2Bpack%26psc%3D1&amp;qualifier=1497821569&amp;id=8811842414972755&amp;widgetName=sp_mtf</t>
  </si>
  <si>
    <t>https://www.e-conolight.com/outdoor-lighting/wall-mount/led-high-output-wall-mount-3377-lumens-e-conolight.html?cct=5251</t>
  </si>
  <si>
    <t>https://www.e-conolight.com/outdoor-lighting/wall-mount/led-high-output-wall-mount-3377-lumens-e-conolight.html?cct=5271</t>
  </si>
  <si>
    <t>https://www.prolighting.com/outdoor/fixtures-wallpacks/ledwali/71435.html</t>
  </si>
  <si>
    <t>https://www.e-conolight.com/outdoor-lighting/wall-mount/150-watt-hps-ruud-premium-hid-square-up-down-wall-pack-with-120v-photocell.html</t>
  </si>
  <si>
    <t>https://www.e-conolight.com/outdoor-lighting/wall-mount/70-watt-psmh-ruud-premium-hid-square-perimeter-wall-pack-with-120v-photocell.html</t>
  </si>
  <si>
    <t>https://www.prolighting.com/outdoor/fixtures-wallpacks/ledwali/wp3led55yw-480-pcs4.html</t>
  </si>
  <si>
    <t>https://www.1000bulbs.com/product/199840/LITH-0290.html</t>
  </si>
  <si>
    <t>https://www.prolighting.com/outdoor/fixtures-wallpacks/ledwali/wp3led82nw-pc.html</t>
  </si>
  <si>
    <t>https://www.prolighting.com/outdoor/fixtures-wallpacks/ledwali/wp3led55n-480-pcs4.html</t>
  </si>
  <si>
    <t>https://www.prolighting.com/outdoor/fixtures-wallpacks/ledwali/wp1led30y-pc2.html</t>
  </si>
  <si>
    <t>https://www.prolighting.com/outdoor/fixtures-wallpacks/ledwali/wp3led55y-pc.html</t>
  </si>
  <si>
    <t>https://www.1000bulbs.com/product/153534/PLT-10063.html</t>
  </si>
  <si>
    <t>https://www.amazon.com/100-150-Replacement-Daylight-Outdoor-Lighting/dp/B01HQQQE64/ref=sr_1_121?s=lamps-light&amp;ie=UTF8&amp;qid=1493230890&amp;sr=1-121&amp;keywords=LED+street+light</t>
  </si>
  <si>
    <t>https://www.e-conolight.com/outdoor-lighting/wall-mount/70-watt-psmh-ruud-premium-hid-square-perimeter-wall-pack.html</t>
  </si>
  <si>
    <t>https://www.amazon.com/gp/slredirect/picassoRedirect.html/ref=pa_sp_btf_tools_sr_pg4_1?ie=UTF8&amp;adId=A06482443G9CR8ZNB4OOB&amp;url=https%3A%2F%2Fwww.amazon.com%2FLED2020-Fixture-350w-400w-Replacement-Waterproof%2Fdp%2FB01JN5PH4G%2Fref%3Dsr_1_99%3Fs%3Dlamps-light%26ie%3DUTF8%26qid%3D1497820782%26sr%3D1-99-spons%26keywords%3Dled%2Bwall%2Bpack%26psc%3D1&amp;qualifier=1497820782&amp;id=1888435608442443&amp;widgetName=sp_btf</t>
  </si>
  <si>
    <t>https://www.amazon.com/gp/slredirect/picassoRedirect.html/ref=pa_sp_mtf_tools_sr_pg7_2?ie=UTF8&amp;adId=A0429385235RH6LHF79FO&amp;url=https%3A%2F%2Fwww.amazon.com%2FHyperSelect-Hyperikon-Replacement-Crystal-Listed%2Fdp%2FB01L9Q2196%2Fref%3Dsr_1_158%3Fs%3Dlamps-light%26ie%3DUTF8%26qid%3D1497821569%26sr%3D1-158-spons%26keywords%3Dled%2Bwall%2Bpack%26psc%3D1&amp;qualifier=1497821569&amp;id=8811842414972755&amp;widgetName=sp_mtf</t>
  </si>
  <si>
    <t>https://www.e-conolight.com/outdoor-lighting/wall-mount/50-watt-psmh-ruud-premium-hid-square-up-down-wall-pack-with-120v-photocell.html</t>
  </si>
  <si>
    <t>https://www.prolighting.com/outdoor/fixtures-wallpacks/ledwali/wp3led55nw-pc.html</t>
  </si>
  <si>
    <t>https://www.prolighting.com/outdoor/fixtures-wallpacks/ledwali/wp1led30nw.html</t>
  </si>
  <si>
    <t>https://www.amazon.com/Wallpack-Daylight-2700lm-Cut-Off-Certified/dp/B06Y1T8BQ3/ref=sr_1_344?s=lamps-light&amp;ie=UTF8&amp;qid=1497802087&amp;sr=1-344&amp;keywords=LED+area+light</t>
  </si>
  <si>
    <t>https://www.prolighting.com/outdoor/fixtures-wallpacks/ledwali/wp3led55n-pc2.html</t>
  </si>
  <si>
    <t>https://www.prolighting.com/outdoor/fixtures-wallpacks/ledwali/wp3led55w.html</t>
  </si>
  <si>
    <t>https://www.prolighting.com/outdoor/fixtures-wallpacks/ledwali/wp3led65w-pcs.html</t>
  </si>
  <si>
    <t>https://www.1000bulbs.com/product/192818/PLT-10831.html</t>
  </si>
  <si>
    <t>https://www.prolighting.com/outdoor/fixtures-wallpacks/ledwali/wp3led82w-pcs.html</t>
  </si>
  <si>
    <t>https://www.prolighting.com/outdoor/fixtures-wallpacks/ledwali/wp3led82w-pc2.html</t>
  </si>
  <si>
    <t>https://www.prolighting.com/outdoor/fixtures-wallpacks/ledwali/wp1led30-pcs.html</t>
  </si>
  <si>
    <t>https://www.amazon.com/gp/slredirect/picassoRedirect.html/ref=pa_sp_atf_tools_sr_pg1_1?ie=UTF8&amp;adId=A0550224ACVQ0B7FAIC&amp;url=https%3A%2F%2Fwww.amazon.com%2FOutdoor-Lighting-Fixture-Approved-Wallpack%2Fdp%2FB019QW23LG%2Fref%3Dsr_1_1%3Fs%3Dlamps-light%26ie%3DUTF8%26qid%3D1497819955%26sr%3D1-1-spons%26keywords%3Dled%2Bwall%2Bpack%26psc%3D1&amp;qualifier=1497819955&amp;id=3713465307391416&amp;widgetName=sp_atf</t>
  </si>
  <si>
    <t>https://www.amazon.com/gp/slredirect/picassoRedirect.html/ref=pa_sp_mtf_tools_sr_pg9_3?ie=UTF8&amp;adId=A004953131AHMSDA2FD71&amp;url=https%3A%2F%2Fwww.amazon.com%2FHyperSelect-Hyperikon-Replacement-Crystal-Listed%2Fdp%2FB01L9Q1ZQQ%2Fref%3Dsr_1_207%3Fs%3Dlamps-light%26ie%3DUTF8%26qid%3D1497822098%26sr%3D1-207-spons%26keywords%3Dled%2Bwall%2Bpack%26psc%3D1&amp;qualifier=1497822098&amp;id=2435566309634076&amp;widgetName=sp_mtf</t>
  </si>
  <si>
    <t>https://www.amazon.com/gp/slredirect/picassoRedirect.html/ref=pa_sp_btf_tools_sr_pg2_1?ie=UTF8&amp;adId=A06480883RSGPEHT9SID5&amp;url=https%3A%2F%2Fwww.amazon.com%2FLED2020-Fixture-250w-300w-Replacement-Waterproof%2Fdp%2FB01JN37PNE%2Fref%3Dsr_1_51%3Fs%3Dlamps-light%26ie%3DUTF8%26qid%3D1497820257%26sr%3D1-51-spons%26keywords%3Dled%2Bwall%2Bpack%26psc%3D1&amp;qualifier=1497820257&amp;id=1075499206103440&amp;widgetName=sp_btf</t>
  </si>
  <si>
    <t>https://www.amazon.com/gp/slredirect/picassoRedirect.html/ref=pa_sp_btf_tools_sr_pg3_1?ie=UTF8&amp;adId=A07632852014ZOGPM3HIV&amp;url=https%3A%2F%2Fwww.amazon.com%2F26W-Photocell-Waterproof-100-277Vac-Replacement%2Fdp%2FB01MSVY8TR%2Fref%3Dsr_1_74%3Fs%3Dlamps-light%26ie%3DUTF8%26qid%3D1497820523%26sr%3D1-74-spons%26keywords%3Dled%2Bwall%2Bpack%26psc%3D1&amp;qualifier=1497820523&amp;id=8976624336932441&amp;widgetName=sp_btf</t>
  </si>
  <si>
    <t>https://www.e-conolight.com/outdoor-lighting/wall-mount/70-watt-psmh-ruud-premium-hid-square-soffit-light-11690.html</t>
  </si>
  <si>
    <t>https://www.e-conolight.com/outdoor-lighting/wall-mount/70-watt-hps-ruud-premium-hid-square-perimeter-wall-pack-with-120v-photocell.html</t>
  </si>
  <si>
    <t>http://www.homedepot.com/p/Amax-Lighting-180-Degree-White-Outdoor-Integrated-LED-Wall-Pack-Light-LED-SL27WT/206800622</t>
  </si>
  <si>
    <t>https://www.prolighting.com/outdoor/fixtures-wallpacks/ledwali/wp3led65-pc.html</t>
  </si>
  <si>
    <t>https://www.amazon.com/AOBOKA-100-150W-Replacement-3300Lumen-Waterproof/dp/B06Y2XJ9FH/ref=sr_1_146?s=lamps-light&amp;ie=UTF8&amp;qid=1497767895&amp;sr=1-146&amp;keywords=LED+street+light</t>
  </si>
  <si>
    <t>https://www.e-conolight.com/outdoor-lighting/wall-mount/70-watt-hps-ruud-premium-hid-square-perimeter-wall-pack.html</t>
  </si>
  <si>
    <t>https://www.amazon.com/gp/slredirect/picassoRedirect.html/ref=pa_sp_btf_tools_sr_pg6_1?ie=UTF8&amp;adId=A0278224UO48D2ICKZII&amp;url=https%3A%2F%2Fwww.amazon.com%2FLMW15830PCBK-Incandescent-Equivalent-certified-Photocell%2Fdp%2FB01FDBBMES%2Fref%3Dsr_1_146%3Fs%3Dlamps-light%26ie%3DUTF8%26qid%3D1497821315%26sr%3D1-146-spons%26keywords%3Dled%2Bwall%2Bpack%26psc%3D1&amp;qualifier=1497821314&amp;id=2053842810126714&amp;widgetName=sp_btf</t>
  </si>
  <si>
    <t>https://www.amazon.com/gp/slredirect/picassoRedirect.html/ref=pa_sp_mtf_tools_sr_pg7_1?ie=UTF8&amp;adId=A0182141XR5WC50E8MMB&amp;url=https%3A%2F%2Fwww.amazon.com%2F120-277V-Daylight-cETLus-listed-150-250W-replacement%2Fdp%2FB06XGGDD73%2Fref%3Dsr_1_157%3Fs%3Dlamps-light%26ie%3DUTF8%26qid%3D1497821569%26sr%3D1-157-spons%26keywords%3Dled%2Bwall%2Bpack%26psc%3D1&amp;qualifier=1497821569&amp;id=8811842414972755&amp;widgetName=sp_mtf</t>
  </si>
  <si>
    <t>https://www.prolighting.com/outdoor/fixtures-wallpacks/ledwali/wp3led65yw-pcs2.html</t>
  </si>
  <si>
    <t>https://www.amazon.com/20W-LED-Wall-Pack-Lighting/dp/B01MT7GS5E/ref=sr_1_169?s=lamps-light&amp;ie=UTF8&amp;qid=1497821831&amp;sr=1-169&amp;keywords=led+wall+pack</t>
  </si>
  <si>
    <t>https://www.prolighting.com/outdoor/fixtures-wallpacks/ledwali/wp3led65nw-pc.html</t>
  </si>
  <si>
    <t>https://www.amazon.com/LEDi2-300-350W-Replacement-Waterproof-Warranty/dp/B071DQFCFR/ref=sr_1_49?s=lamps-light&amp;ie=UTF8&amp;qid=1497820523&amp;sr=1-49&amp;keywords=led+wall+pack</t>
  </si>
  <si>
    <t>https://www.amazon.com/gp/slredirect/picassoRedirect.html/ref=pa_sp_mtf_tools_sr_pg6_1?ie=UTF8&amp;adId=A028910828FJUFIJX9VO4&amp;url=https%3A%2F%2Fwww.amazon.com%2FPack-36W-Wall-Light-Fixture%2Fdp%2FB01LFRUKZ6%2Fref%3Dsr_1_133%3Fs%3Dlamps-light%26ie%3DUTF8%26qid%3D1497821315%26sr%3D1-133-spons%26keywords%3Dled%2Bwall%2Bpack%26psc%3D1&amp;qualifier=1497821314&amp;id=2053842810126714&amp;widgetName=sp_mtf</t>
  </si>
  <si>
    <t>https://www.e-conolight.com/outdoor-lighting/wall-mount/led-wall-mount-1200-lumens-4000k-e-conolight.html?cct=5271&amp;finish=5331</t>
  </si>
  <si>
    <t>https://www.prolighting.com/outdoor/fixtures-wallpacks/ledwali/wp3led65-pcs.html</t>
  </si>
  <si>
    <t>https://www.prolighting.com/outdoor/fixtures-wallpacks/ledwali/wp1led30w-pcs.html</t>
  </si>
  <si>
    <t>https://www.prolighting.com/outdoor/fixtures-wallpacks/ledwali/wp1led30y-pcs2.html</t>
  </si>
  <si>
    <t>http://www.homedepot.com/p/Amax-Lighting-SL18-180-Degree-White-Outdoor-Integrated-LED-Wall-Pack-Light-LED-SL18WT/206800624</t>
  </si>
  <si>
    <t>http://www.homedepot.com/p/Amax-Lighting-SL27-180-Degree-Bronze-Outdoor-Integrated-LED-Wall-Pack-Light-LED-SL27BZ/206800623</t>
  </si>
  <si>
    <t>https://www.1000bulbs.com/product/113358/PLT-SL27BZ.html</t>
  </si>
  <si>
    <t>http://www.homedepot.com/p/Honeywell-42-Watt-Titanium-Gray-Integrated-LED-Outdoor-Wall-Pack-Light-ME014051-82/301340772</t>
  </si>
  <si>
    <t>https://www.amazon.com/gp/slredirect/picassoRedirect.html/ref=pa_sp_mtf_tools_sr_pg8_1?ie=UTF8&amp;adId=A05510003QJGNYQV9VFOF&amp;url=https%3A%2F%2Fwww.amazon.com%2FPHOTOCELL-INCLUDED-120-277V-cETLus-listed-replacement%2Fdp%2FB01N4J8CHS%2Fref%3Dsr_1_181%3Fs%3Dlamps-light%26ie%3DUTF8%26qid%3D1497821831%26sr%3D1-181-spons%26keywords%3Dled%2Bwall%2Bpack%26psc%3D1&amp;qualifier=1497821831&amp;id=3605032729071027&amp;widgetName=sp_mtf</t>
  </si>
  <si>
    <t>http://www.homedepot.com/p/Halo-Bronze-Outdoor-Integrated-LED-Dusk-to-Dawn-Wall-Pack-WP1150LPCH/301055502</t>
  </si>
  <si>
    <t>https://www.amazon.com/JMKMGL-Adjustable-100-277VAC-Daylight-Waterproof/dp/B01MY395PL/ref=sr_1_6?s=lamps-light&amp;ie=UTF8&amp;qid=1497819955&amp;sr=1-6&amp;keywords=led+wall+pack</t>
  </si>
  <si>
    <t>https://www.prolighting.com/outdoor/fixtures-wallpacks/ledwali/wp3led82-pc.html</t>
  </si>
  <si>
    <t>https://www.amazon.com/gp/slredirect/picassoRedirect.html/ref=pa_sp_mtf_tools_sr_pg12_2?ie=UTF8&amp;adId=A04260632WQSV3VO085LR&amp;url=https%3A%2F%2Fwww.amazon.com%2FDott-Arts-Photocell-Included-cETL-listed%2Fdp%2FB06VVKLB72%2Fref%3Dsr_1_278%3Fs%3Dlamps-light%26ie%3DUTF8%26qid%3D1497822884%26sr%3D1-278-spons%26keywords%3Dled%2Bwall%2Bpack%26psc%3D1&amp;qualifier=1497822883&amp;id=7207545462390007&amp;widgetName=sp_mtf</t>
  </si>
  <si>
    <t>https://www.amazon.com/eoere-Outdoor-Dusk-Dawn-Light/dp/B01MY145YG/ref=sr_1_14?s=lamps-light&amp;ie=UTF8&amp;qid=1497766157&amp;sr=1-14&amp;keywords=LED+street+light</t>
  </si>
  <si>
    <t>http://www.homedepot.com/p/Amax-Lighting-SL18-180-Degree-Bronze-Outdoor-Integrated-LED-Wall-Pack-Light-LED-SL18BZ/206800625</t>
  </si>
  <si>
    <t>http://www.homedepot.com/p/All-Pro-Bronze-Integrated-LED-Outdoor-Dusk-to-Dawn-Wall-Pack-3500K-WP1135LPC/300880634</t>
  </si>
  <si>
    <t>https://www.prolighting.com/outdoor/fixtures-wallpacks/ledwali/wp3led82y-pc2.html</t>
  </si>
  <si>
    <t>https://www.prolighting.com/outdoor/fixtures-wallpacks/ledwali/wp3led65n-pcs.html</t>
  </si>
  <si>
    <t>https://www.prolighting.com/outdoor/fixtures-wallpacks/ledwali/wp1led30n-pc.html</t>
  </si>
  <si>
    <t>https://www.amazon.com/LEDi2-110-277VAC-Equivalent-Lumileds-Adjustable/dp/B06XG4ZMFN/ref=sr_1_877?s=lamps-light&amp;ie=UTF8&amp;qid=1497775756&amp;sr=1-877&amp;keywords=LED+street+light</t>
  </si>
  <si>
    <t>https://www.amazon.com/gp/slredirect/picassoRedirect.html/ref=pa_sp_mtf_tools_sr_pg9_1?ie=UTF8&amp;adId=A03756261D30VCP0S8WKL&amp;url=https%3A%2F%2Fwww.amazon.com%2FLight-Replacement-Daylight-Photocell-Waterproof%2Fdp%2FB01DTJ7AKG%2Fref%3Dsr_1_205%3Fs%3Dlamps-light%26ie%3DUTF8%26qid%3D1497822098%26sr%3D1-205-spons%26keywords%3Dled%2Bwall%2Bpack%26psc%3D1&amp;qualifier=1497822098&amp;id=2435566309634076&amp;widgetName=sp_mtf</t>
  </si>
  <si>
    <t>https://www.amazon.com/gp/slredirect/picassoRedirect.html/ref=pa_sp_mtf_tools_sr_pg9_2?ie=UTF8&amp;adId=A0550404109FRCN1IE52R&amp;url=https%3A%2F%2Fwww.amazon.com%2FOutdoor-Lighting-Fixture-Approved-Wallpack%2Fdp%2FB019QW23Q6%2Fref%3Dsr_1_206%3Fs%3Dlamps-light%26ie%3DUTF8%26qid%3D1497822098%26sr%3D1-206-spons%26keywords%3Dled%2Bwall%2Bpack%26psc%3D1&amp;qualifier=1497822098&amp;id=2435566309634076&amp;widgetName=sp_mtf</t>
  </si>
  <si>
    <t>http://www.homedepot.com/p/Honeywell-35-Watt-White-Integrated-LED-Round-Ceiling-Flushmount-KW326D801110/301340265</t>
  </si>
  <si>
    <t>https://www.prolighting.com/outdoor/fixtures-wallpacks/ledwali/wp3led55-pcs.html</t>
  </si>
  <si>
    <t>https://www.prolighting.com/outdoor/fixtures-wallpacks/ledwali/wp1led30-480.html</t>
  </si>
  <si>
    <t>https://www.amazon.com/Westgate-WML-50CW-Watt-LED-WallPack/dp/B01M0N3Z0W/ref=sr_1_311?s=lamps-light&amp;ie=UTF8&amp;qid=1493235802&amp;sr=1-311&amp;keywords=LED+street+light</t>
  </si>
  <si>
    <t>https://www.menards.com/main/lighting-ceiling-fans/outdoor-lighting/outdoor-commercial-lights/lighting-ceiling-fans/outdoor-lighting/outdoor-commercial-lights/patriot-lighting-reg-19-watt-led-1550-lumens-outdoor-wall-pack-security-light/p-1444438094003-c-7539.htm?tid=-6889773666463411095&amp;ipos=1&amp;bargainStoreId=3131</t>
  </si>
  <si>
    <t>https://www.prolighting.com/outdoor/fixtures-wallpacks/ledwali/wp3led82n.html</t>
  </si>
  <si>
    <t>http://www.homedepot.com/p/Novolink-Bronze-1700-Lumen-Outdoor-Day-Light-Integrated-LED-Wall-Pack-Light-WL-20D/300735947</t>
  </si>
  <si>
    <t>https://www.prolighting.com/outdoor/fixtures-wallpacks/seenli/wptled25w-d10-pc2.html</t>
  </si>
  <si>
    <t>http://www.homedepot.com/p/Defiant-LED-Outdoor-Dusk-to-Dawn-Area-Flood-Wall-Pack-Light-DW9582BK-C/207105755</t>
  </si>
  <si>
    <t>http://www.homedepot.com/p/Lithonia-Lighting-15-in-White-LED-Low-Profile-Residential-Square-Flushmount-FMLSDL-15-21840/205854941</t>
  </si>
  <si>
    <t>https://www.amazon.com/Cost-Less-Lighting-Light-Lumens/dp/B01BP2K2HM/ref=sr_1_415?s=lamps-light&amp;ie=UTF8&amp;qid=1493238308&amp;sr=1-415&amp;keywords=LED+street+light</t>
  </si>
  <si>
    <t>https://www.prolighting.com/outdoor/fixtures-wallpacks/seenli/briskxl40w-pcu.html</t>
  </si>
  <si>
    <t>https://www.e-conolight.com/outdoor-lighting/wall-mount/70-watt-hps-wall-mount-bronze.html</t>
  </si>
  <si>
    <t>Program invoices</t>
  </si>
  <si>
    <t>https://a89b8e4143ca50438f09-7c1706ba3fabeeda794725d88e4f5e57.ssl.cf2.rackcdn.com/spec_sheets/files/000/053/583/original/plt-83509-specs.pdf?1496941853</t>
  </si>
  <si>
    <t>https://www.1000bulbs.com/product/192456/PLT-20074.html</t>
  </si>
  <si>
    <t>https://www.1000bulbs.com/product/192448/PLT-20077.html</t>
  </si>
  <si>
    <t>https://www.1000bulbs.com/product/202283/PLT-20096.html</t>
  </si>
  <si>
    <t>https://www.1000bulbs.com/product/202284/PLT-20097.html</t>
  </si>
  <si>
    <t>https://www.1000bulbs.com/search?page=2&amp;category=11765&amp;filter%5BDLC+Listed%5D%5B0%5D=Yes&amp;sel%5BDLC+Listed%5D%5B0%5D=Yes&amp;sort=price_a&amp;so=0</t>
  </si>
  <si>
    <t>https://www.1000bulbs.com/product/202292/PLT-20101.html</t>
  </si>
  <si>
    <t>https://www.1000bulbs.com/product/202293/PLT-20102.html</t>
  </si>
  <si>
    <t>https://a89b8e4143ca50438f09-7c1706ba3fabeeda794725d88e4f5e57.ssl.cf2.rackcdn.com/spec_sheets/files/000/053/463/original/plt-83505-specs.pdf?1496841707</t>
  </si>
  <si>
    <t>https://www.1000bulbs.com/product/192452/PLT-20075.html</t>
  </si>
  <si>
    <t>https://www.1000bulbs.com/product/192446/PLT-20076.html</t>
  </si>
  <si>
    <t>https://www.lightbulbs.com/product/eiko-09273</t>
  </si>
  <si>
    <t>https://www.lightbulbs.com/product/eiko-09274</t>
  </si>
  <si>
    <t>https://www.lightbulbs.com/product/eiko-09275</t>
  </si>
  <si>
    <t>https://www.lightbulbs.com/product/eiko-09276</t>
  </si>
  <si>
    <t>http://lighting.cree.com/products/outdoor/area/xsp-series</t>
  </si>
  <si>
    <t>https://www.lightbulbs.com/product/hubbell-03069</t>
  </si>
  <si>
    <t>http://www.e-conolight.com/e-apa23a.html?cct=5271&amp;finish=5311#configtop</t>
  </si>
  <si>
    <t>https://www.lightbulbs.com/product/plusrite-07197</t>
  </si>
  <si>
    <t>https://www.lightbulbs.com/product/plusrite-07405</t>
  </si>
  <si>
    <t>https://www.lightbulbs.com/product/plusrite-07190</t>
  </si>
  <si>
    <t>https://www.lightbulbs.com/product/plusrite-07191</t>
  </si>
  <si>
    <t>https://www.lightbulbs.com/product/plusrite-07477</t>
  </si>
  <si>
    <t>https://a89b8e4143ca50438f09-7c1706ba3fabeeda794725d88e4f5e57.ssl.cf2.rackcdn.com/spec_sheets/files/000/056/791/original/plt-pltb235x11br-specs.pdf?1502813204</t>
  </si>
  <si>
    <t>https://www.atlantalightbulbs.com/fixtures/led-fixtures/led-fixture-area-lighting/al15-50-g2-atg-electronics/</t>
  </si>
  <si>
    <t>https://www.atlantalightbulbs.com/fixtures/led-fixtures/led-fixture-area-lighting/al10-50-g2-atg-electronics/</t>
  </si>
  <si>
    <t>https://www.topbulb.com/rda-lighting-al1-led90-b-4k-t4-brz-dim-al-led-series?198405703618&amp;pla&amp;RDA-050818&amp;321443479095&amp;gclid=Cj0KCQjwx8fOBRD7ARIsAPVq-NkfzBSeuWP9ETpecFzuPTLVJ3MbXoiGAfoOoqNBdIXi1TDpkye6QeMaAk0UEALw_wcB</t>
  </si>
  <si>
    <t>https://www.topbulb.com/rda-lighting-al2-led200-b-5k-t2-brz-dim-al-led-series</t>
  </si>
  <si>
    <t>https://www.iqlighting.com/rab-lighting-aled2t125-125w-led-high-wattage-cool-type-ii-bronze-area-light-with-8inch-pole.asp</t>
  </si>
  <si>
    <t>https://www.lightbulbs.com/product/rab-lighting-02995</t>
  </si>
  <si>
    <t>https://www.lightbulbs.com/product/rab-lighting-02991</t>
  </si>
  <si>
    <t>https://www.lightbulbs.com/product/rab-lighting-02999</t>
  </si>
  <si>
    <t>https://www.conservationmart.com/p-6261-jarvis-150w-area-light-adjustable-mount-ar3-150-hv.aspx</t>
  </si>
  <si>
    <t>http://www.greenelectricalsupply.com/100-watt-led-area-lights-type-5-with-slip-fitter-mount-5000k.aspx</t>
  </si>
  <si>
    <t>https://www.lightbulbs.com/product/maxlite-103562</t>
  </si>
  <si>
    <t>https://www.ledlightingwholesaleinc.com/MaxLite-Area-Light-280-Watt-AR-MAL280-p/ar-mal280.htm</t>
  </si>
  <si>
    <t>http://www.greenelectricalsupply.com/60-watt-led-area-lights-type-5-with-slip-fitter-mount-5000k.aspx</t>
  </si>
  <si>
    <t>http://www.toolsforshop.com/acuity-american-electric-led-roadway-light-108w-9336l-model-atb0-30blede10-mvolt-r3.html</t>
  </si>
  <si>
    <t>https://www.grainger.com/product/53XH05</t>
  </si>
  <si>
    <t>https://www.zoro.com/acuity-american-electric-led-roadway-light-31w-4000k-color-3780lm-atbs-c-mvolt-r3/i/G7677321/feature-product</t>
  </si>
  <si>
    <t>https://www.topbulb.com/louvers-international-fcn40-5k-u-pc-dm-dt3-40w-falcon-led-streetlight-5k-5202-lumens</t>
  </si>
  <si>
    <t>http://www.electricbargainstores.com/product-p/Lithonia-KAX1-LED-1356.htm</t>
  </si>
  <si>
    <t>https://www.shineretrofits.com/neptun-light-led-31400-m5-unv-400-watt-400w-led-modular-parking-area-light-fixture-10-year-warranty.html</t>
  </si>
  <si>
    <t>http://www.bulbs.com/product/LED-FXSAL29-50K-DB-3S-1</t>
  </si>
  <si>
    <t>https://ataralights.com/shop/naturaled-sal-slim-area-light_360w/</t>
  </si>
  <si>
    <t>https://www.gladiatorlighting.com/7626?utm_medium=googleshopping&amp;utm_source=bc&amp;gclid=Cj0KCQjwx8fOBRD7ARIsAPVq-NnNWEsHUgTN9Fq3yaF13ZjzSIRP5kQwUbdLJrX0nk1uK6dizEQquqkaAoIlEALw_wcB</t>
  </si>
  <si>
    <t>https://www.iqlighting.com/rab-lighting-rwled2t125-lroad-roadway-type-ii-125w-with-rw-adaptor-cool-led-bronze-light.asp</t>
  </si>
  <si>
    <t>http://www.radcliffelectric.com/rab-rwled4t125rg-480/</t>
  </si>
  <si>
    <t>https://www.iqlighting.com/rab-lighting-tbled3t32nrg-d10-7prs-triboro-type-iii-32w-4000k-led-120v-277v-dim-7p-receptacle-cap-gray-roadway-light.asp</t>
  </si>
  <si>
    <t>https://www.iqlighting.com/search.asp</t>
  </si>
  <si>
    <t>https://www.iqlighting.com/rab-lighting-tbled3t32ayrg-d10-7pr-triboro-type-iii-32w-2000k-led-120v-277v-dim-7p-receptacle-gray-roadway-light.asp</t>
  </si>
  <si>
    <t>https://www.iqlighting.com/rab-lighting-tbled3t48rg-d10-7pr-triboro-type-iii-48w-5000k-led-120v-277v-dim-7p-receptacle-gray-roadway-light.asp</t>
  </si>
  <si>
    <t>https://www.grainger.com/product/53VR06?cm_mmc=PPC:+Google+PLA&amp;s_kwcid=AL!2966!3!50916709917!!!!82128883557!&amp;ef_id=WVUNzgAAAKE40pyU:20170927001737:s&amp;kwid=productads-adid^50916709917-device^c-plaid^82128883557-sku^53VR06-adType^PLA</t>
  </si>
  <si>
    <t>http://www.radcliffelectric.com/rab-wpled2t105/</t>
  </si>
  <si>
    <t>http://www.elights.com/rabwpled2t125.html</t>
  </si>
  <si>
    <t>https://www.iqlighting.com/rab-lighting-wpled4t125-lpack-wallpack-125w-led-high-output-cool-type-iv-bronze-light-.asp</t>
  </si>
  <si>
    <t>PT9ZNJ8B</t>
  </si>
  <si>
    <t>PPVS4TDD</t>
  </si>
  <si>
    <t>http://www.ecolightingsolutions.com/shop/eco-led-flex-tech/</t>
  </si>
  <si>
    <t>http://www.electricbargainstores.com/product-p/rab-gled26n.htm</t>
  </si>
  <si>
    <t>http://www.mynaturaled.com/mynaturaled/flyer/SCM_SlimCanopy_2017_naturaled.pdf</t>
  </si>
  <si>
    <t>http://www.goodmart.com/products/sylvania-garag1a-055unvd740-g5-sv-d-74507.htm</t>
  </si>
  <si>
    <t>https://www.topbulb.com/sylvania-garag1a-055unvd750-g5-sv-garage-1a-55-watts-120-277v-0-10v-dimmable-5000k</t>
  </si>
  <si>
    <t>Fixt Watts</t>
  </si>
  <si>
    <t>https://www.gladiatorlighting.com/gs-canopy-150w-50k</t>
  </si>
  <si>
    <t>https://www.lightbulbs.com/product/everline-609056</t>
  </si>
  <si>
    <t>https://www.homelectrical.com/130w-recessed-led-canopy-fixture-dimmable-5000k-400w-psmh-equivalent.mxl-rcx120au50w.1.html</t>
  </si>
  <si>
    <t>https://www.homelectrical.com/120v-photocell-25w-led-canopy-light-2795-lumens-277v-dimmable.mxl-cp25autc50b100.1.html</t>
  </si>
  <si>
    <t>http://www.bulbs.com/product/CPL58AUC50B?RefId=202</t>
  </si>
  <si>
    <t>https://www.shineretrofits.com/cree-cpy250-a-dm-f-b-ul-wh-96-watt-led-canopy-light-fixture-direct-mount-flat-lens-5700k.html</t>
  </si>
  <si>
    <t>https://www.zoro.com/cree-led-canopy-light-4000k-16-798-lumens-cpy250-a-dm-f-d-ul-wh-40k/i/G3721929/</t>
  </si>
  <si>
    <t>https://www.zoro.com/acuity-lithonia-led-tandem-parking-garage-t5e-4000k-106-dsxpgt-led-60c-530-40k-t5e-mvolt-dwhxd/i/G2593930/</t>
  </si>
  <si>
    <t>https://www.grainger.com/product/ACUITY-LITHONIA-LED-Tandem-Parking-Garage-39L055</t>
  </si>
  <si>
    <t>https://webcosupply.com/products/cree-cpy250-led-canopy-light-145w-flat-lens</t>
  </si>
  <si>
    <t>https://www.johnwkennedyco.com/index.jsp?path=product&amp;part=83483&amp;ds=mfr&amp;process=search&amp;qdx=0&amp;ID=/LSI-Industries/mfr-1N7&amp;title=619787-LSI</t>
  </si>
  <si>
    <t>https://www.villalighting.com/2321998/Product/Lithonia_Lighting_DSXPG-LED-30C-700-40K-T5M-MVOLT_1151643</t>
  </si>
  <si>
    <t>https://www.prolighting.com/vanled40-d10.html</t>
  </si>
  <si>
    <t>http://www.e-conolight.com/replaces-100w-3500-lumens-premium-led-wall-pack-e-wfc03-series-dark-bronze.html?cct=5271</t>
  </si>
  <si>
    <t>http://www.e-conolight.com/replaces-100w-3500-lumens-premium-led-wall-pack-e-wfc03-series-dark-bronze.html?cct=5251</t>
  </si>
  <si>
    <t>https://www.villalighting.com/2333953/Product/Cooper_Lighting_GLEON-AF-04-LED-E1-T3R_1177854</t>
  </si>
  <si>
    <t>https://www.zoro.com/acuity-lithonia-led-wall-pack-49w-6115-lm-5-h-x-12-w-kaxw-led-p2-40k-r3-mvolt-ddbxd/i/G7650030/feature-product</t>
  </si>
  <si>
    <t>https://www.zoro.com/acuity-lithonia-led-wall-pack-49w-6222-lm-5-h-x-12-w-kaxw-led-p2-50k-r3-mvolt-ddbxd/i/G7676956/feature-product</t>
  </si>
  <si>
    <t>Measure (HID lamp W, or # of Fluorescent Lamps)</t>
  </si>
  <si>
    <t xml:space="preserve">Base Case </t>
  </si>
  <si>
    <t>Measure Description</t>
  </si>
  <si>
    <t>Appendix B Watts</t>
  </si>
  <si>
    <t xml:space="preserve">Base Case system wattage </t>
  </si>
  <si>
    <t>Title 20 Ballast Efficiency Minimums,</t>
  </si>
  <si>
    <t>http://www.energy.ca.gov/2016publications/CEC-140-2016-001/CEC-140-2016-001-REV3.pdf</t>
  </si>
  <si>
    <t>MH70</t>
  </si>
  <si>
    <t>MH 100</t>
  </si>
  <si>
    <t>Measure (HID lamp W)</t>
  </si>
  <si>
    <t>equation</t>
  </si>
  <si>
    <t>Minimum</t>
  </si>
  <si>
    <t>T20 Section</t>
  </si>
  <si>
    <t>Page</t>
  </si>
  <si>
    <t>MH 150</t>
  </si>
  <si>
    <t>MH 70</t>
  </si>
  <si>
    <t>=1/(1+1.24xP^-.351)</t>
  </si>
  <si>
    <t>Table N-1</t>
  </si>
  <si>
    <t>Pulse-Start MH 175</t>
  </si>
  <si>
    <t>Pulse-Start MH 200</t>
  </si>
  <si>
    <t>Pulse-Start MH 250</t>
  </si>
  <si>
    <t>=.88</t>
  </si>
  <si>
    <t>1605.3(n)(1)(B)</t>
  </si>
  <si>
    <t>Pulse-Start MH 320</t>
  </si>
  <si>
    <t>Pulse-Start MH 350</t>
  </si>
  <si>
    <t>Pulse-Start MH 400</t>
  </si>
  <si>
    <t>Pulse-Start MH 450</t>
  </si>
  <si>
    <t>Pulse-Start MH 750</t>
  </si>
  <si>
    <t>Pulse-Start MH 1000</t>
  </si>
  <si>
    <t>=0.91</t>
  </si>
  <si>
    <t>=.000104xP+.832</t>
  </si>
  <si>
    <t>Personal communication with large ESCO</t>
  </si>
  <si>
    <t>Base Case Cost (40% MH abd 60 % Standard LED)</t>
  </si>
  <si>
    <t>Incremental Measure Cost(based on 20% MH and 80% LED)</t>
  </si>
  <si>
    <t>Incremental Measure Cost(based on 40% MH and 60% LED)</t>
  </si>
  <si>
    <t>Base Case %s (when Fluorescent (fluour) fixture is present)</t>
  </si>
  <si>
    <t>Base Case Cost (20% MH and 80 % Standard LED)</t>
  </si>
  <si>
    <t xml:space="preserve">Measure Case Cost(Premium LED) </t>
  </si>
  <si>
    <t>Base Case Cost (20% MH, 20 % Fluorescent and 60% Standard LED)</t>
  </si>
  <si>
    <t>Incremental Measure Cost(based on 20% MH, 20% Fluor, and 60% LED)</t>
  </si>
  <si>
    <t>Incremental Measure Cost(based on 25% MH, 75% LED)</t>
  </si>
  <si>
    <t>Base LED Price (Standard)</t>
  </si>
  <si>
    <t>Base Case Cost (40% MH and 60 % Standard LED)</t>
  </si>
  <si>
    <t>LED Useful Lumen</t>
  </si>
  <si>
    <t>% of LED in base mix</t>
  </si>
  <si>
    <t>Base Cost</t>
  </si>
  <si>
    <t>IMC</t>
  </si>
  <si>
    <t>LT282</t>
  </si>
  <si>
    <t xml:space="preserve"> LED STREET LIGHTING: INSTALL 0 - 29 W FIXTURE</t>
  </si>
  <si>
    <t>LT283</t>
  </si>
  <si>
    <t xml:space="preserve"> LED STREET LIGHTING: INSTALL 30 - 45 W FIXTURE</t>
  </si>
  <si>
    <t>LT284</t>
  </si>
  <si>
    <t xml:space="preserve"> LED STREET LIGHTING: INSTALL 46 - 68 W FIXTURE</t>
  </si>
  <si>
    <t>LT285</t>
  </si>
  <si>
    <t xml:space="preserve"> LED STREET LIGHTING: INSTALL 69 - 90 W FIXTURE</t>
  </si>
  <si>
    <t>LT286</t>
  </si>
  <si>
    <t xml:space="preserve"> LED STREET LIGHTING: INSTALL 91 - 107 W FIXTURE</t>
  </si>
  <si>
    <t>LT287</t>
  </si>
  <si>
    <t xml:space="preserve"> LED STREET LIGHTING: INSTALL 108 - 146 W FIXTURE</t>
  </si>
  <si>
    <t>LT288</t>
  </si>
  <si>
    <t xml:space="preserve"> LED STREET LIGHTING: INSTALL 147 - 235 W FIXTURE</t>
  </si>
  <si>
    <t>LT289</t>
  </si>
  <si>
    <t xml:space="preserve"> LS1 LED STREET LIGHTING: INSTALL 0 - 29 W FIXTURE</t>
  </si>
  <si>
    <t>LT290</t>
  </si>
  <si>
    <t xml:space="preserve"> LS1 LED STREET LIGHTING: INSTALL 30 - 45 W FIXTURE</t>
  </si>
  <si>
    <t>LT291</t>
  </si>
  <si>
    <t xml:space="preserve"> LS1 LED STREET LIGHTING: INSTALL 46 - 68 W FIXTURE</t>
  </si>
  <si>
    <t>LT292</t>
  </si>
  <si>
    <t xml:space="preserve"> LS1 LED STREET LIGHTING: INSTALL 69 - 90 W FIXTURE</t>
  </si>
  <si>
    <t>LT293</t>
  </si>
  <si>
    <t xml:space="preserve"> LS1 LED STREET LIGHTING: INSTALL 91 - 107 W FIXTURE</t>
  </si>
  <si>
    <t>LT294</t>
  </si>
  <si>
    <t xml:space="preserve"> LS1 LED STREET LIGHTING: INSTALL 108 - 146 W FIXTURE</t>
  </si>
  <si>
    <t>LT295</t>
  </si>
  <si>
    <t xml:space="preserve"> LS1 LED STREET LIGHTING: INSTALL 147 - 235 W FIXTURE</t>
  </si>
  <si>
    <t>LT296</t>
  </si>
  <si>
    <t xml:space="preserve"> LED OUTDOOR POLE/ARM-MOUNTED AREA LIGHTING: INSTALL 0 - 29 W FIXTURE</t>
  </si>
  <si>
    <t>LT297</t>
  </si>
  <si>
    <t xml:space="preserve"> LED OUTDOOR POLE/ARM-MOUNTED AREA LIGHTING: INSTALL 30 - 45 W FIXTURE</t>
  </si>
  <si>
    <t>LT298</t>
  </si>
  <si>
    <t xml:space="preserve"> LED OUTDOOR POLE/ARM-MOUNTED AREA LIGHTING: INSTALL 46 - 68 W FIXTURE</t>
  </si>
  <si>
    <t>LT299</t>
  </si>
  <si>
    <t xml:space="preserve"> LED OUTDOOR POLE/ARM-MOUNTED AREA LIGHTING: INSTALL 69 - 90 W FIXTURE</t>
  </si>
  <si>
    <t>LT300</t>
  </si>
  <si>
    <t xml:space="preserve"> LED OUTDOOR POLE/ARM-MOUNTED AREA LIGHTING: INSTALL 91 - 107 W FIXTURE</t>
  </si>
  <si>
    <t>LT301</t>
  </si>
  <si>
    <t xml:space="preserve"> LED OUTDOOR POLE/ARM-MOUNTED AREA LIGHTING: INSTALL 108 - 146 W FIXTURE</t>
  </si>
  <si>
    <t>LT302</t>
  </si>
  <si>
    <t xml:space="preserve"> LED OUTDOOR POLE/ARM-MOUNTED AREA LIGHTING: INSTALL 147 - 235 W FIXTURE</t>
  </si>
  <si>
    <t>LT303</t>
  </si>
  <si>
    <t xml:space="preserve"> LED OUTDOOR POLE/ARM-MOUNTED AREA LIGHTING: INSTALL 236 - 390 W FIXTURE</t>
  </si>
  <si>
    <t>LT304</t>
  </si>
  <si>
    <t xml:space="preserve"> LED OUTDOOR POLE/ARM-MOUNTED AREA LIGHTING: INSTALL 391 - 571 W FIXTURE</t>
  </si>
  <si>
    <t>LT305</t>
  </si>
  <si>
    <t xml:space="preserve"> LED OUTDOOR PARKING GARAGE LIGHTING: INSTALL 0 - 38 WATTS FIXTURE</t>
  </si>
  <si>
    <t>LT306</t>
  </si>
  <si>
    <t xml:space="preserve"> LED OUTDOOR PARKING GARAGE LIGHTING: INSTALL 39 - 56 WATTS FIXTURE</t>
  </si>
  <si>
    <t>LT307</t>
  </si>
  <si>
    <t xml:space="preserve"> LED OUTDOOR PARKING GARAGE LIGHTING: INSTALL 57 - 88 WATTS FIXTURE</t>
  </si>
  <si>
    <t>LT308</t>
  </si>
  <si>
    <t xml:space="preserve"> LED OUTDOOR PARKING GARAGE LIGHTING: INSTALL 89 - 113 WATTS FIXTURE</t>
  </si>
  <si>
    <t>LT309</t>
  </si>
  <si>
    <t xml:space="preserve"> LED OUTDOOR WALL-MOUNTED AREA LIGHTING: INSTALL 0 - 25 WATTS FIXTURE</t>
  </si>
  <si>
    <t>LT310</t>
  </si>
  <si>
    <t xml:space="preserve"> LED OUTDOOR WALL-MOUNTED AREA LIGHTING: INSTALL 26 - 39 WATTS FIXTURE</t>
  </si>
  <si>
    <t>LT311</t>
  </si>
  <si>
    <t xml:space="preserve"> LED OUTDOOR WALL-MOUNTED AREA LIGHTING: INSTALL 40 - 58 WATTS FIXTURE</t>
  </si>
  <si>
    <t>LT312</t>
  </si>
  <si>
    <t xml:space="preserve"> LED OUTDOOR WALL-MOUNTED AREA LIGHTING: INSTALL 59 - 78 WATTS FIXTURE</t>
  </si>
  <si>
    <t>LT313</t>
  </si>
  <si>
    <t xml:space="preserve"> LED OUTDOOR WALL-MOUNTED AREA LIGHTING: INSTALL 79 - 97 WATTS FIXTURE</t>
  </si>
  <si>
    <t>LT314</t>
  </si>
  <si>
    <t xml:space="preserve"> LED OUTDOOR WALL-MOUNTED AREA LIGHTING: INSTALL 98 - 126 WATTS FIXTURE</t>
  </si>
  <si>
    <t>LT315</t>
  </si>
  <si>
    <t xml:space="preserve"> LED OUTDOOR WALL-MOUNTED AREA LIGHTING: INSTALL 127 - 203 WATTS FIXTURE</t>
  </si>
  <si>
    <t>LT316</t>
  </si>
  <si>
    <t xml:space="preserve"> LED OUTDOOR WALL-MOUNTED AREA LIGHTING: INSTALL 204 - 337 WATTS FIXTURE</t>
  </si>
  <si>
    <t>LT317</t>
  </si>
  <si>
    <t xml:space="preserve"> LED OUTDOOR WALL-MOUNTED AREA LIGHTING: INSTALL 338 - 493 WATTS FIXTURE</t>
  </si>
  <si>
    <t>LT318</t>
  </si>
  <si>
    <t xml:space="preserve"> LED OUTDOOR FUEL PUMP CANOPY LIGHTING: INSTALL 0 - 19 WATTS FIXTURE</t>
  </si>
  <si>
    <t>LT319</t>
  </si>
  <si>
    <t xml:space="preserve"> LED OUTDOOR FUEL PUMP CANOPY LIGHTING: INSTALL 20 - 29 WATTS FIXTURE</t>
  </si>
  <si>
    <t>LT320</t>
  </si>
  <si>
    <t xml:space="preserve"> LED OUTDOOR FUEL PUMP CANOPY LIGHTING: INSTALL 30 - 46 WATTS FIXTURE</t>
  </si>
  <si>
    <t>LT321</t>
  </si>
  <si>
    <t xml:space="preserve"> LED OUTDOOR FUEL PUMP CANOPY LIGHTING: INSTALL 47 - 59 WATTS FIXTURE</t>
  </si>
  <si>
    <t>LT322</t>
  </si>
  <si>
    <t xml:space="preserve"> LED OUTDOOR FUEL PUMP CANOPY LIGHTING: INSTALL 60 - 73 WATTS FIXTURE</t>
  </si>
  <si>
    <t>LT323</t>
  </si>
  <si>
    <t xml:space="preserve"> LED OUTDOOR FUEL PUMP CANOPY LIGHTING: INSTALL 74 - 99 WATTS FIXTURE</t>
  </si>
  <si>
    <t>LT324</t>
  </si>
  <si>
    <t xml:space="preserve"> LED OUTDOOR FUEL PUMP CANOPY LIGHTING: INSTALL 100 - 153 WATTS FIXTURE</t>
  </si>
  <si>
    <t>Cost Summary: LED Outdoor &amp; Streetlight</t>
  </si>
  <si>
    <t>Measure Code</t>
  </si>
  <si>
    <t>Measure Name</t>
  </si>
  <si>
    <t>Base Price (LED Standard)</t>
  </si>
  <si>
    <t>Base Price (MH)</t>
  </si>
  <si>
    <t>Street light base case % mix</t>
  </si>
  <si>
    <t>Parking Garage base case % mix (when Fluorescent fixture is present)</t>
  </si>
  <si>
    <t>Base Price (Fluorescent)</t>
  </si>
  <si>
    <t>Pole Mounted/ Wall-Mounted/Canopy Area base case % mix</t>
  </si>
  <si>
    <t>Base Case Fixture</t>
  </si>
  <si>
    <t>Metal Halide</t>
  </si>
  <si>
    <t>Linear Fluorescent Base Case</t>
  </si>
  <si>
    <t>LED Base Case</t>
  </si>
  <si>
    <t>Table:  Base Case Technology Percentage Mix</t>
  </si>
  <si>
    <r>
      <t xml:space="preserve">Metal Halide(MH) </t>
    </r>
    <r>
      <rPr>
        <sz val="11"/>
        <color rgb="FF000000"/>
        <rFont val="Calibri"/>
        <family val="2"/>
      </rPr>
      <t>Base Case</t>
    </r>
  </si>
  <si>
    <t>Road &amp; Area</t>
  </si>
  <si>
    <t>Msr (Prem LED)</t>
  </si>
  <si>
    <t>LF</t>
  </si>
  <si>
    <t>Wtd Base</t>
  </si>
  <si>
    <t>Refereance Baseline Metal Halide Lamp Watts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</si>
</sst>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0.0%"/>
    <numFmt numFmtId="167" formatCode="&quot;$&quot;#,##0.00"/>
    <numFmt numFmtId="168" formatCode="_(&quot;$&quot;* #,##0_);_(&quot;$&quot;* \(#,##0\);_(&quot;$&quot;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9" tint="0.39997558519241921"/>
      </top>
      <bottom/>
      <diagonal/>
    </border>
    <border>
      <left/>
      <right/>
      <top/>
      <bottom style="thin">
        <color theme="9" tint="0.39997558519241921"/>
      </bottom>
      <diagonal/>
    </border>
    <border>
      <left/>
      <right/>
      <top style="medium">
        <color indexed="64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89">
    <xf numFmtId="0" fontId="0" fillId="0" borderId="0" xfId="0"/>
    <xf numFmtId="44" fontId="0" fillId="0" borderId="0" xfId="1" applyFont="1"/>
    <xf numFmtId="44" fontId="0" fillId="3" borderId="0" xfId="1" applyFont="1" applyFill="1" applyAlignment="1">
      <alignment vertical="top" wrapText="1"/>
    </xf>
    <xf numFmtId="0" fontId="0" fillId="3" borderId="0" xfId="0" applyFill="1" applyAlignment="1">
      <alignment vertical="top" wrapText="1"/>
    </xf>
    <xf numFmtId="0" fontId="0" fillId="0" borderId="0" xfId="0" applyAlignment="1">
      <alignment vertical="top" wrapText="1"/>
    </xf>
    <xf numFmtId="0" fontId="0" fillId="4" borderId="0" xfId="0" applyFont="1" applyFill="1"/>
    <xf numFmtId="44" fontId="0" fillId="0" borderId="0" xfId="0" applyNumberFormat="1"/>
    <xf numFmtId="0" fontId="0" fillId="5" borderId="1" xfId="0" applyFont="1" applyFill="1" applyBorder="1" applyAlignment="1">
      <alignment horizontal="right"/>
    </xf>
    <xf numFmtId="164" fontId="0" fillId="5" borderId="1" xfId="2" applyNumberFormat="1" applyFont="1" applyFill="1" applyBorder="1" applyAlignment="1">
      <alignment horizontal="right"/>
    </xf>
    <xf numFmtId="1" fontId="0" fillId="5" borderId="1" xfId="2" applyNumberFormat="1" applyFont="1" applyFill="1" applyBorder="1" applyAlignment="1">
      <alignment horizontal="right"/>
    </xf>
    <xf numFmtId="165" fontId="4" fillId="5" borderId="1" xfId="1" applyNumberFormat="1" applyFont="1" applyFill="1" applyBorder="1" applyAlignment="1">
      <alignment horizontal="right"/>
    </xf>
    <xf numFmtId="0" fontId="6" fillId="5" borderId="1" xfId="3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4" fontId="0" fillId="0" borderId="1" xfId="2" applyNumberFormat="1" applyFont="1" applyBorder="1" applyAlignment="1">
      <alignment horizontal="right"/>
    </xf>
    <xf numFmtId="1" fontId="0" fillId="0" borderId="1" xfId="2" applyNumberFormat="1" applyFont="1" applyBorder="1" applyAlignment="1">
      <alignment horizontal="right"/>
    </xf>
    <xf numFmtId="165" fontId="4" fillId="0" borderId="1" xfId="1" applyNumberFormat="1" applyFont="1" applyBorder="1" applyAlignment="1">
      <alignment horizontal="right"/>
    </xf>
    <xf numFmtId="0" fontId="6" fillId="0" borderId="1" xfId="3" applyFont="1" applyBorder="1" applyAlignment="1">
      <alignment horizontal="right"/>
    </xf>
    <xf numFmtId="0" fontId="5" fillId="5" borderId="1" xfId="4" applyFont="1" applyFill="1" applyBorder="1" applyAlignment="1">
      <alignment horizontal="right"/>
    </xf>
    <xf numFmtId="0" fontId="0" fillId="0" borderId="1" xfId="5" applyNumberFormat="1" applyFont="1" applyBorder="1" applyAlignment="1">
      <alignment horizontal="right"/>
    </xf>
    <xf numFmtId="0" fontId="6" fillId="0" borderId="1" xfId="3" applyNumberFormat="1" applyFont="1" applyBorder="1" applyAlignment="1">
      <alignment horizontal="right"/>
    </xf>
    <xf numFmtId="0" fontId="6" fillId="5" borderId="1" xfId="3" applyNumberFormat="1" applyFont="1" applyFill="1" applyBorder="1" applyAlignment="1">
      <alignment horizontal="right"/>
    </xf>
    <xf numFmtId="0" fontId="7" fillId="0" borderId="1" xfId="5" applyNumberFormat="1" applyFont="1" applyBorder="1" applyAlignment="1">
      <alignment horizontal="right"/>
    </xf>
    <xf numFmtId="0" fontId="0" fillId="5" borderId="1" xfId="5" applyNumberFormat="1" applyFont="1" applyFill="1" applyBorder="1" applyAlignment="1">
      <alignment horizontal="right"/>
    </xf>
    <xf numFmtId="0" fontId="7" fillId="5" borderId="1" xfId="5" applyNumberFormat="1" applyFont="1" applyFill="1" applyBorder="1" applyAlignment="1">
      <alignment horizontal="right"/>
    </xf>
    <xf numFmtId="0" fontId="0" fillId="5" borderId="1" xfId="6" applyNumberFormat="1" applyFont="1" applyFill="1" applyBorder="1" applyAlignment="1">
      <alignment horizontal="right"/>
    </xf>
    <xf numFmtId="0" fontId="7" fillId="5" borderId="1" xfId="6" applyNumberFormat="1" applyFont="1" applyFill="1" applyBorder="1" applyAlignment="1">
      <alignment horizontal="right"/>
    </xf>
    <xf numFmtId="0" fontId="0" fillId="0" borderId="1" xfId="6" applyNumberFormat="1" applyFont="1" applyBorder="1" applyAlignment="1">
      <alignment horizontal="right"/>
    </xf>
    <xf numFmtId="0" fontId="7" fillId="0" borderId="1" xfId="6" applyNumberFormat="1" applyFont="1" applyBorder="1" applyAlignment="1">
      <alignment horizontal="right"/>
    </xf>
    <xf numFmtId="0" fontId="0" fillId="0" borderId="0" xfId="0" applyFill="1"/>
    <xf numFmtId="1" fontId="0" fillId="0" borderId="0" xfId="0" applyNumberFormat="1"/>
    <xf numFmtId="1" fontId="0" fillId="0" borderId="0" xfId="0" applyNumberFormat="1" applyBorder="1"/>
    <xf numFmtId="0" fontId="0" fillId="0" borderId="0" xfId="0" applyBorder="1"/>
    <xf numFmtId="0" fontId="0" fillId="0" borderId="2" xfId="0" applyBorder="1"/>
    <xf numFmtId="0" fontId="0" fillId="0" borderId="2" xfId="0" applyBorder="1" applyAlignment="1">
      <alignment wrapText="1"/>
    </xf>
    <xf numFmtId="0" fontId="0" fillId="7" borderId="4" xfId="0" applyNumberFormat="1" applyFont="1" applyFill="1" applyBorder="1"/>
    <xf numFmtId="0" fontId="0" fillId="0" borderId="4" xfId="0" applyNumberFormat="1" applyFont="1" applyBorder="1"/>
    <xf numFmtId="0" fontId="0" fillId="0" borderId="0" xfId="0" applyFill="1" applyBorder="1"/>
    <xf numFmtId="0" fontId="5" fillId="0" borderId="0" xfId="3"/>
    <xf numFmtId="0" fontId="8" fillId="0" borderId="0" xfId="0" applyFont="1"/>
    <xf numFmtId="0" fontId="8" fillId="8" borderId="0" xfId="0" applyFont="1" applyFill="1"/>
    <xf numFmtId="0" fontId="0" fillId="8" borderId="0" xfId="0" applyFill="1"/>
    <xf numFmtId="0" fontId="0" fillId="0" borderId="5" xfId="0" applyBorder="1"/>
    <xf numFmtId="0" fontId="0" fillId="5" borderId="0" xfId="0" applyFont="1" applyFill="1" applyBorder="1" applyAlignment="1">
      <alignment horizontal="right"/>
    </xf>
    <xf numFmtId="0" fontId="0" fillId="0" borderId="1" xfId="0" applyBorder="1"/>
    <xf numFmtId="0" fontId="0" fillId="0" borderId="0" xfId="0" applyFont="1" applyBorder="1" applyAlignment="1">
      <alignment horizontal="right"/>
    </xf>
    <xf numFmtId="0" fontId="7" fillId="0" borderId="0" xfId="6" applyNumberFormat="1" applyFont="1" applyBorder="1" applyAlignment="1">
      <alignment horizontal="right"/>
    </xf>
    <xf numFmtId="0" fontId="7" fillId="0" borderId="0" xfId="5" applyNumberFormat="1" applyFont="1" applyBorder="1" applyAlignment="1">
      <alignment horizontal="right"/>
    </xf>
    <xf numFmtId="0" fontId="7" fillId="5" borderId="0" xfId="5" applyNumberFormat="1" applyFont="1" applyFill="1" applyBorder="1" applyAlignment="1">
      <alignment horizontal="right"/>
    </xf>
    <xf numFmtId="0" fontId="7" fillId="5" borderId="0" xfId="6" applyNumberFormat="1" applyFont="1" applyFill="1" applyBorder="1" applyAlignment="1">
      <alignment horizontal="right"/>
    </xf>
    <xf numFmtId="164" fontId="0" fillId="5" borderId="0" xfId="2" applyNumberFormat="1" applyFont="1" applyFill="1" applyBorder="1" applyAlignment="1">
      <alignment horizontal="right"/>
    </xf>
    <xf numFmtId="164" fontId="0" fillId="0" borderId="0" xfId="2" applyNumberFormat="1" applyFont="1" applyBorder="1" applyAlignment="1">
      <alignment horizontal="right"/>
    </xf>
    <xf numFmtId="1" fontId="0" fillId="5" borderId="0" xfId="2" applyNumberFormat="1" applyFont="1" applyFill="1" applyBorder="1" applyAlignment="1">
      <alignment horizontal="right"/>
    </xf>
    <xf numFmtId="1" fontId="0" fillId="0" borderId="0" xfId="2" applyNumberFormat="1" applyFont="1" applyBorder="1" applyAlignment="1">
      <alignment horizontal="right"/>
    </xf>
    <xf numFmtId="165" fontId="4" fillId="5" borderId="0" xfId="1" applyNumberFormat="1" applyFont="1" applyFill="1" applyBorder="1" applyAlignment="1">
      <alignment horizontal="right"/>
    </xf>
    <xf numFmtId="44" fontId="0" fillId="0" borderId="1" xfId="1" applyFont="1" applyBorder="1"/>
    <xf numFmtId="165" fontId="4" fillId="0" borderId="0" xfId="1" applyNumberFormat="1" applyFont="1" applyBorder="1" applyAlignment="1">
      <alignment horizontal="right"/>
    </xf>
    <xf numFmtId="44" fontId="0" fillId="2" borderId="1" xfId="1" applyFont="1" applyFill="1" applyBorder="1"/>
    <xf numFmtId="1" fontId="0" fillId="2" borderId="0" xfId="0" applyNumberFormat="1" applyFill="1"/>
    <xf numFmtId="0" fontId="3" fillId="0" borderId="0" xfId="0" applyFont="1" applyAlignment="1">
      <alignment wrapText="1"/>
    </xf>
    <xf numFmtId="0" fontId="3" fillId="0" borderId="0" xfId="0" applyFont="1"/>
    <xf numFmtId="1" fontId="0" fillId="0" borderId="0" xfId="0" applyNumberFormat="1" applyFill="1" applyBorder="1"/>
    <xf numFmtId="164" fontId="0" fillId="0" borderId="0" xfId="0" applyNumberFormat="1"/>
    <xf numFmtId="0" fontId="5" fillId="8" borderId="0" xfId="3" applyFill="1"/>
    <xf numFmtId="1" fontId="0" fillId="0" borderId="0" xfId="0" applyNumberFormat="1" applyFont="1" applyAlignment="1">
      <alignment wrapText="1"/>
    </xf>
    <xf numFmtId="0" fontId="9" fillId="0" borderId="0" xfId="0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7" xfId="0" applyBorder="1" applyAlignment="1">
      <alignment horizontal="right"/>
    </xf>
    <xf numFmtId="0" fontId="0" fillId="0" borderId="0" xfId="0" applyFont="1"/>
    <xf numFmtId="44" fontId="0" fillId="4" borderId="0" xfId="1" applyNumberFormat="1" applyFont="1" applyFill="1"/>
    <xf numFmtId="0" fontId="0" fillId="8" borderId="0" xfId="0" applyFill="1" applyBorder="1"/>
    <xf numFmtId="0" fontId="0" fillId="7" borderId="16" xfId="0" applyNumberFormat="1" applyFont="1" applyFill="1" applyBorder="1"/>
    <xf numFmtId="0" fontId="0" fillId="0" borderId="17" xfId="0" applyNumberFormat="1" applyFont="1" applyBorder="1"/>
    <xf numFmtId="1" fontId="0" fillId="0" borderId="8" xfId="0" applyNumberFormat="1" applyBorder="1"/>
    <xf numFmtId="1" fontId="0" fillId="0" borderId="10" xfId="0" applyNumberFormat="1" applyBorder="1"/>
    <xf numFmtId="0" fontId="5" fillId="0" borderId="10" xfId="3" applyBorder="1"/>
    <xf numFmtId="0" fontId="0" fillId="9" borderId="12" xfId="0" applyFill="1" applyBorder="1"/>
    <xf numFmtId="0" fontId="0" fillId="7" borderId="18" xfId="0" applyNumberFormat="1" applyFont="1" applyFill="1" applyBorder="1"/>
    <xf numFmtId="0" fontId="0" fillId="0" borderId="13" xfId="0" applyFill="1" applyBorder="1"/>
    <xf numFmtId="0" fontId="2" fillId="6" borderId="17" xfId="0" applyNumberFormat="1" applyFont="1" applyFill="1" applyBorder="1"/>
    <xf numFmtId="1" fontId="0" fillId="0" borderId="12" xfId="0" applyNumberFormat="1" applyBorder="1"/>
    <xf numFmtId="0" fontId="0" fillId="9" borderId="13" xfId="0" applyFill="1" applyBorder="1"/>
    <xf numFmtId="1" fontId="0" fillId="0" borderId="0" xfId="0" applyNumberFormat="1" applyFill="1"/>
    <xf numFmtId="9" fontId="0" fillId="0" borderId="2" xfId="7" applyFont="1" applyBorder="1"/>
    <xf numFmtId="44" fontId="0" fillId="0" borderId="0" xfId="1" applyFont="1" applyBorder="1"/>
    <xf numFmtId="44" fontId="0" fillId="2" borderId="0" xfId="1" applyFont="1" applyFill="1" applyBorder="1"/>
    <xf numFmtId="0" fontId="0" fillId="0" borderId="14" xfId="0" applyFont="1" applyBorder="1"/>
    <xf numFmtId="0" fontId="5" fillId="0" borderId="1" xfId="4" applyFont="1" applyBorder="1" applyAlignment="1">
      <alignment horizontal="right"/>
    </xf>
    <xf numFmtId="44" fontId="0" fillId="0" borderId="14" xfId="1" applyNumberFormat="1" applyFont="1" applyBorder="1"/>
    <xf numFmtId="0" fontId="7" fillId="0" borderId="0" xfId="5"/>
    <xf numFmtId="0" fontId="0" fillId="0" borderId="0" xfId="0" applyAlignment="1">
      <alignment wrapText="1"/>
    </xf>
    <xf numFmtId="0" fontId="2" fillId="6" borderId="4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0" fontId="14" fillId="0" borderId="0" xfId="8"/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64" fontId="0" fillId="0" borderId="2" xfId="2" quotePrefix="1" applyNumberFormat="1" applyFont="1" applyBorder="1"/>
    <xf numFmtId="166" fontId="0" fillId="0" borderId="2" xfId="7" applyNumberFormat="1" applyFont="1" applyBorder="1"/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right" vertical="center" wrapText="1"/>
    </xf>
    <xf numFmtId="9" fontId="0" fillId="0" borderId="12" xfId="0" applyNumberFormat="1" applyBorder="1"/>
    <xf numFmtId="9" fontId="0" fillId="0" borderId="13" xfId="0" applyNumberFormat="1" applyBorder="1"/>
    <xf numFmtId="5" fontId="0" fillId="0" borderId="0" xfId="1" applyNumberFormat="1" applyFont="1"/>
    <xf numFmtId="5" fontId="0" fillId="2" borderId="0" xfId="1" applyNumberFormat="1" applyFont="1" applyFill="1"/>
    <xf numFmtId="44" fontId="0" fillId="0" borderId="0" xfId="1" applyFont="1" applyAlignment="1">
      <alignment wrapText="1"/>
    </xf>
    <xf numFmtId="44" fontId="0" fillId="0" borderId="0" xfId="0" applyNumberFormat="1" applyAlignment="1">
      <alignment wrapText="1"/>
    </xf>
    <xf numFmtId="0" fontId="0" fillId="0" borderId="3" xfId="0" applyFill="1" applyBorder="1" applyAlignment="1">
      <alignment wrapText="1"/>
    </xf>
    <xf numFmtId="0" fontId="0" fillId="10" borderId="3" xfId="0" applyFill="1" applyBorder="1" applyAlignment="1">
      <alignment wrapText="1"/>
    </xf>
    <xf numFmtId="0" fontId="0" fillId="7" borderId="4" xfId="0" applyNumberFormat="1" applyFont="1" applyFill="1" applyBorder="1" applyAlignment="1">
      <alignment wrapText="1"/>
    </xf>
    <xf numFmtId="1" fontId="0" fillId="0" borderId="0" xfId="0" applyNumberFormat="1" applyAlignment="1">
      <alignment wrapText="1"/>
    </xf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1" xfId="0" applyBorder="1" applyAlignment="1">
      <alignment horizontal="left"/>
    </xf>
    <xf numFmtId="9" fontId="0" fillId="0" borderId="13" xfId="0" applyNumberFormat="1" applyBorder="1" applyAlignment="1">
      <alignment horizontal="left"/>
    </xf>
    <xf numFmtId="0" fontId="0" fillId="0" borderId="9" xfId="0" applyFont="1" applyBorder="1"/>
    <xf numFmtId="0" fontId="0" fillId="0" borderId="0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2" xfId="0" applyFill="1" applyBorder="1" applyAlignment="1">
      <alignment wrapText="1"/>
    </xf>
    <xf numFmtId="0" fontId="0" fillId="7" borderId="15" xfId="0" applyNumberFormat="1" applyFont="1" applyFill="1" applyBorder="1" applyAlignment="1">
      <alignment wrapText="1"/>
    </xf>
    <xf numFmtId="165" fontId="0" fillId="0" borderId="0" xfId="0" applyNumberFormat="1"/>
    <xf numFmtId="165" fontId="0" fillId="0" borderId="0" xfId="0" applyNumberFormat="1" applyFont="1" applyAlignment="1">
      <alignment wrapText="1"/>
    </xf>
    <xf numFmtId="165" fontId="0" fillId="0" borderId="0" xfId="0" applyNumberFormat="1" applyFill="1"/>
    <xf numFmtId="0" fontId="0" fillId="0" borderId="0" xfId="0" applyBorder="1" applyAlignment="1">
      <alignment horizontal="right"/>
    </xf>
    <xf numFmtId="0" fontId="0" fillId="0" borderId="12" xfId="0" applyBorder="1" applyAlignment="1">
      <alignment horizontal="right"/>
    </xf>
    <xf numFmtId="167" fontId="0" fillId="0" borderId="0" xfId="0" applyNumberFormat="1" applyFont="1" applyAlignment="1">
      <alignment wrapText="1"/>
    </xf>
    <xf numFmtId="165" fontId="0" fillId="2" borderId="0" xfId="0" applyNumberFormat="1" applyFill="1"/>
    <xf numFmtId="0" fontId="0" fillId="0" borderId="19" xfId="0" applyBorder="1" applyAlignment="1">
      <alignment horizontal="right"/>
    </xf>
    <xf numFmtId="9" fontId="0" fillId="0" borderId="11" xfId="0" applyNumberFormat="1" applyBorder="1" applyAlignment="1">
      <alignment horizontal="left"/>
    </xf>
    <xf numFmtId="9" fontId="0" fillId="0" borderId="0" xfId="7" applyNumberFormat="1" applyFont="1" applyBorder="1"/>
    <xf numFmtId="9" fontId="0" fillId="0" borderId="10" xfId="7" applyNumberFormat="1" applyFont="1" applyBorder="1"/>
    <xf numFmtId="9" fontId="0" fillId="0" borderId="12" xfId="7" applyNumberFormat="1" applyFont="1" applyBorder="1"/>
    <xf numFmtId="9" fontId="0" fillId="0" borderId="13" xfId="7" applyNumberFormat="1" applyFont="1" applyBorder="1"/>
    <xf numFmtId="5" fontId="0" fillId="0" borderId="0" xfId="0" applyNumberFormat="1"/>
    <xf numFmtId="9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5" fontId="0" fillId="0" borderId="2" xfId="0" applyNumberFormat="1" applyBorder="1"/>
    <xf numFmtId="9" fontId="0" fillId="0" borderId="0" xfId="0" applyNumberFormat="1" applyFill="1" applyBorder="1" applyAlignment="1">
      <alignment horizontal="left"/>
    </xf>
    <xf numFmtId="9" fontId="0" fillId="0" borderId="2" xfId="0" applyNumberFormat="1" applyBorder="1" applyAlignment="1">
      <alignment horizontal="center"/>
    </xf>
    <xf numFmtId="0" fontId="3" fillId="0" borderId="21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0" fillId="0" borderId="24" xfId="0" applyBorder="1" applyAlignment="1">
      <alignment horizontal="center"/>
    </xf>
    <xf numFmtId="9" fontId="0" fillId="0" borderId="25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9" fontId="0" fillId="0" borderId="27" xfId="0" applyNumberFormat="1" applyBorder="1" applyAlignment="1">
      <alignment horizontal="center"/>
    </xf>
    <xf numFmtId="9" fontId="0" fillId="0" borderId="28" xfId="0" applyNumberFormat="1" applyBorder="1" applyAlignment="1">
      <alignment horizontal="center"/>
    </xf>
    <xf numFmtId="0" fontId="0" fillId="0" borderId="0" xfId="0" applyBorder="1" applyAlignment="1">
      <alignment wrapText="1"/>
    </xf>
    <xf numFmtId="5" fontId="0" fillId="0" borderId="0" xfId="0" applyNumberFormat="1" applyBorder="1"/>
    <xf numFmtId="9" fontId="17" fillId="0" borderId="2" xfId="0" applyNumberFormat="1" applyFont="1" applyBorder="1" applyAlignment="1">
      <alignment horizontal="center" vertical="center"/>
    </xf>
    <xf numFmtId="9" fontId="17" fillId="0" borderId="0" xfId="0" applyNumberFormat="1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9" fontId="17" fillId="0" borderId="25" xfId="0" applyNumberFormat="1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9" fontId="17" fillId="0" borderId="27" xfId="0" applyNumberFormat="1" applyFont="1" applyBorder="1" applyAlignment="1">
      <alignment horizontal="center" vertical="center"/>
    </xf>
    <xf numFmtId="9" fontId="17" fillId="0" borderId="28" xfId="0" applyNumberFormat="1" applyFont="1" applyBorder="1" applyAlignment="1">
      <alignment horizontal="center" vertical="center"/>
    </xf>
    <xf numFmtId="165" fontId="0" fillId="0" borderId="0" xfId="0" applyNumberFormat="1" applyAlignment="1">
      <alignment wrapText="1"/>
    </xf>
    <xf numFmtId="165" fontId="0" fillId="0" borderId="0" xfId="0" applyNumberFormat="1" applyBorder="1"/>
    <xf numFmtId="0" fontId="18" fillId="0" borderId="20" xfId="0" applyFont="1" applyFill="1" applyBorder="1" applyAlignment="1">
      <alignment horizontal="center" vertical="center"/>
    </xf>
    <xf numFmtId="9" fontId="17" fillId="0" borderId="3" xfId="0" applyNumberFormat="1" applyFont="1" applyFill="1" applyBorder="1" applyAlignment="1">
      <alignment horizontal="center" vertical="center"/>
    </xf>
    <xf numFmtId="9" fontId="17" fillId="0" borderId="29" xfId="0" applyNumberFormat="1" applyFont="1" applyFill="1" applyBorder="1" applyAlignment="1">
      <alignment horizontal="center" vertical="center"/>
    </xf>
    <xf numFmtId="9" fontId="17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ill="1" applyBorder="1"/>
    <xf numFmtId="168" fontId="0" fillId="0" borderId="0" xfId="1" applyNumberFormat="1" applyFont="1"/>
    <xf numFmtId="0" fontId="0" fillId="0" borderId="0" xfId="0" applyAlignment="1">
      <alignment horizontal="right"/>
    </xf>
    <xf numFmtId="0" fontId="15" fillId="0" borderId="0" xfId="0" applyFont="1" applyAlignment="1">
      <alignment horizontal="center" vertical="top" wrapText="1"/>
    </xf>
    <xf numFmtId="0" fontId="15" fillId="0" borderId="2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wrapText="1"/>
    </xf>
  </cellXfs>
  <cellStyles count="9">
    <cellStyle name="Comma" xfId="2" builtinId="3"/>
    <cellStyle name="Currency" xfId="1" builtinId="4"/>
    <cellStyle name="Hyperlink" xfId="3" builtinId="8"/>
    <cellStyle name="Hyperlink 2" xfId="4"/>
    <cellStyle name="Hyperlink 5" xfId="8"/>
    <cellStyle name="Normal" xfId="0" builtinId="0"/>
    <cellStyle name="Normal 2" xfId="5"/>
    <cellStyle name="Normal 3" xfId="6"/>
    <cellStyle name="Percent" xfId="7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</a:t>
            </a:r>
            <a:r>
              <a:rPr lang="en-US" baseline="0"/>
              <a:t> LED </a:t>
            </a:r>
            <a:r>
              <a:rPr lang="en-US"/>
              <a:t>Price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'Streetlight+PoleMountArea'!$N$1</c:f>
              <c:strCache>
                <c:ptCount val="1"/>
                <c:pt idx="0">
                  <c:v>Price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27689457567804027"/>
                  <c:y val="0.1432976086322543"/>
                </c:manualLayout>
              </c:layout>
              <c:numFmt formatCode="General" sourceLinked="0"/>
            </c:trendlineLbl>
          </c:trendline>
          <c:xVal>
            <c:numRef>
              <c:f>'Streetlight+PoleMountArea'!$K$2:$K$1094</c:f>
              <c:numCache>
                <c:formatCode>General</c:formatCode>
                <c:ptCount val="1093"/>
                <c:pt idx="0">
                  <c:v>5006</c:v>
                </c:pt>
                <c:pt idx="1">
                  <c:v>9780</c:v>
                </c:pt>
                <c:pt idx="2">
                  <c:v>30520</c:v>
                </c:pt>
                <c:pt idx="3">
                  <c:v>22100</c:v>
                </c:pt>
                <c:pt idx="4">
                  <c:v>33600</c:v>
                </c:pt>
                <c:pt idx="5">
                  <c:v>7700</c:v>
                </c:pt>
                <c:pt idx="6">
                  <c:v>22100</c:v>
                </c:pt>
                <c:pt idx="7">
                  <c:v>33600</c:v>
                </c:pt>
                <c:pt idx="8">
                  <c:v>2274</c:v>
                </c:pt>
                <c:pt idx="9">
                  <c:v>15474</c:v>
                </c:pt>
                <c:pt idx="10">
                  <c:v>20424</c:v>
                </c:pt>
                <c:pt idx="11">
                  <c:v>12442</c:v>
                </c:pt>
                <c:pt idx="12">
                  <c:v>12442</c:v>
                </c:pt>
                <c:pt idx="13">
                  <c:v>17737.400000000001</c:v>
                </c:pt>
                <c:pt idx="14">
                  <c:v>17737.400000000001</c:v>
                </c:pt>
                <c:pt idx="15">
                  <c:v>6418</c:v>
                </c:pt>
                <c:pt idx="16">
                  <c:v>8500</c:v>
                </c:pt>
                <c:pt idx="17">
                  <c:v>4230</c:v>
                </c:pt>
                <c:pt idx="18">
                  <c:v>22700</c:v>
                </c:pt>
                <c:pt idx="19">
                  <c:v>21194.6</c:v>
                </c:pt>
                <c:pt idx="20">
                  <c:v>25639</c:v>
                </c:pt>
                <c:pt idx="21">
                  <c:v>3076.27</c:v>
                </c:pt>
                <c:pt idx="22">
                  <c:v>3180.82</c:v>
                </c:pt>
                <c:pt idx="23">
                  <c:v>4158.7700000000004</c:v>
                </c:pt>
                <c:pt idx="24">
                  <c:v>8483</c:v>
                </c:pt>
                <c:pt idx="25">
                  <c:v>13150</c:v>
                </c:pt>
                <c:pt idx="26">
                  <c:v>40068.699999999997</c:v>
                </c:pt>
                <c:pt idx="27">
                  <c:v>13493</c:v>
                </c:pt>
                <c:pt idx="28">
                  <c:v>13842.5</c:v>
                </c:pt>
                <c:pt idx="29">
                  <c:v>40068.699999999997</c:v>
                </c:pt>
                <c:pt idx="30">
                  <c:v>18084</c:v>
                </c:pt>
                <c:pt idx="31">
                  <c:v>17195</c:v>
                </c:pt>
                <c:pt idx="32">
                  <c:v>9612</c:v>
                </c:pt>
                <c:pt idx="33">
                  <c:v>9758</c:v>
                </c:pt>
                <c:pt idx="34">
                  <c:v>4979</c:v>
                </c:pt>
                <c:pt idx="35">
                  <c:v>4979</c:v>
                </c:pt>
                <c:pt idx="36">
                  <c:v>4979</c:v>
                </c:pt>
                <c:pt idx="37">
                  <c:v>9758</c:v>
                </c:pt>
                <c:pt idx="38">
                  <c:v>9758</c:v>
                </c:pt>
                <c:pt idx="39">
                  <c:v>9758</c:v>
                </c:pt>
                <c:pt idx="40">
                  <c:v>20630</c:v>
                </c:pt>
                <c:pt idx="41">
                  <c:v>14862</c:v>
                </c:pt>
                <c:pt idx="42">
                  <c:v>33600</c:v>
                </c:pt>
                <c:pt idx="43">
                  <c:v>18084</c:v>
                </c:pt>
                <c:pt idx="44">
                  <c:v>18084</c:v>
                </c:pt>
                <c:pt idx="45">
                  <c:v>18084</c:v>
                </c:pt>
                <c:pt idx="46">
                  <c:v>18084</c:v>
                </c:pt>
                <c:pt idx="47">
                  <c:v>7700</c:v>
                </c:pt>
                <c:pt idx="48">
                  <c:v>15883</c:v>
                </c:pt>
                <c:pt idx="49">
                  <c:v>8052.8</c:v>
                </c:pt>
                <c:pt idx="50">
                  <c:v>28386</c:v>
                </c:pt>
                <c:pt idx="51">
                  <c:v>8390.25</c:v>
                </c:pt>
                <c:pt idx="52">
                  <c:v>18709</c:v>
                </c:pt>
                <c:pt idx="53">
                  <c:v>35288</c:v>
                </c:pt>
                <c:pt idx="54">
                  <c:v>6851.2</c:v>
                </c:pt>
                <c:pt idx="55">
                  <c:v>14082</c:v>
                </c:pt>
                <c:pt idx="56">
                  <c:v>27358</c:v>
                </c:pt>
                <c:pt idx="57">
                  <c:v>16594.7</c:v>
                </c:pt>
                <c:pt idx="58">
                  <c:v>16594.7</c:v>
                </c:pt>
                <c:pt idx="59">
                  <c:v>8254.94</c:v>
                </c:pt>
                <c:pt idx="60">
                  <c:v>12988.3</c:v>
                </c:pt>
                <c:pt idx="61">
                  <c:v>14082</c:v>
                </c:pt>
                <c:pt idx="62">
                  <c:v>9402.5</c:v>
                </c:pt>
                <c:pt idx="63">
                  <c:v>14082</c:v>
                </c:pt>
                <c:pt idx="64">
                  <c:v>5200</c:v>
                </c:pt>
                <c:pt idx="65">
                  <c:v>5200</c:v>
                </c:pt>
                <c:pt idx="66">
                  <c:v>5200</c:v>
                </c:pt>
                <c:pt idx="67">
                  <c:v>5200</c:v>
                </c:pt>
                <c:pt idx="68">
                  <c:v>5200</c:v>
                </c:pt>
                <c:pt idx="69">
                  <c:v>5200</c:v>
                </c:pt>
                <c:pt idx="70">
                  <c:v>5200</c:v>
                </c:pt>
                <c:pt idx="71">
                  <c:v>5200</c:v>
                </c:pt>
                <c:pt idx="72">
                  <c:v>5200</c:v>
                </c:pt>
                <c:pt idx="73">
                  <c:v>5200</c:v>
                </c:pt>
                <c:pt idx="74">
                  <c:v>5200</c:v>
                </c:pt>
                <c:pt idx="75">
                  <c:v>5200</c:v>
                </c:pt>
                <c:pt idx="76">
                  <c:v>5200</c:v>
                </c:pt>
                <c:pt idx="77">
                  <c:v>5200</c:v>
                </c:pt>
                <c:pt idx="78">
                  <c:v>5200</c:v>
                </c:pt>
                <c:pt idx="79">
                  <c:v>5200</c:v>
                </c:pt>
                <c:pt idx="80">
                  <c:v>5200</c:v>
                </c:pt>
                <c:pt idx="81">
                  <c:v>5200</c:v>
                </c:pt>
                <c:pt idx="82">
                  <c:v>5200</c:v>
                </c:pt>
                <c:pt idx="83">
                  <c:v>5200</c:v>
                </c:pt>
                <c:pt idx="84">
                  <c:v>5200</c:v>
                </c:pt>
                <c:pt idx="85">
                  <c:v>5200</c:v>
                </c:pt>
                <c:pt idx="86">
                  <c:v>5200</c:v>
                </c:pt>
                <c:pt idx="87">
                  <c:v>5200</c:v>
                </c:pt>
                <c:pt idx="88">
                  <c:v>5200</c:v>
                </c:pt>
                <c:pt idx="89">
                  <c:v>5200</c:v>
                </c:pt>
                <c:pt idx="90">
                  <c:v>5200</c:v>
                </c:pt>
                <c:pt idx="91">
                  <c:v>5200</c:v>
                </c:pt>
                <c:pt idx="92">
                  <c:v>5200</c:v>
                </c:pt>
                <c:pt idx="93">
                  <c:v>5200</c:v>
                </c:pt>
                <c:pt idx="94">
                  <c:v>5200</c:v>
                </c:pt>
                <c:pt idx="95">
                  <c:v>5200</c:v>
                </c:pt>
                <c:pt idx="96">
                  <c:v>5200</c:v>
                </c:pt>
                <c:pt idx="97">
                  <c:v>5200</c:v>
                </c:pt>
                <c:pt idx="98">
                  <c:v>5200</c:v>
                </c:pt>
                <c:pt idx="99">
                  <c:v>5200</c:v>
                </c:pt>
                <c:pt idx="100">
                  <c:v>5200</c:v>
                </c:pt>
                <c:pt idx="101">
                  <c:v>5200</c:v>
                </c:pt>
                <c:pt idx="102">
                  <c:v>5200</c:v>
                </c:pt>
                <c:pt idx="103">
                  <c:v>5200</c:v>
                </c:pt>
                <c:pt idx="104">
                  <c:v>5200</c:v>
                </c:pt>
                <c:pt idx="105">
                  <c:v>5200</c:v>
                </c:pt>
                <c:pt idx="106">
                  <c:v>5200</c:v>
                </c:pt>
                <c:pt idx="107">
                  <c:v>5200</c:v>
                </c:pt>
                <c:pt idx="108">
                  <c:v>5200</c:v>
                </c:pt>
                <c:pt idx="109">
                  <c:v>5200</c:v>
                </c:pt>
                <c:pt idx="110">
                  <c:v>5200</c:v>
                </c:pt>
                <c:pt idx="111">
                  <c:v>5200</c:v>
                </c:pt>
                <c:pt idx="112">
                  <c:v>5200</c:v>
                </c:pt>
                <c:pt idx="113">
                  <c:v>5200</c:v>
                </c:pt>
                <c:pt idx="114">
                  <c:v>5200</c:v>
                </c:pt>
                <c:pt idx="115">
                  <c:v>5200</c:v>
                </c:pt>
                <c:pt idx="116">
                  <c:v>5200</c:v>
                </c:pt>
                <c:pt idx="117">
                  <c:v>5200</c:v>
                </c:pt>
                <c:pt idx="118">
                  <c:v>5200</c:v>
                </c:pt>
                <c:pt idx="119">
                  <c:v>5200</c:v>
                </c:pt>
                <c:pt idx="120">
                  <c:v>5200</c:v>
                </c:pt>
                <c:pt idx="121">
                  <c:v>5200</c:v>
                </c:pt>
                <c:pt idx="122">
                  <c:v>5200</c:v>
                </c:pt>
                <c:pt idx="123">
                  <c:v>5200</c:v>
                </c:pt>
                <c:pt idx="124">
                  <c:v>5200</c:v>
                </c:pt>
                <c:pt idx="125">
                  <c:v>5200</c:v>
                </c:pt>
                <c:pt idx="126">
                  <c:v>5200</c:v>
                </c:pt>
                <c:pt idx="127">
                  <c:v>5200</c:v>
                </c:pt>
                <c:pt idx="128">
                  <c:v>5200</c:v>
                </c:pt>
                <c:pt idx="129">
                  <c:v>5200</c:v>
                </c:pt>
                <c:pt idx="130">
                  <c:v>5200</c:v>
                </c:pt>
                <c:pt idx="131">
                  <c:v>5200</c:v>
                </c:pt>
                <c:pt idx="132">
                  <c:v>5200</c:v>
                </c:pt>
                <c:pt idx="133">
                  <c:v>5200</c:v>
                </c:pt>
                <c:pt idx="134">
                  <c:v>38000</c:v>
                </c:pt>
                <c:pt idx="135">
                  <c:v>24500</c:v>
                </c:pt>
                <c:pt idx="136">
                  <c:v>13400</c:v>
                </c:pt>
                <c:pt idx="137">
                  <c:v>6800.81</c:v>
                </c:pt>
                <c:pt idx="138">
                  <c:v>15883</c:v>
                </c:pt>
                <c:pt idx="139">
                  <c:v>15678</c:v>
                </c:pt>
                <c:pt idx="140">
                  <c:v>15678</c:v>
                </c:pt>
                <c:pt idx="141">
                  <c:v>4314.55</c:v>
                </c:pt>
                <c:pt idx="142">
                  <c:v>15474</c:v>
                </c:pt>
                <c:pt idx="143">
                  <c:v>15474</c:v>
                </c:pt>
                <c:pt idx="144">
                  <c:v>5006</c:v>
                </c:pt>
                <c:pt idx="145">
                  <c:v>15474</c:v>
                </c:pt>
                <c:pt idx="146">
                  <c:v>17444</c:v>
                </c:pt>
                <c:pt idx="147">
                  <c:v>4470.1000000000004</c:v>
                </c:pt>
                <c:pt idx="148">
                  <c:v>17444</c:v>
                </c:pt>
                <c:pt idx="149">
                  <c:v>4463</c:v>
                </c:pt>
                <c:pt idx="150">
                  <c:v>2650</c:v>
                </c:pt>
                <c:pt idx="151">
                  <c:v>3360</c:v>
                </c:pt>
                <c:pt idx="152">
                  <c:v>9200</c:v>
                </c:pt>
                <c:pt idx="153">
                  <c:v>4463</c:v>
                </c:pt>
                <c:pt idx="154">
                  <c:v>22517</c:v>
                </c:pt>
                <c:pt idx="155">
                  <c:v>4463</c:v>
                </c:pt>
                <c:pt idx="156">
                  <c:v>9200</c:v>
                </c:pt>
                <c:pt idx="157">
                  <c:v>22517</c:v>
                </c:pt>
                <c:pt idx="158">
                  <c:v>22517</c:v>
                </c:pt>
                <c:pt idx="159">
                  <c:v>22517</c:v>
                </c:pt>
                <c:pt idx="160">
                  <c:v>5000</c:v>
                </c:pt>
                <c:pt idx="161">
                  <c:v>22517</c:v>
                </c:pt>
                <c:pt idx="162">
                  <c:v>22517</c:v>
                </c:pt>
                <c:pt idx="163">
                  <c:v>22517</c:v>
                </c:pt>
                <c:pt idx="164">
                  <c:v>5000</c:v>
                </c:pt>
                <c:pt idx="165">
                  <c:v>2650</c:v>
                </c:pt>
                <c:pt idx="166">
                  <c:v>22517</c:v>
                </c:pt>
                <c:pt idx="167">
                  <c:v>22517</c:v>
                </c:pt>
                <c:pt idx="168">
                  <c:v>22517</c:v>
                </c:pt>
                <c:pt idx="169">
                  <c:v>4463</c:v>
                </c:pt>
                <c:pt idx="170">
                  <c:v>4463</c:v>
                </c:pt>
                <c:pt idx="171">
                  <c:v>22517</c:v>
                </c:pt>
                <c:pt idx="172">
                  <c:v>2650</c:v>
                </c:pt>
                <c:pt idx="173">
                  <c:v>7513</c:v>
                </c:pt>
                <c:pt idx="174">
                  <c:v>26772</c:v>
                </c:pt>
                <c:pt idx="175">
                  <c:v>14645</c:v>
                </c:pt>
                <c:pt idx="176">
                  <c:v>14645</c:v>
                </c:pt>
                <c:pt idx="177">
                  <c:v>9067</c:v>
                </c:pt>
                <c:pt idx="178">
                  <c:v>9067</c:v>
                </c:pt>
                <c:pt idx="179">
                  <c:v>4834</c:v>
                </c:pt>
                <c:pt idx="180">
                  <c:v>4834</c:v>
                </c:pt>
                <c:pt idx="181">
                  <c:v>14645</c:v>
                </c:pt>
                <c:pt idx="182">
                  <c:v>14645</c:v>
                </c:pt>
                <c:pt idx="183">
                  <c:v>16807</c:v>
                </c:pt>
                <c:pt idx="184">
                  <c:v>26233</c:v>
                </c:pt>
                <c:pt idx="185">
                  <c:v>14645</c:v>
                </c:pt>
                <c:pt idx="186">
                  <c:v>6641</c:v>
                </c:pt>
                <c:pt idx="187">
                  <c:v>9778</c:v>
                </c:pt>
                <c:pt idx="188">
                  <c:v>14645</c:v>
                </c:pt>
                <c:pt idx="189">
                  <c:v>14645</c:v>
                </c:pt>
                <c:pt idx="190">
                  <c:v>22047</c:v>
                </c:pt>
                <c:pt idx="191">
                  <c:v>14645</c:v>
                </c:pt>
                <c:pt idx="192">
                  <c:v>6641</c:v>
                </c:pt>
                <c:pt idx="193">
                  <c:v>9778</c:v>
                </c:pt>
                <c:pt idx="194">
                  <c:v>14645</c:v>
                </c:pt>
                <c:pt idx="195">
                  <c:v>26233</c:v>
                </c:pt>
                <c:pt idx="196">
                  <c:v>6641</c:v>
                </c:pt>
                <c:pt idx="197">
                  <c:v>9778</c:v>
                </c:pt>
                <c:pt idx="198">
                  <c:v>4834</c:v>
                </c:pt>
                <c:pt idx="199">
                  <c:v>9112</c:v>
                </c:pt>
                <c:pt idx="200">
                  <c:v>9112</c:v>
                </c:pt>
                <c:pt idx="201">
                  <c:v>5713.8</c:v>
                </c:pt>
                <c:pt idx="202">
                  <c:v>5713.8</c:v>
                </c:pt>
                <c:pt idx="203">
                  <c:v>5713.8</c:v>
                </c:pt>
                <c:pt idx="204">
                  <c:v>15450</c:v>
                </c:pt>
                <c:pt idx="205">
                  <c:v>12040</c:v>
                </c:pt>
                <c:pt idx="206">
                  <c:v>10800</c:v>
                </c:pt>
                <c:pt idx="207">
                  <c:v>5424.4</c:v>
                </c:pt>
                <c:pt idx="208">
                  <c:v>4409.8</c:v>
                </c:pt>
                <c:pt idx="209">
                  <c:v>9688.2000000000007</c:v>
                </c:pt>
                <c:pt idx="210">
                  <c:v>4409.8</c:v>
                </c:pt>
                <c:pt idx="211">
                  <c:v>11008</c:v>
                </c:pt>
                <c:pt idx="212">
                  <c:v>11008</c:v>
                </c:pt>
                <c:pt idx="213">
                  <c:v>11008</c:v>
                </c:pt>
                <c:pt idx="214">
                  <c:v>11008</c:v>
                </c:pt>
                <c:pt idx="215">
                  <c:v>11008</c:v>
                </c:pt>
                <c:pt idx="216">
                  <c:v>5424.4</c:v>
                </c:pt>
                <c:pt idx="217">
                  <c:v>9688.2000000000007</c:v>
                </c:pt>
                <c:pt idx="218">
                  <c:v>8092</c:v>
                </c:pt>
                <c:pt idx="219">
                  <c:v>11008</c:v>
                </c:pt>
                <c:pt idx="220">
                  <c:v>11008</c:v>
                </c:pt>
                <c:pt idx="221">
                  <c:v>11008</c:v>
                </c:pt>
                <c:pt idx="222">
                  <c:v>8092</c:v>
                </c:pt>
                <c:pt idx="223">
                  <c:v>11008</c:v>
                </c:pt>
                <c:pt idx="224">
                  <c:v>9688.2000000000007</c:v>
                </c:pt>
                <c:pt idx="225">
                  <c:v>5424.4</c:v>
                </c:pt>
                <c:pt idx="226">
                  <c:v>11008</c:v>
                </c:pt>
                <c:pt idx="227">
                  <c:v>8092</c:v>
                </c:pt>
                <c:pt idx="228">
                  <c:v>8092</c:v>
                </c:pt>
                <c:pt idx="229">
                  <c:v>9357.7999999999993</c:v>
                </c:pt>
                <c:pt idx="230">
                  <c:v>4409.8</c:v>
                </c:pt>
                <c:pt idx="231">
                  <c:v>8092</c:v>
                </c:pt>
                <c:pt idx="232">
                  <c:v>21320</c:v>
                </c:pt>
                <c:pt idx="233">
                  <c:v>17160</c:v>
                </c:pt>
                <c:pt idx="234">
                  <c:v>4470.1000000000004</c:v>
                </c:pt>
                <c:pt idx="235">
                  <c:v>16800</c:v>
                </c:pt>
                <c:pt idx="236">
                  <c:v>9600</c:v>
                </c:pt>
                <c:pt idx="237">
                  <c:v>9600</c:v>
                </c:pt>
                <c:pt idx="238">
                  <c:v>16800</c:v>
                </c:pt>
                <c:pt idx="239">
                  <c:v>16800</c:v>
                </c:pt>
                <c:pt idx="240">
                  <c:v>16800</c:v>
                </c:pt>
                <c:pt idx="241" formatCode="_(* #,##0_);_(* \(#,##0\);_(* &quot;-&quot;??_);_(@_)">
                  <c:v>985</c:v>
                </c:pt>
                <c:pt idx="242" formatCode="_(* #,##0_);_(* \(#,##0\);_(* &quot;-&quot;??_);_(@_)">
                  <c:v>985</c:v>
                </c:pt>
                <c:pt idx="243" formatCode="_(* #,##0_);_(* \(#,##0\);_(* &quot;-&quot;??_);_(@_)">
                  <c:v>1077</c:v>
                </c:pt>
                <c:pt idx="244" formatCode="_(* #,##0_);_(* \(#,##0\);_(* &quot;-&quot;??_);_(@_)">
                  <c:v>1400</c:v>
                </c:pt>
                <c:pt idx="245" formatCode="_(* #,##0_);_(* \(#,##0\);_(* &quot;-&quot;??_);_(@_)">
                  <c:v>1412</c:v>
                </c:pt>
                <c:pt idx="246" formatCode="_(* #,##0_);_(* \(#,##0\);_(* &quot;-&quot;??_);_(@_)">
                  <c:v>1625</c:v>
                </c:pt>
                <c:pt idx="247" formatCode="_(* #,##0_);_(* \(#,##0\);_(* &quot;-&quot;??_);_(@_)">
                  <c:v>1800</c:v>
                </c:pt>
                <c:pt idx="248" formatCode="_(* #,##0_);_(* \(#,##0\);_(* &quot;-&quot;??_);_(@_)">
                  <c:v>1800</c:v>
                </c:pt>
                <c:pt idx="249" formatCode="_(* #,##0_);_(* \(#,##0\);_(* &quot;-&quot;??_);_(@_)">
                  <c:v>1900</c:v>
                </c:pt>
                <c:pt idx="250" formatCode="_(* #,##0_);_(* \(#,##0\);_(* &quot;-&quot;??_);_(@_)">
                  <c:v>1900</c:v>
                </c:pt>
                <c:pt idx="251" formatCode="_(* #,##0_);_(* \(#,##0\);_(* &quot;-&quot;??_);_(@_)">
                  <c:v>1930</c:v>
                </c:pt>
                <c:pt idx="252" formatCode="_(* #,##0_);_(* \(#,##0\);_(* &quot;-&quot;??_);_(@_)">
                  <c:v>1994</c:v>
                </c:pt>
                <c:pt idx="253" formatCode="_(* #,##0_);_(* \(#,##0\);_(* &quot;-&quot;??_);_(@_)">
                  <c:v>2000</c:v>
                </c:pt>
                <c:pt idx="254" formatCode="_(* #,##0_);_(* \(#,##0\);_(* &quot;-&quot;??_);_(@_)">
                  <c:v>2025</c:v>
                </c:pt>
                <c:pt idx="255" formatCode="_(* #,##0_);_(* \(#,##0\);_(* &quot;-&quot;??_);_(@_)">
                  <c:v>2025</c:v>
                </c:pt>
                <c:pt idx="256" formatCode="_(* #,##0_);_(* \(#,##0\);_(* &quot;-&quot;??_);_(@_)">
                  <c:v>2087</c:v>
                </c:pt>
                <c:pt idx="257" formatCode="_(* #,##0_);_(* \(#,##0\);_(* &quot;-&quot;??_);_(@_)">
                  <c:v>2370</c:v>
                </c:pt>
                <c:pt idx="258" formatCode="_(* #,##0_);_(* \(#,##0\);_(* &quot;-&quot;??_);_(@_)">
                  <c:v>2415</c:v>
                </c:pt>
                <c:pt idx="259" formatCode="_(* #,##0_);_(* \(#,##0\);_(* &quot;-&quot;??_);_(@_)">
                  <c:v>2480</c:v>
                </c:pt>
                <c:pt idx="260" formatCode="_(* #,##0_);_(* \(#,##0\);_(* &quot;-&quot;??_);_(@_)">
                  <c:v>2500</c:v>
                </c:pt>
                <c:pt idx="261" formatCode="_(* #,##0_);_(* \(#,##0\);_(* &quot;-&quot;??_);_(@_)">
                  <c:v>2529</c:v>
                </c:pt>
                <c:pt idx="262" formatCode="_(* #,##0_);_(* \(#,##0\);_(* &quot;-&quot;??_);_(@_)">
                  <c:v>2550</c:v>
                </c:pt>
                <c:pt idx="263" formatCode="_(* #,##0_);_(* \(#,##0\);_(* &quot;-&quot;??_);_(@_)">
                  <c:v>2689</c:v>
                </c:pt>
                <c:pt idx="264" formatCode="_(* #,##0_);_(* \(#,##0\);_(* &quot;-&quot;??_);_(@_)">
                  <c:v>2689</c:v>
                </c:pt>
                <c:pt idx="265" formatCode="_(* #,##0_);_(* \(#,##0\);_(* &quot;-&quot;??_);_(@_)">
                  <c:v>2689</c:v>
                </c:pt>
                <c:pt idx="266" formatCode="_(* #,##0_);_(* \(#,##0\);_(* &quot;-&quot;??_);_(@_)">
                  <c:v>2720</c:v>
                </c:pt>
                <c:pt idx="267" formatCode="_(* #,##0_);_(* \(#,##0\);_(* &quot;-&quot;??_);_(@_)">
                  <c:v>2858</c:v>
                </c:pt>
                <c:pt idx="268" formatCode="_(* #,##0_);_(* \(#,##0\);_(* &quot;-&quot;??_);_(@_)">
                  <c:v>3100</c:v>
                </c:pt>
                <c:pt idx="269" formatCode="_(* #,##0_);_(* \(#,##0\);_(* &quot;-&quot;??_);_(@_)">
                  <c:v>3100</c:v>
                </c:pt>
                <c:pt idx="270" formatCode="_(* #,##0_);_(* \(#,##0\);_(* &quot;-&quot;??_);_(@_)">
                  <c:v>3100</c:v>
                </c:pt>
                <c:pt idx="271" formatCode="_(* #,##0_);_(* \(#,##0\);_(* &quot;-&quot;??_);_(@_)">
                  <c:v>3100</c:v>
                </c:pt>
                <c:pt idx="272" formatCode="_(* #,##0_);_(* \(#,##0\);_(* &quot;-&quot;??_);_(@_)">
                  <c:v>3150</c:v>
                </c:pt>
                <c:pt idx="273" formatCode="_(* #,##0_);_(* \(#,##0\);_(* &quot;-&quot;??_);_(@_)">
                  <c:v>3180</c:v>
                </c:pt>
                <c:pt idx="274" formatCode="_(* #,##0_);_(* \(#,##0\);_(* &quot;-&quot;??_);_(@_)">
                  <c:v>3241</c:v>
                </c:pt>
                <c:pt idx="275" formatCode="_(* #,##0_);_(* \(#,##0\);_(* &quot;-&quot;??_);_(@_)">
                  <c:v>3300</c:v>
                </c:pt>
                <c:pt idx="276" formatCode="_(* #,##0_);_(* \(#,##0\);_(* &quot;-&quot;??_);_(@_)">
                  <c:v>3330</c:v>
                </c:pt>
                <c:pt idx="277" formatCode="_(* #,##0_);_(* \(#,##0\);_(* &quot;-&quot;??_);_(@_)">
                  <c:v>3391</c:v>
                </c:pt>
                <c:pt idx="278" formatCode="_(* #,##0_);_(* \(#,##0\);_(* &quot;-&quot;??_);_(@_)">
                  <c:v>3400</c:v>
                </c:pt>
                <c:pt idx="279" formatCode="_(* #,##0_);_(* \(#,##0\);_(* &quot;-&quot;??_);_(@_)">
                  <c:v>3500</c:v>
                </c:pt>
                <c:pt idx="280" formatCode="_(* #,##0_);_(* \(#,##0\);_(* &quot;-&quot;??_);_(@_)">
                  <c:v>3500</c:v>
                </c:pt>
                <c:pt idx="281" formatCode="_(* #,##0_);_(* \(#,##0\);_(* &quot;-&quot;??_);_(@_)">
                  <c:v>3524</c:v>
                </c:pt>
                <c:pt idx="282" formatCode="_(* #,##0_);_(* \(#,##0\);_(* &quot;-&quot;??_);_(@_)">
                  <c:v>3600</c:v>
                </c:pt>
                <c:pt idx="283" formatCode="_(* #,##0_);_(* \(#,##0\);_(* &quot;-&quot;??_);_(@_)">
                  <c:v>3600</c:v>
                </c:pt>
                <c:pt idx="284" formatCode="_(* #,##0_);_(* \(#,##0\);_(* &quot;-&quot;??_);_(@_)">
                  <c:v>3638</c:v>
                </c:pt>
                <c:pt idx="285" formatCode="_(* #,##0_);_(* \(#,##0\);_(* &quot;-&quot;??_);_(@_)">
                  <c:v>3819</c:v>
                </c:pt>
                <c:pt idx="286" formatCode="_(* #,##0_);_(* \(#,##0\);_(* &quot;-&quot;??_);_(@_)">
                  <c:v>3872</c:v>
                </c:pt>
                <c:pt idx="287" formatCode="_(* #,##0_);_(* \(#,##0\);_(* &quot;-&quot;??_);_(@_)">
                  <c:v>4000</c:v>
                </c:pt>
                <c:pt idx="288" formatCode="_(* #,##0_);_(* \(#,##0\);_(* &quot;-&quot;??_);_(@_)">
                  <c:v>4019</c:v>
                </c:pt>
                <c:pt idx="289" formatCode="_(* #,##0_);_(* \(#,##0\);_(* &quot;-&quot;??_);_(@_)">
                  <c:v>4049</c:v>
                </c:pt>
                <c:pt idx="290" formatCode="_(* #,##0_);_(* \(#,##0\);_(* &quot;-&quot;??_);_(@_)">
                  <c:v>4200</c:v>
                </c:pt>
                <c:pt idx="291" formatCode="_(* #,##0_);_(* \(#,##0\);_(* &quot;-&quot;??_);_(@_)">
                  <c:v>4293</c:v>
                </c:pt>
                <c:pt idx="292" formatCode="_(* #,##0_);_(* \(#,##0\);_(* &quot;-&quot;??_);_(@_)">
                  <c:v>4411</c:v>
                </c:pt>
                <c:pt idx="293" formatCode="_(* #,##0_);_(* \(#,##0\);_(* &quot;-&quot;??_);_(@_)">
                  <c:v>4515</c:v>
                </c:pt>
                <c:pt idx="294" formatCode="_(* #,##0_);_(* \(#,##0\);_(* &quot;-&quot;??_);_(@_)">
                  <c:v>4584</c:v>
                </c:pt>
                <c:pt idx="295" formatCode="_(* #,##0_);_(* \(#,##0\);_(* &quot;-&quot;??_);_(@_)">
                  <c:v>4589</c:v>
                </c:pt>
                <c:pt idx="296" formatCode="_(* #,##0_);_(* \(#,##0\);_(* &quot;-&quot;??_);_(@_)">
                  <c:v>4600</c:v>
                </c:pt>
                <c:pt idx="297" formatCode="_(* #,##0_);_(* \(#,##0\);_(* &quot;-&quot;??_);_(@_)">
                  <c:v>4600</c:v>
                </c:pt>
                <c:pt idx="298" formatCode="_(* #,##0_);_(* \(#,##0\);_(* &quot;-&quot;??_);_(@_)">
                  <c:v>4862</c:v>
                </c:pt>
                <c:pt idx="299" formatCode="_(* #,##0_);_(* \(#,##0\);_(* &quot;-&quot;??_);_(@_)">
                  <c:v>4862</c:v>
                </c:pt>
                <c:pt idx="300" formatCode="_(* #,##0_);_(* \(#,##0\);_(* &quot;-&quot;??_);_(@_)">
                  <c:v>4862</c:v>
                </c:pt>
                <c:pt idx="301" formatCode="_(* #,##0_);_(* \(#,##0\);_(* &quot;-&quot;??_);_(@_)">
                  <c:v>4862</c:v>
                </c:pt>
                <c:pt idx="302" formatCode="_(* #,##0_);_(* \(#,##0\);_(* &quot;-&quot;??_);_(@_)">
                  <c:v>4877</c:v>
                </c:pt>
                <c:pt idx="303" formatCode="_(* #,##0_);_(* \(#,##0\);_(* &quot;-&quot;??_);_(@_)">
                  <c:v>4927</c:v>
                </c:pt>
                <c:pt idx="304" formatCode="_(* #,##0_);_(* \(#,##0\);_(* &quot;-&quot;??_);_(@_)">
                  <c:v>5000</c:v>
                </c:pt>
                <c:pt idx="305" formatCode="_(* #,##0_);_(* \(#,##0\);_(* &quot;-&quot;??_);_(@_)">
                  <c:v>5006</c:v>
                </c:pt>
                <c:pt idx="306" formatCode="_(* #,##0_);_(* \(#,##0\);_(* &quot;-&quot;??_);_(@_)">
                  <c:v>5200</c:v>
                </c:pt>
                <c:pt idx="307" formatCode="_(* #,##0_);_(* \(#,##0\);_(* &quot;-&quot;??_);_(@_)">
                  <c:v>5212</c:v>
                </c:pt>
                <c:pt idx="308" formatCode="_(* #,##0_);_(* \(#,##0\);_(* &quot;-&quot;??_);_(@_)">
                  <c:v>5380</c:v>
                </c:pt>
                <c:pt idx="309" formatCode="_(* #,##0_);_(* \(#,##0\);_(* &quot;-&quot;??_);_(@_)">
                  <c:v>5500</c:v>
                </c:pt>
                <c:pt idx="310" formatCode="_(* #,##0_);_(* \(#,##0\);_(* &quot;-&quot;??_);_(@_)">
                  <c:v>5500</c:v>
                </c:pt>
                <c:pt idx="311" formatCode="_(* #,##0_);_(* \(#,##0\);_(* &quot;-&quot;??_);_(@_)">
                  <c:v>5500</c:v>
                </c:pt>
                <c:pt idx="312" formatCode="_(* #,##0_);_(* \(#,##0\);_(* &quot;-&quot;??_);_(@_)">
                  <c:v>5500</c:v>
                </c:pt>
                <c:pt idx="313" formatCode="_(* #,##0_);_(* \(#,##0\);_(* &quot;-&quot;??_);_(@_)">
                  <c:v>5500</c:v>
                </c:pt>
                <c:pt idx="314" formatCode="_(* #,##0_);_(* \(#,##0\);_(* &quot;-&quot;??_);_(@_)">
                  <c:v>5530</c:v>
                </c:pt>
                <c:pt idx="315" formatCode="_(* #,##0_);_(* \(#,##0\);_(* &quot;-&quot;??_);_(@_)">
                  <c:v>5535</c:v>
                </c:pt>
                <c:pt idx="316" formatCode="_(* #,##0_);_(* \(#,##0\);_(* &quot;-&quot;??_);_(@_)">
                  <c:v>5550</c:v>
                </c:pt>
                <c:pt idx="317" formatCode="_(* #,##0_);_(* \(#,##0\);_(* &quot;-&quot;??_);_(@_)">
                  <c:v>5557</c:v>
                </c:pt>
                <c:pt idx="318" formatCode="_(* #,##0_);_(* \(#,##0\);_(* &quot;-&quot;??_);_(@_)">
                  <c:v>5560</c:v>
                </c:pt>
                <c:pt idx="319" formatCode="_(* #,##0_);_(* \(#,##0\);_(* &quot;-&quot;??_);_(@_)">
                  <c:v>5560</c:v>
                </c:pt>
                <c:pt idx="320" formatCode="_(* #,##0_);_(* \(#,##0\);_(* &quot;-&quot;??_);_(@_)">
                  <c:v>5560</c:v>
                </c:pt>
                <c:pt idx="321" formatCode="_(* #,##0_);_(* \(#,##0\);_(* &quot;-&quot;??_);_(@_)">
                  <c:v>5682</c:v>
                </c:pt>
                <c:pt idx="322" formatCode="_(* #,##0_);_(* \(#,##0\);_(* &quot;-&quot;??_);_(@_)">
                  <c:v>5750</c:v>
                </c:pt>
                <c:pt idx="323" formatCode="_(* #,##0_);_(* \(#,##0\);_(* &quot;-&quot;??_);_(@_)">
                  <c:v>5770</c:v>
                </c:pt>
                <c:pt idx="324" formatCode="_(* #,##0_);_(* \(#,##0\);_(* &quot;-&quot;??_);_(@_)">
                  <c:v>5770</c:v>
                </c:pt>
                <c:pt idx="325" formatCode="_(* #,##0_);_(* \(#,##0\);_(* &quot;-&quot;??_);_(@_)">
                  <c:v>5770</c:v>
                </c:pt>
                <c:pt idx="326" formatCode="_(* #,##0_);_(* \(#,##0\);_(* &quot;-&quot;??_);_(@_)">
                  <c:v>5874</c:v>
                </c:pt>
                <c:pt idx="327" formatCode="_(* #,##0_);_(* \(#,##0\);_(* &quot;-&quot;??_);_(@_)">
                  <c:v>5896</c:v>
                </c:pt>
                <c:pt idx="328" formatCode="_(* #,##0_);_(* \(#,##0\);_(* &quot;-&quot;??_);_(@_)">
                  <c:v>5903</c:v>
                </c:pt>
                <c:pt idx="329" formatCode="_(* #,##0_);_(* \(#,##0\);_(* &quot;-&quot;??_);_(@_)">
                  <c:v>6000</c:v>
                </c:pt>
                <c:pt idx="330" formatCode="_(* #,##0_);_(* \(#,##0\);_(* &quot;-&quot;??_);_(@_)">
                  <c:v>6105</c:v>
                </c:pt>
                <c:pt idx="331" formatCode="_(* #,##0_);_(* \(#,##0\);_(* &quot;-&quot;??_);_(@_)">
                  <c:v>6175</c:v>
                </c:pt>
                <c:pt idx="332" formatCode="_(* #,##0_);_(* \(#,##0\);_(* &quot;-&quot;??_);_(@_)">
                  <c:v>6216</c:v>
                </c:pt>
                <c:pt idx="333" formatCode="_(* #,##0_);_(* \(#,##0\);_(* &quot;-&quot;??_);_(@_)">
                  <c:v>6433</c:v>
                </c:pt>
                <c:pt idx="334" formatCode="_(* #,##0_);_(* \(#,##0\);_(* &quot;-&quot;??_);_(@_)">
                  <c:v>6550</c:v>
                </c:pt>
                <c:pt idx="335" formatCode="_(* #,##0_);_(* \(#,##0\);_(* &quot;-&quot;??_);_(@_)">
                  <c:v>6600</c:v>
                </c:pt>
                <c:pt idx="336" formatCode="_(* #,##0_);_(* \(#,##0\);_(* &quot;-&quot;??_);_(@_)">
                  <c:v>6601</c:v>
                </c:pt>
                <c:pt idx="337" formatCode="_(* #,##0_);_(* \(#,##0\);_(* &quot;-&quot;??_);_(@_)">
                  <c:v>6650</c:v>
                </c:pt>
                <c:pt idx="338" formatCode="_(* #,##0_);_(* \(#,##0\);_(* &quot;-&quot;??_);_(@_)">
                  <c:v>7021</c:v>
                </c:pt>
                <c:pt idx="339" formatCode="_(* #,##0_);_(* \(#,##0\);_(* &quot;-&quot;??_);_(@_)">
                  <c:v>7021</c:v>
                </c:pt>
                <c:pt idx="340" formatCode="_(* #,##0_);_(* \(#,##0\);_(* &quot;-&quot;??_);_(@_)">
                  <c:v>7200</c:v>
                </c:pt>
                <c:pt idx="341" formatCode="_(* #,##0_);_(* \(#,##0\);_(* &quot;-&quot;??_);_(@_)">
                  <c:v>7615</c:v>
                </c:pt>
                <c:pt idx="342" formatCode="_(* #,##0_);_(* \(#,##0\);_(* &quot;-&quot;??_);_(@_)">
                  <c:v>7620</c:v>
                </c:pt>
                <c:pt idx="343" formatCode="_(* #,##0_);_(* \(#,##0\);_(* &quot;-&quot;??_);_(@_)">
                  <c:v>7620</c:v>
                </c:pt>
                <c:pt idx="344" formatCode="_(* #,##0_);_(* \(#,##0\);_(* &quot;-&quot;??_);_(@_)">
                  <c:v>8040</c:v>
                </c:pt>
                <c:pt idx="345" formatCode="_(* #,##0_);_(* \(#,##0\);_(* &quot;-&quot;??_);_(@_)">
                  <c:v>8069</c:v>
                </c:pt>
                <c:pt idx="346" formatCode="_(* #,##0_);_(* \(#,##0\);_(* &quot;-&quot;??_);_(@_)">
                  <c:v>8090</c:v>
                </c:pt>
                <c:pt idx="347" formatCode="_(* #,##0_);_(* \(#,##0\);_(* &quot;-&quot;??_);_(@_)">
                  <c:v>8090</c:v>
                </c:pt>
                <c:pt idx="348" formatCode="_(* #,##0_);_(* \(#,##0\);_(* &quot;-&quot;??_);_(@_)">
                  <c:v>8335</c:v>
                </c:pt>
                <c:pt idx="349" formatCode="_(* #,##0_);_(* \(#,##0\);_(* &quot;-&quot;??_);_(@_)">
                  <c:v>8435</c:v>
                </c:pt>
                <c:pt idx="350" formatCode="_(* #,##0_);_(* \(#,##0\);_(* &quot;-&quot;??_);_(@_)">
                  <c:v>8435</c:v>
                </c:pt>
                <c:pt idx="351" formatCode="_(* #,##0_);_(* \(#,##0\);_(* &quot;-&quot;??_);_(@_)">
                  <c:v>8435</c:v>
                </c:pt>
                <c:pt idx="352" formatCode="_(* #,##0_);_(* \(#,##0\);_(* &quot;-&quot;??_);_(@_)">
                  <c:v>8555</c:v>
                </c:pt>
                <c:pt idx="353" formatCode="_(* #,##0_);_(* \(#,##0\);_(* &quot;-&quot;??_);_(@_)">
                  <c:v>8600</c:v>
                </c:pt>
                <c:pt idx="354" formatCode="_(* #,##0_);_(* \(#,##0\);_(* &quot;-&quot;??_);_(@_)">
                  <c:v>9040</c:v>
                </c:pt>
                <c:pt idx="355" formatCode="_(* #,##0_);_(* \(#,##0\);_(* &quot;-&quot;??_);_(@_)">
                  <c:v>9724</c:v>
                </c:pt>
                <c:pt idx="356" formatCode="_(* #,##0_);_(* \(#,##0\);_(* &quot;-&quot;??_);_(@_)">
                  <c:v>9724</c:v>
                </c:pt>
                <c:pt idx="357" formatCode="_(* #,##0_);_(* \(#,##0\);_(* &quot;-&quot;??_);_(@_)">
                  <c:v>9724</c:v>
                </c:pt>
                <c:pt idx="358" formatCode="_(* #,##0_);_(* \(#,##0\);_(* &quot;-&quot;??_);_(@_)">
                  <c:v>9780</c:v>
                </c:pt>
                <c:pt idx="359" formatCode="_(* #,##0_);_(* \(#,##0\);_(* &quot;-&quot;??_);_(@_)">
                  <c:v>10500</c:v>
                </c:pt>
                <c:pt idx="360" formatCode="_(* #,##0_);_(* \(#,##0\);_(* &quot;-&quot;??_);_(@_)">
                  <c:v>10500</c:v>
                </c:pt>
                <c:pt idx="361" formatCode="_(* #,##0_);_(* \(#,##0\);_(* &quot;-&quot;??_);_(@_)">
                  <c:v>11095</c:v>
                </c:pt>
                <c:pt idx="362" formatCode="_(* #,##0_);_(* \(#,##0\);_(* &quot;-&quot;??_);_(@_)">
                  <c:v>11095</c:v>
                </c:pt>
                <c:pt idx="363" formatCode="_(* #,##0_);_(* \(#,##0\);_(* &quot;-&quot;??_);_(@_)">
                  <c:v>11150</c:v>
                </c:pt>
                <c:pt idx="364" formatCode="_(* #,##0_);_(* \(#,##0\);_(* &quot;-&quot;??_);_(@_)">
                  <c:v>11150</c:v>
                </c:pt>
                <c:pt idx="365" formatCode="_(* #,##0_);_(* \(#,##0\);_(* &quot;-&quot;??_);_(@_)">
                  <c:v>11315</c:v>
                </c:pt>
                <c:pt idx="366" formatCode="_(* #,##0_);_(* \(#,##0\);_(* &quot;-&quot;??_);_(@_)">
                  <c:v>11412</c:v>
                </c:pt>
                <c:pt idx="367" formatCode="_(* #,##0_);_(* \(#,##0\);_(* &quot;-&quot;??_);_(@_)">
                  <c:v>12000</c:v>
                </c:pt>
                <c:pt idx="368" formatCode="_(* #,##0_);_(* \(#,##0\);_(* &quot;-&quot;??_);_(@_)">
                  <c:v>12223</c:v>
                </c:pt>
                <c:pt idx="369" formatCode="_(* #,##0_);_(* \(#,##0\);_(* &quot;-&quot;??_);_(@_)">
                  <c:v>12414</c:v>
                </c:pt>
                <c:pt idx="370" formatCode="_(* #,##0_);_(* \(#,##0\);_(* &quot;-&quot;??_);_(@_)">
                  <c:v>12700</c:v>
                </c:pt>
                <c:pt idx="371" formatCode="_(* #,##0_);_(* \(#,##0\);_(* &quot;-&quot;??_);_(@_)">
                  <c:v>13000</c:v>
                </c:pt>
                <c:pt idx="372" formatCode="_(* #,##0_);_(* \(#,##0\);_(* &quot;-&quot;??_);_(@_)">
                  <c:v>13164</c:v>
                </c:pt>
                <c:pt idx="373" formatCode="_(* #,##0_);_(* \(#,##0\);_(* &quot;-&quot;??_);_(@_)">
                  <c:v>14029</c:v>
                </c:pt>
                <c:pt idx="374" formatCode="_(* #,##0_);_(* \(#,##0\);_(* &quot;-&quot;??_);_(@_)">
                  <c:v>14350</c:v>
                </c:pt>
                <c:pt idx="375" formatCode="_(* #,##0_);_(* \(#,##0\);_(* &quot;-&quot;??_);_(@_)">
                  <c:v>14586</c:v>
                </c:pt>
                <c:pt idx="376" formatCode="_(* #,##0_);_(* \(#,##0\);_(* &quot;-&quot;??_);_(@_)">
                  <c:v>14700</c:v>
                </c:pt>
                <c:pt idx="377" formatCode="_(* #,##0_);_(* \(#,##0\);_(* &quot;-&quot;??_);_(@_)">
                  <c:v>14825</c:v>
                </c:pt>
                <c:pt idx="378" formatCode="_(* #,##0_);_(* \(#,##0\);_(* &quot;-&quot;??_);_(@_)">
                  <c:v>15522</c:v>
                </c:pt>
                <c:pt idx="379" formatCode="_(* #,##0_);_(* \(#,##0\);_(* &quot;-&quot;??_);_(@_)">
                  <c:v>16200</c:v>
                </c:pt>
                <c:pt idx="380" formatCode="_(* #,##0_);_(* \(#,##0\);_(* &quot;-&quot;??_);_(@_)">
                  <c:v>16800</c:v>
                </c:pt>
                <c:pt idx="381" formatCode="_(* #,##0_);_(* \(#,##0\);_(* &quot;-&quot;??_);_(@_)">
                  <c:v>17154</c:v>
                </c:pt>
                <c:pt idx="382" formatCode="_(* #,##0_);_(* \(#,##0\);_(* &quot;-&quot;??_);_(@_)">
                  <c:v>17296</c:v>
                </c:pt>
                <c:pt idx="383" formatCode="_(* #,##0_);_(* \(#,##0\);_(* &quot;-&quot;??_);_(@_)">
                  <c:v>18500</c:v>
                </c:pt>
                <c:pt idx="384" formatCode="_(* #,##0_);_(* \(#,##0\);_(* &quot;-&quot;??_);_(@_)">
                  <c:v>18700</c:v>
                </c:pt>
                <c:pt idx="385" formatCode="_(* #,##0_);_(* \(#,##0\);_(* &quot;-&quot;??_);_(@_)">
                  <c:v>18700</c:v>
                </c:pt>
                <c:pt idx="386" formatCode="_(* #,##0_);_(* \(#,##0\);_(* &quot;-&quot;??_);_(@_)">
                  <c:v>19448</c:v>
                </c:pt>
                <c:pt idx="387" formatCode="_(* #,##0_);_(* \(#,##0\);_(* &quot;-&quot;??_);_(@_)">
                  <c:v>19500</c:v>
                </c:pt>
                <c:pt idx="388" formatCode="_(* #,##0_);_(* \(#,##0\);_(* &quot;-&quot;??_);_(@_)">
                  <c:v>19500</c:v>
                </c:pt>
                <c:pt idx="389" formatCode="_(* #,##0_);_(* \(#,##0\);_(* &quot;-&quot;??_);_(@_)">
                  <c:v>20900</c:v>
                </c:pt>
                <c:pt idx="390" formatCode="_(* #,##0_);_(* \(#,##0\);_(* &quot;-&quot;??_);_(@_)">
                  <c:v>21250</c:v>
                </c:pt>
                <c:pt idx="391" formatCode="_(* #,##0_);_(* \(#,##0\);_(* &quot;-&quot;??_);_(@_)">
                  <c:v>21250</c:v>
                </c:pt>
                <c:pt idx="392" formatCode="_(* #,##0_);_(* \(#,##0\);_(* &quot;-&quot;??_);_(@_)">
                  <c:v>24200</c:v>
                </c:pt>
                <c:pt idx="393" formatCode="_(* #,##0_);_(* \(#,##0\);_(* &quot;-&quot;??_);_(@_)">
                  <c:v>25000</c:v>
                </c:pt>
                <c:pt idx="394" formatCode="_(* #,##0_);_(* \(#,##0\);_(* &quot;-&quot;??_);_(@_)">
                  <c:v>26400</c:v>
                </c:pt>
                <c:pt idx="395" formatCode="_(* #,##0_);_(* \(#,##0\);_(* &quot;-&quot;??_);_(@_)">
                  <c:v>27200</c:v>
                </c:pt>
                <c:pt idx="396" formatCode="_(* #,##0_);_(* \(#,##0\);_(* &quot;-&quot;??_);_(@_)">
                  <c:v>28000</c:v>
                </c:pt>
                <c:pt idx="397" formatCode="_(* #,##0_);_(* \(#,##0\);_(* &quot;-&quot;??_);_(@_)">
                  <c:v>8335</c:v>
                </c:pt>
                <c:pt idx="398" formatCode="_(* #,##0_);_(* \(#,##0\);_(* &quot;-&quot;??_);_(@_)">
                  <c:v>19448</c:v>
                </c:pt>
                <c:pt idx="399" formatCode="_(* #,##0_);_(* \(#,##0\);_(* &quot;-&quot;??_);_(@_)">
                  <c:v>5557</c:v>
                </c:pt>
                <c:pt idx="400" formatCode="_(* #,##0_);_(* \(#,##0\);_(* &quot;-&quot;??_);_(@_)">
                  <c:v>9724</c:v>
                </c:pt>
                <c:pt idx="401" formatCode="_(* #,##0_);_(* \(#,##0\);_(* &quot;-&quot;??_);_(@_)">
                  <c:v>6175</c:v>
                </c:pt>
                <c:pt idx="402" formatCode="_(* #,##0_);_(* \(#,##0\);_(* &quot;-&quot;??_);_(@_)">
                  <c:v>7021</c:v>
                </c:pt>
                <c:pt idx="403" formatCode="_(* #,##0_);_(* \(#,##0\);_(* &quot;-&quot;??_);_(@_)">
                  <c:v>11095</c:v>
                </c:pt>
                <c:pt idx="404" formatCode="_(* #,##0_);_(* \(#,##0\);_(* &quot;-&quot;??_);_(@_)">
                  <c:v>8090</c:v>
                </c:pt>
                <c:pt idx="405" formatCode="_(* #,##0_);_(* \(#,##0\);_(* &quot;-&quot;??_);_(@_)">
                  <c:v>6000</c:v>
                </c:pt>
                <c:pt idx="406" formatCode="_(* #,##0_);_(* \(#,##0\);_(* &quot;-&quot;??_);_(@_)">
                  <c:v>14586</c:v>
                </c:pt>
                <c:pt idx="407" formatCode="_(* #,##0_);_(* \(#,##0\);_(* &quot;-&quot;??_);_(@_)">
                  <c:v>8090</c:v>
                </c:pt>
                <c:pt idx="408" formatCode="_(* #,##0_);_(* \(#,##0\);_(* &quot;-&quot;??_);_(@_)">
                  <c:v>14825</c:v>
                </c:pt>
                <c:pt idx="409" formatCode="_(* #,##0_);_(* \(#,##0\);_(* &quot;-&quot;??_);_(@_)">
                  <c:v>5380</c:v>
                </c:pt>
                <c:pt idx="410" formatCode="_(* #,##0_);_(* \(#,##0\);_(* &quot;-&quot;??_);_(@_)">
                  <c:v>9724</c:v>
                </c:pt>
                <c:pt idx="411" formatCode="_(* #,##0_);_(* \(#,##0\);_(* &quot;-&quot;??_);_(@_)">
                  <c:v>17154</c:v>
                </c:pt>
                <c:pt idx="412" formatCode="_(* #,##0_);_(* \(#,##0\);_(* &quot;-&quot;??_);_(@_)">
                  <c:v>5530</c:v>
                </c:pt>
                <c:pt idx="413" formatCode="_(* #,##0_);_(* \(#,##0\);_(* &quot;-&quot;??_);_(@_)">
                  <c:v>6601</c:v>
                </c:pt>
                <c:pt idx="414" formatCode="_(* #,##0_);_(* \(#,##0\);_(* &quot;-&quot;??_);_(@_)">
                  <c:v>11095</c:v>
                </c:pt>
                <c:pt idx="415" formatCode="_(* #,##0_);_(* \(#,##0\);_(* &quot;-&quot;??_);_(@_)">
                  <c:v>4877</c:v>
                </c:pt>
                <c:pt idx="416" formatCode="_(* #,##0_);_(* \(#,##0\);_(* &quot;-&quot;??_);_(@_)">
                  <c:v>4862</c:v>
                </c:pt>
                <c:pt idx="417" formatCode="_(* #,##0_);_(* \(#,##0\);_(* &quot;-&quot;??_);_(@_)">
                  <c:v>9724</c:v>
                </c:pt>
                <c:pt idx="418" formatCode="_(* #,##0_);_(* \(#,##0\);_(* &quot;-&quot;??_);_(@_)">
                  <c:v>8435</c:v>
                </c:pt>
                <c:pt idx="419" formatCode="_(* #,##0_);_(* \(#,##0\);_(* &quot;-&quot;??_);_(@_)">
                  <c:v>2550</c:v>
                </c:pt>
                <c:pt idx="420" formatCode="_(* #,##0_);_(* \(#,##0\);_(* &quot;-&quot;??_);_(@_)">
                  <c:v>4862</c:v>
                </c:pt>
                <c:pt idx="421" formatCode="_(* #,##0_);_(* \(#,##0\);_(* &quot;-&quot;??_);_(@_)">
                  <c:v>9780</c:v>
                </c:pt>
                <c:pt idx="422" formatCode="_(* #,##0_);_(* \(#,##0\);_(* &quot;-&quot;??_);_(@_)">
                  <c:v>8435</c:v>
                </c:pt>
                <c:pt idx="423" formatCode="_(* #,##0_);_(* \(#,##0\);_(* &quot;-&quot;??_);_(@_)">
                  <c:v>4862</c:v>
                </c:pt>
                <c:pt idx="424" formatCode="_(* #,##0_);_(* \(#,##0\);_(* &quot;-&quot;??_);_(@_)">
                  <c:v>14029</c:v>
                </c:pt>
                <c:pt idx="425" formatCode="_(* #,##0_);_(* \(#,##0\);_(* &quot;-&quot;??_);_(@_)">
                  <c:v>8040</c:v>
                </c:pt>
                <c:pt idx="426" formatCode="_(* #,##0_);_(* \(#,##0\);_(* &quot;-&quot;??_);_(@_)">
                  <c:v>3391</c:v>
                </c:pt>
                <c:pt idx="427" formatCode="_(* #,##0_);_(* \(#,##0\);_(* &quot;-&quot;??_);_(@_)">
                  <c:v>985</c:v>
                </c:pt>
                <c:pt idx="428" formatCode="_(* #,##0_);_(* \(#,##0\);_(* &quot;-&quot;??_);_(@_)">
                  <c:v>1994</c:v>
                </c:pt>
                <c:pt idx="429" formatCode="_(* #,##0_);_(* \(#,##0\);_(* &quot;-&quot;??_);_(@_)">
                  <c:v>5535</c:v>
                </c:pt>
                <c:pt idx="430" formatCode="_(* #,##0_);_(* \(#,##0\);_(* &quot;-&quot;??_);_(@_)">
                  <c:v>4862</c:v>
                </c:pt>
                <c:pt idx="431" formatCode="_(* #,##0_);_(* \(#,##0\);_(* &quot;-&quot;??_);_(@_)">
                  <c:v>1625</c:v>
                </c:pt>
                <c:pt idx="432" formatCode="_(* #,##0_);_(* \(#,##0\);_(* &quot;-&quot;??_);_(@_)">
                  <c:v>5770</c:v>
                </c:pt>
                <c:pt idx="433" formatCode="_(* #,##0_);_(* \(#,##0\);_(* &quot;-&quot;??_);_(@_)">
                  <c:v>3241</c:v>
                </c:pt>
                <c:pt idx="434" formatCode="_(* #,##0_);_(* \(#,##0\);_(* &quot;-&quot;??_);_(@_)">
                  <c:v>5770</c:v>
                </c:pt>
                <c:pt idx="435" formatCode="_(* #,##0_);_(* \(#,##0\);_(* &quot;-&quot;??_);_(@_)">
                  <c:v>4515</c:v>
                </c:pt>
                <c:pt idx="436" formatCode="_(* #,##0_);_(* \(#,##0\);_(* &quot;-&quot;??_);_(@_)">
                  <c:v>5006</c:v>
                </c:pt>
                <c:pt idx="437" formatCode="_(* #,##0_);_(* \(#,##0\);_(* &quot;-&quot;??_);_(@_)">
                  <c:v>5560</c:v>
                </c:pt>
                <c:pt idx="438" formatCode="_(* #,##0_);_(* \(#,##0\);_(* &quot;-&quot;??_);_(@_)">
                  <c:v>3180</c:v>
                </c:pt>
                <c:pt idx="439" formatCode="_(* #,##0_);_(* \(#,##0\);_(* &quot;-&quot;??_);_(@_)">
                  <c:v>5682</c:v>
                </c:pt>
                <c:pt idx="440" formatCode="_(* #,##0_);_(* \(#,##0\);_(* &quot;-&quot;??_);_(@_)">
                  <c:v>1930</c:v>
                </c:pt>
                <c:pt idx="441" formatCode="_(* #,##0_);_(* \(#,##0\);_(* &quot;-&quot;??_);_(@_)">
                  <c:v>3638</c:v>
                </c:pt>
                <c:pt idx="442" formatCode="_(* #,##0_);_(* \(#,##0\);_(* &quot;-&quot;??_);_(@_)">
                  <c:v>4411</c:v>
                </c:pt>
                <c:pt idx="443" formatCode="_(* #,##0_);_(* \(#,##0\);_(* &quot;-&quot;??_);_(@_)">
                  <c:v>4927</c:v>
                </c:pt>
                <c:pt idx="444" formatCode="_(* #,##0_);_(* \(#,##0\);_(* &quot;-&quot;??_);_(@_)">
                  <c:v>2370</c:v>
                </c:pt>
                <c:pt idx="445" formatCode="_(* #,##0_);_(* \(#,##0\);_(* &quot;-&quot;??_);_(@_)">
                  <c:v>15000</c:v>
                </c:pt>
                <c:pt idx="446" formatCode="_(* #,##0_);_(* \(#,##0\);_(* &quot;-&quot;??_);_(@_)">
                  <c:v>12000</c:v>
                </c:pt>
                <c:pt idx="447" formatCode="_(* #,##0_);_(* \(#,##0\);_(* &quot;-&quot;??_);_(@_)">
                  <c:v>9200</c:v>
                </c:pt>
                <c:pt idx="448" formatCode="_(* #,##0_);_(* \(#,##0\);_(* &quot;-&quot;??_);_(@_)">
                  <c:v>25000</c:v>
                </c:pt>
                <c:pt idx="449" formatCode="_(* #,##0_);_(* \(#,##0\);_(* &quot;-&quot;??_);_(@_)">
                  <c:v>22000</c:v>
                </c:pt>
                <c:pt idx="450" formatCode="_(* #,##0_);_(* \(#,##0\);_(* &quot;-&quot;??_);_(@_)">
                  <c:v>10000</c:v>
                </c:pt>
                <c:pt idx="451" formatCode="_(* #,##0_);_(* \(#,##0\);_(* &quot;-&quot;??_);_(@_)">
                  <c:v>25800</c:v>
                </c:pt>
                <c:pt idx="452" formatCode="_(* #,##0_);_(* \(#,##0\);_(* &quot;-&quot;??_);_(@_)">
                  <c:v>5200</c:v>
                </c:pt>
                <c:pt idx="453" formatCode="_(* #,##0_);_(* \(#,##0\);_(* &quot;-&quot;??_);_(@_)">
                  <c:v>7200</c:v>
                </c:pt>
                <c:pt idx="454" formatCode="_(* #,##0_);_(* \(#,##0\);_(* &quot;-&quot;??_);_(@_)">
                  <c:v>25077</c:v>
                </c:pt>
                <c:pt idx="455" formatCode="_(* #,##0_);_(* \(#,##0\);_(* &quot;-&quot;??_);_(@_)">
                  <c:v>25077</c:v>
                </c:pt>
                <c:pt idx="456" formatCode="_(* #,##0_);_(* \(#,##0\);_(* &quot;-&quot;??_);_(@_)">
                  <c:v>15100</c:v>
                </c:pt>
                <c:pt idx="457" formatCode="_(* #,##0_);_(* \(#,##0\);_(* &quot;-&quot;??_);_(@_)">
                  <c:v>4200</c:v>
                </c:pt>
                <c:pt idx="458" formatCode="_(* #,##0_);_(* \(#,##0\);_(* &quot;-&quot;??_);_(@_)">
                  <c:v>26264</c:v>
                </c:pt>
                <c:pt idx="459" formatCode="_(* #,##0_);_(* \(#,##0\);_(* &quot;-&quot;??_);_(@_)">
                  <c:v>10904</c:v>
                </c:pt>
                <c:pt idx="460" formatCode="_(* #,##0_);_(* \(#,##0\);_(* &quot;-&quot;??_);_(@_)">
                  <c:v>36000</c:v>
                </c:pt>
                <c:pt idx="461" formatCode="_(* #,##0_);_(* \(#,##0\);_(* &quot;-&quot;??_);_(@_)">
                  <c:v>16709</c:v>
                </c:pt>
                <c:pt idx="462" formatCode="_(* #,##0_);_(* \(#,##0\);_(* &quot;-&quot;??_);_(@_)">
                  <c:v>16709</c:v>
                </c:pt>
                <c:pt idx="463" formatCode="_(* #,##0_);_(* \(#,##0\);_(* &quot;-&quot;??_);_(@_)">
                  <c:v>30520</c:v>
                </c:pt>
                <c:pt idx="464" formatCode="_(* #,##0_);_(* \(#,##0\);_(* &quot;-&quot;??_);_(@_)">
                  <c:v>6040</c:v>
                </c:pt>
                <c:pt idx="465" formatCode="_(* #,##0_);_(* \(#,##0\);_(* &quot;-&quot;??_);_(@_)">
                  <c:v>15522</c:v>
                </c:pt>
                <c:pt idx="466" formatCode="_(* #,##0_);_(* \(#,##0\);_(* &quot;-&quot;??_);_(@_)">
                  <c:v>7620</c:v>
                </c:pt>
                <c:pt idx="467" formatCode="_(* #,##0_);_(* \(#,##0\);_(* &quot;-&quot;??_);_(@_)">
                  <c:v>33600</c:v>
                </c:pt>
                <c:pt idx="468" formatCode="_(* #,##0_);_(* \(#,##0\);_(* &quot;-&quot;??_);_(@_)">
                  <c:v>12223</c:v>
                </c:pt>
                <c:pt idx="469" formatCode="_(* #,##0_);_(* \(#,##0\);_(* &quot;-&quot;??_);_(@_)">
                  <c:v>11500</c:v>
                </c:pt>
                <c:pt idx="470" formatCode="_(* #,##0_);_(* \(#,##0\);_(* &quot;-&quot;??_);_(@_)">
                  <c:v>4383</c:v>
                </c:pt>
                <c:pt idx="471" formatCode="_(* #,##0_);_(* \(#,##0\);_(* &quot;-&quot;??_);_(@_)">
                  <c:v>3600</c:v>
                </c:pt>
                <c:pt idx="472" formatCode="_(* #,##0_);_(* \(#,##0\);_(* &quot;-&quot;??_);_(@_)">
                  <c:v>4320</c:v>
                </c:pt>
                <c:pt idx="473" formatCode="_(* #,##0_);_(* \(#,##0\);_(* &quot;-&quot;??_);_(@_)">
                  <c:v>6040</c:v>
                </c:pt>
                <c:pt idx="474" formatCode="_(* #,##0_);_(* \(#,##0\);_(* &quot;-&quot;??_);_(@_)">
                  <c:v>33600</c:v>
                </c:pt>
                <c:pt idx="475" formatCode="_(* #,##0_);_(* \(#,##0\);_(* &quot;-&quot;??_);_(@_)">
                  <c:v>3400</c:v>
                </c:pt>
                <c:pt idx="476" formatCode="_(* #,##0_);_(* \(#,##0\);_(* &quot;-&quot;??_);_(@_)">
                  <c:v>10545</c:v>
                </c:pt>
                <c:pt idx="477" formatCode="_(* #,##0_);_(* \(#,##0\);_(* &quot;-&quot;??_);_(@_)">
                  <c:v>10545</c:v>
                </c:pt>
                <c:pt idx="478" formatCode="_(* #,##0_);_(* \(#,##0\);_(* &quot;-&quot;??_);_(@_)">
                  <c:v>24600</c:v>
                </c:pt>
                <c:pt idx="479" formatCode="_(* #,##0_);_(* \(#,##0\);_(* &quot;-&quot;??_);_(@_)">
                  <c:v>24200</c:v>
                </c:pt>
                <c:pt idx="480" formatCode="_(* #,##0_);_(* \(#,##0\);_(* &quot;-&quot;??_);_(@_)">
                  <c:v>33000</c:v>
                </c:pt>
                <c:pt idx="481" formatCode="_(* #,##0_);_(* \(#,##0\);_(* &quot;-&quot;??_);_(@_)">
                  <c:v>21600</c:v>
                </c:pt>
                <c:pt idx="482" formatCode="_(* #,##0_);_(* \(#,##0\);_(* &quot;-&quot;??_);_(@_)">
                  <c:v>20000</c:v>
                </c:pt>
                <c:pt idx="483" formatCode="_(* #,##0_);_(* \(#,##0\);_(* &quot;-&quot;??_);_(@_)">
                  <c:v>25000</c:v>
                </c:pt>
                <c:pt idx="484" formatCode="_(* #,##0_);_(* \(#,##0\);_(* &quot;-&quot;??_);_(@_)">
                  <c:v>13000</c:v>
                </c:pt>
                <c:pt idx="485" formatCode="_(* #,##0_);_(* \(#,##0\);_(* &quot;-&quot;??_);_(@_)">
                  <c:v>15000</c:v>
                </c:pt>
                <c:pt idx="486" formatCode="_(* #,##0_);_(* \(#,##0\);_(* &quot;-&quot;??_);_(@_)">
                  <c:v>3100</c:v>
                </c:pt>
                <c:pt idx="487" formatCode="_(* #,##0_);_(* \(#,##0\);_(* &quot;-&quot;??_);_(@_)">
                  <c:v>4383</c:v>
                </c:pt>
                <c:pt idx="488" formatCode="_(* #,##0_);_(* \(#,##0\);_(* &quot;-&quot;??_);_(@_)">
                  <c:v>37600</c:v>
                </c:pt>
                <c:pt idx="489" formatCode="_(* #,##0_);_(* \(#,##0\);_(* &quot;-&quot;??_);_(@_)">
                  <c:v>1401</c:v>
                </c:pt>
                <c:pt idx="490" formatCode="_(* #,##0_);_(* \(#,##0\);_(* &quot;-&quot;??_);_(@_)">
                  <c:v>7620</c:v>
                </c:pt>
                <c:pt idx="491" formatCode="_(* #,##0_);_(* \(#,##0\);_(* &quot;-&quot;??_);_(@_)">
                  <c:v>3600</c:v>
                </c:pt>
                <c:pt idx="492" formatCode="_(* #,##0_);_(* \(#,##0\);_(* &quot;-&quot;??_);_(@_)">
                  <c:v>27000</c:v>
                </c:pt>
                <c:pt idx="493" formatCode="_(* #,##0_);_(* \(#,##0\);_(* &quot;-&quot;??_);_(@_)">
                  <c:v>14000</c:v>
                </c:pt>
                <c:pt idx="494" formatCode="_(* #,##0_);_(* \(#,##0\);_(* &quot;-&quot;??_);_(@_)">
                  <c:v>9220</c:v>
                </c:pt>
                <c:pt idx="495" formatCode="_(* #,##0_);_(* \(#,##0\);_(* &quot;-&quot;??_);_(@_)">
                  <c:v>8300</c:v>
                </c:pt>
                <c:pt idx="496" formatCode="_(* #,##0_);_(* \(#,##0\);_(* &quot;-&quot;??_);_(@_)">
                  <c:v>5400</c:v>
                </c:pt>
                <c:pt idx="497" formatCode="_(* #,##0_);_(* \(#,##0\);_(* &quot;-&quot;??_);_(@_)">
                  <c:v>2025</c:v>
                </c:pt>
                <c:pt idx="498" formatCode="_(* #,##0_);_(* \(#,##0\);_(* &quot;-&quot;??_);_(@_)">
                  <c:v>6069</c:v>
                </c:pt>
                <c:pt idx="499" formatCode="_(* #,##0_);_(* \(#,##0\);_(* &quot;-&quot;??_);_(@_)">
                  <c:v>8600</c:v>
                </c:pt>
                <c:pt idx="500" formatCode="_(* #,##0_);_(* \(#,##0\);_(* &quot;-&quot;??_);_(@_)">
                  <c:v>28000</c:v>
                </c:pt>
                <c:pt idx="501" formatCode="_(* #,##0_);_(* \(#,##0\);_(* &quot;-&quot;??_);_(@_)">
                  <c:v>15911</c:v>
                </c:pt>
                <c:pt idx="502" formatCode="_(* #,##0_);_(* \(#,##0\);_(* &quot;-&quot;??_);_(@_)">
                  <c:v>9561</c:v>
                </c:pt>
                <c:pt idx="503" formatCode="_(* #,##0_);_(* \(#,##0\);_(* &quot;-&quot;??_);_(@_)">
                  <c:v>9561</c:v>
                </c:pt>
                <c:pt idx="504" formatCode="_(* #,##0_);_(* \(#,##0\);_(* &quot;-&quot;??_);_(@_)">
                  <c:v>12500</c:v>
                </c:pt>
                <c:pt idx="505" formatCode="_(* #,##0_);_(* \(#,##0\);_(* &quot;-&quot;??_);_(@_)">
                  <c:v>1500</c:v>
                </c:pt>
                <c:pt idx="506" formatCode="_(* #,##0_);_(* \(#,##0\);_(* &quot;-&quot;??_);_(@_)">
                  <c:v>23700</c:v>
                </c:pt>
                <c:pt idx="507" formatCode="_(* #,##0_);_(* \(#,##0\);_(* &quot;-&quot;??_);_(@_)">
                  <c:v>16407</c:v>
                </c:pt>
                <c:pt idx="508" formatCode="_(* #,##0_);_(* \(#,##0\);_(* &quot;-&quot;??_);_(@_)">
                  <c:v>16605</c:v>
                </c:pt>
                <c:pt idx="509" formatCode="_(* #,##0_);_(* \(#,##0\);_(* &quot;-&quot;??_);_(@_)">
                  <c:v>2025</c:v>
                </c:pt>
                <c:pt idx="510" formatCode="_(* #,##0_);_(* \(#,##0\);_(* &quot;-&quot;??_);_(@_)">
                  <c:v>5249</c:v>
                </c:pt>
                <c:pt idx="511" formatCode="_(* #,##0_);_(* \(#,##0\);_(* &quot;-&quot;??_);_(@_)">
                  <c:v>5249</c:v>
                </c:pt>
                <c:pt idx="512" formatCode="_(* #,##0_);_(* \(#,##0\);_(* &quot;-&quot;??_);_(@_)">
                  <c:v>14000</c:v>
                </c:pt>
                <c:pt idx="513" formatCode="_(* #,##0_);_(* \(#,##0\);_(* &quot;-&quot;??_);_(@_)">
                  <c:v>5249</c:v>
                </c:pt>
                <c:pt idx="514" formatCode="_(* #,##0_);_(* \(#,##0\);_(* &quot;-&quot;??_);_(@_)">
                  <c:v>25000</c:v>
                </c:pt>
                <c:pt idx="515" formatCode="_(* #,##0_);_(* \(#,##0\);_(* &quot;-&quot;??_);_(@_)">
                  <c:v>15911</c:v>
                </c:pt>
                <c:pt idx="516" formatCode="_(* #,##0_);_(* \(#,##0\);_(* &quot;-&quot;??_);_(@_)">
                  <c:v>28000</c:v>
                </c:pt>
                <c:pt idx="517" formatCode="_(* #,##0_);_(* \(#,##0\);_(* &quot;-&quot;??_);_(@_)">
                  <c:v>3524</c:v>
                </c:pt>
                <c:pt idx="518" formatCode="_(* #,##0_);_(* \(#,##0\);_(* &quot;-&quot;??_);_(@_)">
                  <c:v>10798</c:v>
                </c:pt>
                <c:pt idx="519" formatCode="_(* #,##0_);_(* \(#,##0\);_(* &quot;-&quot;??_);_(@_)">
                  <c:v>3300</c:v>
                </c:pt>
                <c:pt idx="520" formatCode="_(* #,##0_);_(* \(#,##0\);_(* &quot;-&quot;??_);_(@_)">
                  <c:v>22000</c:v>
                </c:pt>
                <c:pt idx="521" formatCode="_(* #,##0_);_(* \(#,##0\);_(* &quot;-&quot;??_);_(@_)">
                  <c:v>10656</c:v>
                </c:pt>
                <c:pt idx="522" formatCode="_(* #,##0_);_(* \(#,##0\);_(* &quot;-&quot;??_);_(@_)">
                  <c:v>2720</c:v>
                </c:pt>
                <c:pt idx="523" formatCode="_(* #,##0_);_(* \(#,##0\);_(* &quot;-&quot;??_);_(@_)">
                  <c:v>30000</c:v>
                </c:pt>
                <c:pt idx="524" formatCode="_(* #,##0_);_(* \(#,##0\);_(* &quot;-&quot;??_);_(@_)">
                  <c:v>3100</c:v>
                </c:pt>
                <c:pt idx="525" formatCode="_(* #,##0_);_(* \(#,##0\);_(* &quot;-&quot;??_);_(@_)">
                  <c:v>18600</c:v>
                </c:pt>
                <c:pt idx="526" formatCode="_(* #,##0_);_(* \(#,##0\);_(* &quot;-&quot;??_);_(@_)">
                  <c:v>10669</c:v>
                </c:pt>
                <c:pt idx="527" formatCode="_(* #,##0_);_(* \(#,##0\);_(* &quot;-&quot;??_);_(@_)">
                  <c:v>10079</c:v>
                </c:pt>
                <c:pt idx="528" formatCode="_(* #,##0_);_(* \(#,##0\);_(* &quot;-&quot;??_);_(@_)">
                  <c:v>13200</c:v>
                </c:pt>
                <c:pt idx="529" formatCode="_(* #,##0_);_(* \(#,##0\);_(* &quot;-&quot;??_);_(@_)">
                  <c:v>12000</c:v>
                </c:pt>
                <c:pt idx="530" formatCode="_(* #,##0_);_(* \(#,##0\);_(* &quot;-&quot;??_);_(@_)">
                  <c:v>4109</c:v>
                </c:pt>
                <c:pt idx="531" formatCode="_(* #,##0_);_(* \(#,##0\);_(* &quot;-&quot;??_);_(@_)">
                  <c:v>2689</c:v>
                </c:pt>
                <c:pt idx="532" formatCode="_(* #,##0_);_(* \(#,##0\);_(* &quot;-&quot;??_);_(@_)">
                  <c:v>6910</c:v>
                </c:pt>
                <c:pt idx="533" formatCode="_(* #,##0_);_(* \(#,##0\);_(* &quot;-&quot;??_);_(@_)">
                  <c:v>30000</c:v>
                </c:pt>
                <c:pt idx="534" formatCode="_(* #,##0_);_(* \(#,##0\);_(* &quot;-&quot;??_);_(@_)">
                  <c:v>4000</c:v>
                </c:pt>
                <c:pt idx="535" formatCode="_(* #,##0_);_(* \(#,##0\);_(* &quot;-&quot;??_);_(@_)">
                  <c:v>5138</c:v>
                </c:pt>
                <c:pt idx="536" formatCode="_(* #,##0_);_(* \(#,##0\);_(* &quot;-&quot;??_);_(@_)">
                  <c:v>11000</c:v>
                </c:pt>
                <c:pt idx="537" formatCode="_(* #,##0_);_(* \(#,##0\);_(* &quot;-&quot;??_);_(@_)">
                  <c:v>30000</c:v>
                </c:pt>
                <c:pt idx="538" formatCode="_(* #,##0_);_(* \(#,##0\);_(* &quot;-&quot;??_);_(@_)">
                  <c:v>30000</c:v>
                </c:pt>
                <c:pt idx="539" formatCode="_(* #,##0_);_(* \(#,##0\);_(* &quot;-&quot;??_);_(@_)">
                  <c:v>6550</c:v>
                </c:pt>
                <c:pt idx="540" formatCode="_(* #,##0_);_(* \(#,##0\);_(* &quot;-&quot;??_);_(@_)">
                  <c:v>25000</c:v>
                </c:pt>
                <c:pt idx="541" formatCode="_(* #,##0_);_(* \(#,##0\);_(* &quot;-&quot;??_);_(@_)">
                  <c:v>30000</c:v>
                </c:pt>
                <c:pt idx="542" formatCode="_(* #,##0_);_(* \(#,##0\);_(* &quot;-&quot;??_);_(@_)">
                  <c:v>12000</c:v>
                </c:pt>
                <c:pt idx="543" formatCode="_(* #,##0_);_(* \(#,##0\);_(* &quot;-&quot;??_);_(@_)">
                  <c:v>2722</c:v>
                </c:pt>
                <c:pt idx="544" formatCode="_(* #,##0_);_(* \(#,##0\);_(* &quot;-&quot;??_);_(@_)">
                  <c:v>5400</c:v>
                </c:pt>
                <c:pt idx="545" formatCode="_(* #,##0_);_(* \(#,##0\);_(* &quot;-&quot;??_);_(@_)">
                  <c:v>15000</c:v>
                </c:pt>
                <c:pt idx="546" formatCode="_(* #,##0_);_(* \(#,##0\);_(* &quot;-&quot;??_);_(@_)">
                  <c:v>30000</c:v>
                </c:pt>
                <c:pt idx="547" formatCode="_(* #,##0_);_(* \(#,##0\);_(* &quot;-&quot;??_);_(@_)">
                  <c:v>2689</c:v>
                </c:pt>
                <c:pt idx="548" formatCode="_(* #,##0_);_(* \(#,##0\);_(* &quot;-&quot;??_);_(@_)">
                  <c:v>2293</c:v>
                </c:pt>
                <c:pt idx="549" formatCode="_(* #,##0_);_(* \(#,##0\);_(* &quot;-&quot;??_);_(@_)">
                  <c:v>2100</c:v>
                </c:pt>
                <c:pt idx="550" formatCode="_(* #,##0_);_(* \(#,##0\);_(* &quot;-&quot;??_);_(@_)">
                  <c:v>20000</c:v>
                </c:pt>
                <c:pt idx="551" formatCode="_(* #,##0_);_(* \(#,##0\);_(* &quot;-&quot;??_);_(@_)">
                  <c:v>19000</c:v>
                </c:pt>
                <c:pt idx="552" formatCode="_(* #,##0_);_(* \(#,##0\);_(* &quot;-&quot;??_);_(@_)">
                  <c:v>19000</c:v>
                </c:pt>
                <c:pt idx="553" formatCode="_(* #,##0_);_(* \(#,##0\);_(* &quot;-&quot;??_);_(@_)">
                  <c:v>12500</c:v>
                </c:pt>
                <c:pt idx="554" formatCode="_(* #,##0_);_(* \(#,##0\);_(* &quot;-&quot;??_);_(@_)">
                  <c:v>3495</c:v>
                </c:pt>
                <c:pt idx="555" formatCode="_(* #,##0_);_(* \(#,##0\);_(* &quot;-&quot;??_);_(@_)">
                  <c:v>25000</c:v>
                </c:pt>
                <c:pt idx="556" formatCode="_(* #,##0_);_(* \(#,##0\);_(* &quot;-&quot;??_);_(@_)">
                  <c:v>4200</c:v>
                </c:pt>
                <c:pt idx="557" formatCode="_(* #,##0_);_(* \(#,##0\);_(* &quot;-&quot;??_);_(@_)">
                  <c:v>2293</c:v>
                </c:pt>
                <c:pt idx="558" formatCode="_(* #,##0_);_(* \(#,##0\);_(* &quot;-&quot;??_);_(@_)">
                  <c:v>2100</c:v>
                </c:pt>
                <c:pt idx="559" formatCode="_(* #,##0_);_(* \(#,##0\);_(* &quot;-&quot;??_);_(@_)">
                  <c:v>14000</c:v>
                </c:pt>
                <c:pt idx="560" formatCode="_(* #,##0_);_(* \(#,##0\);_(* &quot;-&quot;??_);_(@_)">
                  <c:v>15000</c:v>
                </c:pt>
                <c:pt idx="561" formatCode="_(* #,##0_);_(* \(#,##0\);_(* &quot;-&quot;??_);_(@_)">
                  <c:v>5560</c:v>
                </c:pt>
                <c:pt idx="562" formatCode="_(* #,##0_);_(* \(#,##0\);_(* &quot;-&quot;??_);_(@_)">
                  <c:v>14000</c:v>
                </c:pt>
                <c:pt idx="563" formatCode="_(* #,##0_);_(* \(#,##0\);_(* &quot;-&quot;??_);_(@_)">
                  <c:v>12500</c:v>
                </c:pt>
                <c:pt idx="564" formatCode="_(* #,##0_);_(* \(#,##0\);_(* &quot;-&quot;??_);_(@_)">
                  <c:v>30000</c:v>
                </c:pt>
                <c:pt idx="565" formatCode="_(* #,##0_);_(* \(#,##0\);_(* &quot;-&quot;??_);_(@_)">
                  <c:v>12000</c:v>
                </c:pt>
                <c:pt idx="566" formatCode="_(* #,##0_);_(* \(#,##0\);_(* &quot;-&quot;??_);_(@_)">
                  <c:v>3100</c:v>
                </c:pt>
                <c:pt idx="567" formatCode="_(* #,##0_);_(* \(#,##0\);_(* &quot;-&quot;??_);_(@_)">
                  <c:v>15000</c:v>
                </c:pt>
                <c:pt idx="568" formatCode="_(* #,##0_);_(* \(#,##0\);_(* &quot;-&quot;??_);_(@_)">
                  <c:v>3100</c:v>
                </c:pt>
                <c:pt idx="569" formatCode="_(* #,##0_);_(* \(#,##0\);_(* &quot;-&quot;??_);_(@_)">
                  <c:v>3100</c:v>
                </c:pt>
                <c:pt idx="570" formatCode="_(* #,##0_);_(* \(#,##0\);_(* &quot;-&quot;??_);_(@_)">
                  <c:v>12500</c:v>
                </c:pt>
                <c:pt idx="571" formatCode="_(* #,##0_);_(* \(#,##0\);_(* &quot;-&quot;??_);_(@_)">
                  <c:v>7971</c:v>
                </c:pt>
                <c:pt idx="572" formatCode="_(* #,##0_);_(* \(#,##0\);_(* &quot;-&quot;??_);_(@_)">
                  <c:v>2858</c:v>
                </c:pt>
                <c:pt idx="573" formatCode="_(* #,##0_);_(* \(#,##0\);_(* &quot;-&quot;??_);_(@_)">
                  <c:v>22000</c:v>
                </c:pt>
                <c:pt idx="574" formatCode="_(* #,##0_);_(* \(#,##0\);_(* &quot;-&quot;??_);_(@_)">
                  <c:v>2689</c:v>
                </c:pt>
                <c:pt idx="575" formatCode="_(* #,##0_);_(* \(#,##0\);_(* &quot;-&quot;??_);_(@_)">
                  <c:v>2293</c:v>
                </c:pt>
                <c:pt idx="576" formatCode="_(* #,##0_);_(* \(#,##0\);_(* &quot;-&quot;??_);_(@_)">
                  <c:v>2100</c:v>
                </c:pt>
                <c:pt idx="577" formatCode="_(* #,##0_);_(* \(#,##0\);_(* &quot;-&quot;??_);_(@_)">
                  <c:v>5498</c:v>
                </c:pt>
                <c:pt idx="578" formatCode="_(* #,##0_);_(* \(#,##0\);_(* &quot;-&quot;??_);_(@_)">
                  <c:v>5773</c:v>
                </c:pt>
                <c:pt idx="579" formatCode="_(* #,##0_);_(* \(#,##0\);_(* &quot;-&quot;??_);_(@_)">
                  <c:v>6000</c:v>
                </c:pt>
                <c:pt idx="580" formatCode="_(* #,##0_);_(* \(#,##0\);_(* &quot;-&quot;??_);_(@_)">
                  <c:v>2480</c:v>
                </c:pt>
                <c:pt idx="581" formatCode="_(* #,##0_);_(* \(#,##0\);_(* &quot;-&quot;??_);_(@_)">
                  <c:v>2480</c:v>
                </c:pt>
                <c:pt idx="582" formatCode="_(* #,##0_);_(* \(#,##0\);_(* &quot;-&quot;??_);_(@_)">
                  <c:v>10800</c:v>
                </c:pt>
                <c:pt idx="583" formatCode="_(* #,##0_);_(* \(#,##0\);_(* &quot;-&quot;??_);_(@_)">
                  <c:v>5000</c:v>
                </c:pt>
                <c:pt idx="584" formatCode="_(* #,##0_);_(* \(#,##0\);_(* &quot;-&quot;??_);_(@_)">
                  <c:v>1500</c:v>
                </c:pt>
                <c:pt idx="585" formatCode="_(* #,##0_);_(* \(#,##0\);_(* &quot;-&quot;??_);_(@_)">
                  <c:v>13200</c:v>
                </c:pt>
                <c:pt idx="586" formatCode="_(* #,##0_);_(* \(#,##0\);_(* &quot;-&quot;??_);_(@_)">
                  <c:v>5500</c:v>
                </c:pt>
                <c:pt idx="587" formatCode="_(* #,##0_);_(* \(#,##0\);_(* &quot;-&quot;??_);_(@_)">
                  <c:v>5498</c:v>
                </c:pt>
                <c:pt idx="588" formatCode="_(* #,##0_);_(* \(#,##0\);_(* &quot;-&quot;??_);_(@_)">
                  <c:v>5773</c:v>
                </c:pt>
                <c:pt idx="589" formatCode="_(* #,##0_);_(* \(#,##0\);_(* &quot;-&quot;??_);_(@_)">
                  <c:v>12500</c:v>
                </c:pt>
                <c:pt idx="590" formatCode="_(* #,##0_);_(* \(#,##0\);_(* &quot;-&quot;??_);_(@_)">
                  <c:v>3400</c:v>
                </c:pt>
                <c:pt idx="591" formatCode="_(* #,##0_);_(* \(#,##0\);_(* &quot;-&quot;??_);_(@_)">
                  <c:v>12500</c:v>
                </c:pt>
                <c:pt idx="592" formatCode="_(* #,##0_);_(* \(#,##0\);_(* &quot;-&quot;??_);_(@_)">
                  <c:v>12500</c:v>
                </c:pt>
                <c:pt idx="593" formatCode="_(* #,##0_);_(* \(#,##0\);_(* &quot;-&quot;??_);_(@_)">
                  <c:v>12500</c:v>
                </c:pt>
                <c:pt idx="594" formatCode="_(* #,##0_);_(* \(#,##0\);_(* &quot;-&quot;??_);_(@_)">
                  <c:v>2293</c:v>
                </c:pt>
                <c:pt idx="595" formatCode="_(* #,##0_);_(* \(#,##0\);_(* &quot;-&quot;??_);_(@_)">
                  <c:v>2100</c:v>
                </c:pt>
                <c:pt idx="596" formatCode="_(* #,##0_);_(* \(#,##0\);_(* &quot;-&quot;??_);_(@_)">
                  <c:v>6650</c:v>
                </c:pt>
                <c:pt idx="597" formatCode="_(* #,##0_);_(* \(#,##0\);_(* &quot;-&quot;??_);_(@_)">
                  <c:v>5500</c:v>
                </c:pt>
                <c:pt idx="598" formatCode="_(* #,##0_);_(* \(#,##0\);_(* &quot;-&quot;??_);_(@_)">
                  <c:v>7500</c:v>
                </c:pt>
                <c:pt idx="599" formatCode="_(* #,##0_);_(* \(#,##0\);_(* &quot;-&quot;??_);_(@_)">
                  <c:v>3150</c:v>
                </c:pt>
                <c:pt idx="600" formatCode="_(* #,##0_);_(* \(#,##0\);_(* &quot;-&quot;??_);_(@_)">
                  <c:v>10000</c:v>
                </c:pt>
                <c:pt idx="601" formatCode="_(* #,##0_);_(* \(#,##0\);_(* &quot;-&quot;??_);_(@_)">
                  <c:v>6497</c:v>
                </c:pt>
                <c:pt idx="602" formatCode="_(* #,##0_);_(* \(#,##0\);_(* &quot;-&quot;??_);_(@_)">
                  <c:v>5800</c:v>
                </c:pt>
                <c:pt idx="603" formatCode="_(* #,##0_);_(* \(#,##0\);_(* &quot;-&quot;??_);_(@_)">
                  <c:v>6079</c:v>
                </c:pt>
                <c:pt idx="604" formatCode="_(* #,##0_);_(* \(#,##0\);_(* &quot;-&quot;??_);_(@_)">
                  <c:v>8100</c:v>
                </c:pt>
                <c:pt idx="605" formatCode="_(* #,##0_);_(* \(#,##0\);_(* &quot;-&quot;??_);_(@_)">
                  <c:v>30000</c:v>
                </c:pt>
                <c:pt idx="606" formatCode="_(* #,##0_);_(* \(#,##0\);_(* &quot;-&quot;??_);_(@_)">
                  <c:v>2459</c:v>
                </c:pt>
                <c:pt idx="607" formatCode="_(* #,##0_);_(* \(#,##0\);_(* &quot;-&quot;??_);_(@_)">
                  <c:v>5200</c:v>
                </c:pt>
                <c:pt idx="608" formatCode="_(* #,##0_);_(* \(#,##0\);_(* &quot;-&quot;??_);_(@_)">
                  <c:v>3500</c:v>
                </c:pt>
                <c:pt idx="609" formatCode="_(* #,##0_);_(* \(#,##0\);_(* &quot;-&quot;??_);_(@_)">
                  <c:v>15000</c:v>
                </c:pt>
                <c:pt idx="610" formatCode="_(* #,##0_);_(* \(#,##0\);_(* &quot;-&quot;??_);_(@_)">
                  <c:v>7500</c:v>
                </c:pt>
                <c:pt idx="611" formatCode="_(* #,##0_);_(* \(#,##0\);_(* &quot;-&quot;??_);_(@_)">
                  <c:v>7500</c:v>
                </c:pt>
                <c:pt idx="612" formatCode="_(* #,##0_);_(* \(#,##0\);_(* &quot;-&quot;??_);_(@_)">
                  <c:v>7500</c:v>
                </c:pt>
                <c:pt idx="613" formatCode="_(* #,##0_);_(* \(#,##0\);_(* &quot;-&quot;??_);_(@_)">
                  <c:v>7200</c:v>
                </c:pt>
                <c:pt idx="614" formatCode="_(* #,##0_);_(* \(#,##0\);_(* &quot;-&quot;??_);_(@_)">
                  <c:v>3150</c:v>
                </c:pt>
                <c:pt idx="615" formatCode="_(* #,##0_);_(* \(#,##0\);_(* &quot;-&quot;??_);_(@_)">
                  <c:v>2953</c:v>
                </c:pt>
                <c:pt idx="616" formatCode="_(* #,##0_);_(* \(#,##0\);_(* &quot;-&quot;??_);_(@_)">
                  <c:v>25000</c:v>
                </c:pt>
                <c:pt idx="617" formatCode="_(* #,##0_);_(* \(#,##0\);_(* &quot;-&quot;??_);_(@_)">
                  <c:v>1591</c:v>
                </c:pt>
                <c:pt idx="618" formatCode="_(* #,##0_);_(* \(#,##0\);_(* &quot;-&quot;??_);_(@_)">
                  <c:v>5500</c:v>
                </c:pt>
                <c:pt idx="619" formatCode="_(* #,##0_);_(* \(#,##0\);_(* &quot;-&quot;??_);_(@_)">
                  <c:v>5000</c:v>
                </c:pt>
                <c:pt idx="620" formatCode="_(* #,##0_);_(* \(#,##0\);_(* &quot;-&quot;??_);_(@_)">
                  <c:v>5000</c:v>
                </c:pt>
                <c:pt idx="621" formatCode="_(* #,##0_);_(* \(#,##0\);_(* &quot;-&quot;??_);_(@_)">
                  <c:v>5000</c:v>
                </c:pt>
                <c:pt idx="622" formatCode="_(* #,##0_);_(* \(#,##0\);_(* &quot;-&quot;??_);_(@_)">
                  <c:v>3100</c:v>
                </c:pt>
                <c:pt idx="623" formatCode="_(* #,##0_);_(* \(#,##0\);_(* &quot;-&quot;??_);_(@_)">
                  <c:v>13500</c:v>
                </c:pt>
                <c:pt idx="624" formatCode="_(* #,##0_);_(* \(#,##0\);_(* &quot;-&quot;??_);_(@_)">
                  <c:v>3250</c:v>
                </c:pt>
                <c:pt idx="625" formatCode="_(* #,##0_);_(* \(#,##0\);_(* &quot;-&quot;??_);_(@_)">
                  <c:v>3500</c:v>
                </c:pt>
                <c:pt idx="626" formatCode="_(* #,##0_);_(* \(#,##0\);_(* &quot;-&quot;??_);_(@_)">
                  <c:v>3872</c:v>
                </c:pt>
                <c:pt idx="627" formatCode="_(* #,##0_);_(* \(#,##0\);_(* &quot;-&quot;??_);_(@_)">
                  <c:v>5000</c:v>
                </c:pt>
                <c:pt idx="628" formatCode="_(* #,##0_);_(* \(#,##0\);_(* &quot;-&quot;??_);_(@_)">
                  <c:v>15000</c:v>
                </c:pt>
                <c:pt idx="629" formatCode="_(* #,##0_);_(* \(#,##0\);_(* &quot;-&quot;??_);_(@_)">
                  <c:v>5300</c:v>
                </c:pt>
                <c:pt idx="630" formatCode="_(* #,##0_);_(* \(#,##0\);_(* &quot;-&quot;??_);_(@_)">
                  <c:v>1400</c:v>
                </c:pt>
                <c:pt idx="631" formatCode="_(* #,##0_);_(* \(#,##0\);_(* &quot;-&quot;??_);_(@_)">
                  <c:v>5500</c:v>
                </c:pt>
                <c:pt idx="632" formatCode="_(* #,##0_);_(* \(#,##0\);_(* &quot;-&quot;??_);_(@_)">
                  <c:v>3100</c:v>
                </c:pt>
                <c:pt idx="633" formatCode="_(* #,##0_);_(* \(#,##0\);_(* &quot;-&quot;??_);_(@_)">
                  <c:v>1796</c:v>
                </c:pt>
                <c:pt idx="634" formatCode="_(* #,##0_);_(* \(#,##0\);_(* &quot;-&quot;??_);_(@_)">
                  <c:v>5037</c:v>
                </c:pt>
                <c:pt idx="635" formatCode="_(* #,##0_);_(* \(#,##0\);_(* &quot;-&quot;??_);_(@_)">
                  <c:v>5000</c:v>
                </c:pt>
                <c:pt idx="636" formatCode="_(* #,##0_);_(* \(#,##0\);_(* &quot;-&quot;??_);_(@_)">
                  <c:v>4969</c:v>
                </c:pt>
                <c:pt idx="637" formatCode="_(* #,##0_);_(* \(#,##0\);_(* &quot;-&quot;??_);_(@_)">
                  <c:v>15000</c:v>
                </c:pt>
                <c:pt idx="638" formatCode="_(* #,##0_);_(* \(#,##0\);_(* &quot;-&quot;??_);_(@_)">
                  <c:v>12500</c:v>
                </c:pt>
                <c:pt idx="639" formatCode="_(* #,##0_);_(* \(#,##0\);_(* &quot;-&quot;??_);_(@_)">
                  <c:v>10000</c:v>
                </c:pt>
                <c:pt idx="640" formatCode="_(* #,##0_);_(* \(#,##0\);_(* &quot;-&quot;??_);_(@_)">
                  <c:v>5400</c:v>
                </c:pt>
                <c:pt idx="641" formatCode="_(* #,##0_);_(* \(#,##0\);_(* &quot;-&quot;??_);_(@_)">
                  <c:v>7600</c:v>
                </c:pt>
                <c:pt idx="642" formatCode="_(* #,##0_);_(* \(#,##0\);_(* &quot;-&quot;??_);_(@_)">
                  <c:v>5400</c:v>
                </c:pt>
                <c:pt idx="643" formatCode="_(* #,##0_);_(* \(#,##0\);_(* &quot;-&quot;??_);_(@_)">
                  <c:v>3500</c:v>
                </c:pt>
                <c:pt idx="644" formatCode="_(* #,##0_);_(* \(#,##0\);_(* &quot;-&quot;??_);_(@_)">
                  <c:v>4750</c:v>
                </c:pt>
                <c:pt idx="645" formatCode="_(* #,##0_);_(* \(#,##0\);_(* &quot;-&quot;??_);_(@_)">
                  <c:v>4500</c:v>
                </c:pt>
                <c:pt idx="646" formatCode="_(* #,##0_);_(* \(#,##0\);_(* &quot;-&quot;??_);_(@_)">
                  <c:v>2667</c:v>
                </c:pt>
                <c:pt idx="647" formatCode="_(* #,##0_);_(* \(#,##0\);_(* &quot;-&quot;??_);_(@_)">
                  <c:v>2667</c:v>
                </c:pt>
                <c:pt idx="648" formatCode="_(* #,##0_);_(* \(#,##0\);_(* &quot;-&quot;??_);_(@_)">
                  <c:v>2656</c:v>
                </c:pt>
                <c:pt idx="649" formatCode="_(* #,##0_);_(* \(#,##0\);_(* &quot;-&quot;??_);_(@_)">
                  <c:v>2362</c:v>
                </c:pt>
                <c:pt idx="650" formatCode="_(* #,##0_);_(* \(#,##0\);_(* &quot;-&quot;??_);_(@_)">
                  <c:v>2362</c:v>
                </c:pt>
                <c:pt idx="651" formatCode="_(* #,##0_);_(* \(#,##0\);_(* &quot;-&quot;??_);_(@_)">
                  <c:v>2050</c:v>
                </c:pt>
                <c:pt idx="652" formatCode="_(* #,##0_);_(* \(#,##0\);_(* &quot;-&quot;??_);_(@_)">
                  <c:v>5700</c:v>
                </c:pt>
                <c:pt idx="653" formatCode="_(* #,##0_);_(* \(#,##0\);_(* &quot;-&quot;??_);_(@_)">
                  <c:v>4000</c:v>
                </c:pt>
                <c:pt idx="654" formatCode="_(* #,##0_);_(* \(#,##0\);_(* &quot;-&quot;??_);_(@_)">
                  <c:v>6000</c:v>
                </c:pt>
                <c:pt idx="655" formatCode="_(* #,##0_);_(* \(#,##0\);_(* &quot;-&quot;??_);_(@_)">
                  <c:v>3000</c:v>
                </c:pt>
                <c:pt idx="656" formatCode="_(* #,##0_);_(* \(#,##0\);_(* &quot;-&quot;??_);_(@_)">
                  <c:v>1900</c:v>
                </c:pt>
                <c:pt idx="657" formatCode="_(* #,##0_);_(* \(#,##0\);_(* &quot;-&quot;??_);_(@_)">
                  <c:v>2055</c:v>
                </c:pt>
                <c:pt idx="658" formatCode="_(* #,##0_);_(* \(#,##0\);_(* &quot;-&quot;??_);_(@_)">
                  <c:v>2014</c:v>
                </c:pt>
                <c:pt idx="659" formatCode="_(* #,##0_);_(* \(#,##0\);_(* &quot;-&quot;??_);_(@_)">
                  <c:v>1961</c:v>
                </c:pt>
                <c:pt idx="660" formatCode="_(* #,##0_);_(* \(#,##0\);_(* &quot;-&quot;??_);_(@_)">
                  <c:v>3000</c:v>
                </c:pt>
                <c:pt idx="661" formatCode="_(* #,##0_);_(* \(#,##0\);_(* &quot;-&quot;??_);_(@_)">
                  <c:v>1800</c:v>
                </c:pt>
                <c:pt idx="662" formatCode="_(* #,##0_);_(* \(#,##0\);_(* &quot;-&quot;??_);_(@_)">
                  <c:v>9500</c:v>
                </c:pt>
                <c:pt idx="663" formatCode="_(* #,##0_);_(* \(#,##0\);_(* &quot;-&quot;??_);_(@_)">
                  <c:v>9000</c:v>
                </c:pt>
                <c:pt idx="664" formatCode="_(* #,##0_);_(* \(#,##0\);_(* &quot;-&quot;??_);_(@_)">
                  <c:v>4200</c:v>
                </c:pt>
                <c:pt idx="665" formatCode="_(* #,##0_);_(* \(#,##0\);_(* &quot;-&quot;??_);_(@_)">
                  <c:v>36000</c:v>
                </c:pt>
                <c:pt idx="666" formatCode="_(* #,##0_);_(* \(#,##0\);_(* &quot;-&quot;??_);_(@_)">
                  <c:v>985</c:v>
                </c:pt>
                <c:pt idx="667" formatCode="_(* #,##0_);_(* \(#,##0\);_(* &quot;-&quot;??_);_(@_)">
                  <c:v>1162</c:v>
                </c:pt>
                <c:pt idx="668" formatCode="_(* #,##0_);_(* \(#,##0\);_(* &quot;-&quot;??_);_(@_)">
                  <c:v>1401</c:v>
                </c:pt>
                <c:pt idx="669" formatCode="_(* #,##0_);_(* \(#,##0\);_(* &quot;-&quot;??_);_(@_)">
                  <c:v>1401</c:v>
                </c:pt>
                <c:pt idx="670" formatCode="_(* #,##0_);_(* \(#,##0\);_(* &quot;-&quot;??_);_(@_)">
                  <c:v>2662</c:v>
                </c:pt>
                <c:pt idx="671" formatCode="_(* #,##0_);_(* \(#,##0\);_(* &quot;-&quot;??_);_(@_)">
                  <c:v>2662</c:v>
                </c:pt>
                <c:pt idx="672" formatCode="_(* #,##0_);_(* \(#,##0\);_(* &quot;-&quot;??_);_(@_)">
                  <c:v>3946</c:v>
                </c:pt>
                <c:pt idx="673" formatCode="_(* #,##0_);_(* \(#,##0\);_(* &quot;-&quot;??_);_(@_)">
                  <c:v>4862</c:v>
                </c:pt>
                <c:pt idx="674" formatCode="_(* #,##0_);_(* \(#,##0\);_(* &quot;-&quot;??_);_(@_)">
                  <c:v>4862</c:v>
                </c:pt>
                <c:pt idx="675" formatCode="_(* #,##0_);_(* \(#,##0\);_(* &quot;-&quot;??_);_(@_)">
                  <c:v>5000</c:v>
                </c:pt>
                <c:pt idx="676" formatCode="_(* #,##0_);_(* \(#,##0\);_(* &quot;-&quot;??_);_(@_)">
                  <c:v>5030</c:v>
                </c:pt>
                <c:pt idx="677" formatCode="_(* #,##0_);_(* \(#,##0\);_(* &quot;-&quot;??_);_(@_)">
                  <c:v>5196</c:v>
                </c:pt>
                <c:pt idx="678" formatCode="_(* #,##0_);_(* \(#,##0\);_(* &quot;-&quot;??_);_(@_)">
                  <c:v>5898</c:v>
                </c:pt>
                <c:pt idx="679" formatCode="_(* #,##0_);_(* \(#,##0\);_(* &quot;-&quot;??_);_(@_)">
                  <c:v>6000</c:v>
                </c:pt>
                <c:pt idx="680" formatCode="_(* #,##0_);_(* \(#,##0\);_(* &quot;-&quot;??_);_(@_)">
                  <c:v>6074</c:v>
                </c:pt>
                <c:pt idx="681" formatCode="_(* #,##0_);_(* \(#,##0\);_(* &quot;-&quot;??_);_(@_)">
                  <c:v>6911</c:v>
                </c:pt>
                <c:pt idx="682" formatCode="_(* #,##0_);_(* \(#,##0\);_(* &quot;-&quot;??_);_(@_)">
                  <c:v>7200</c:v>
                </c:pt>
                <c:pt idx="683" formatCode="_(* #,##0_);_(* \(#,##0\);_(* &quot;-&quot;??_);_(@_)">
                  <c:v>7950</c:v>
                </c:pt>
                <c:pt idx="684" formatCode="_(* #,##0_);_(* \(#,##0\);_(* &quot;-&quot;??_);_(@_)">
                  <c:v>8100</c:v>
                </c:pt>
                <c:pt idx="685" formatCode="_(* #,##0_);_(* \(#,##0\);_(* &quot;-&quot;??_);_(@_)">
                  <c:v>8574</c:v>
                </c:pt>
                <c:pt idx="686" formatCode="_(* #,##0_);_(* \(#,##0\);_(* &quot;-&quot;??_);_(@_)">
                  <c:v>8701</c:v>
                </c:pt>
                <c:pt idx="687" formatCode="_(* #,##0_);_(* \(#,##0\);_(* &quot;-&quot;??_);_(@_)">
                  <c:v>8800</c:v>
                </c:pt>
                <c:pt idx="688" formatCode="_(* #,##0_);_(* \(#,##0\);_(* &quot;-&quot;??_);_(@_)">
                  <c:v>8800</c:v>
                </c:pt>
                <c:pt idx="689" formatCode="_(* #,##0_);_(* \(#,##0\);_(* &quot;-&quot;??_);_(@_)">
                  <c:v>8800</c:v>
                </c:pt>
                <c:pt idx="690" formatCode="_(* #,##0_);_(* \(#,##0\);_(* &quot;-&quot;??_);_(@_)">
                  <c:v>9000</c:v>
                </c:pt>
                <c:pt idx="691" formatCode="_(* #,##0_);_(* \(#,##0\);_(* &quot;-&quot;??_);_(@_)">
                  <c:v>9724</c:v>
                </c:pt>
                <c:pt idx="692" formatCode="_(* #,##0_);_(* \(#,##0\);_(* &quot;-&quot;??_);_(@_)">
                  <c:v>9724</c:v>
                </c:pt>
                <c:pt idx="693" formatCode="_(* #,##0_);_(* \(#,##0\);_(* &quot;-&quot;??_);_(@_)">
                  <c:v>9736</c:v>
                </c:pt>
                <c:pt idx="694" formatCode="_(* #,##0_);_(* \(#,##0\);_(* &quot;-&quot;??_);_(@_)">
                  <c:v>9823</c:v>
                </c:pt>
                <c:pt idx="695" formatCode="_(* #,##0_);_(* \(#,##0\);_(* &quot;-&quot;??_);_(@_)">
                  <c:v>9840</c:v>
                </c:pt>
                <c:pt idx="696" formatCode="_(* #,##0_);_(* \(#,##0\);_(* &quot;-&quot;??_);_(@_)">
                  <c:v>9842</c:v>
                </c:pt>
                <c:pt idx="697" formatCode="_(* #,##0_);_(* \(#,##0\);_(* &quot;-&quot;??_);_(@_)">
                  <c:v>10010</c:v>
                </c:pt>
                <c:pt idx="698" formatCode="_(* #,##0_);_(* \(#,##0\);_(* &quot;-&quot;??_);_(@_)">
                  <c:v>10010</c:v>
                </c:pt>
                <c:pt idx="699" formatCode="_(* #,##0_);_(* \(#,##0\);_(* &quot;-&quot;??_);_(@_)">
                  <c:v>10026</c:v>
                </c:pt>
                <c:pt idx="700" formatCode="_(* #,##0_);_(* \(#,##0\);_(* &quot;-&quot;??_);_(@_)">
                  <c:v>10029</c:v>
                </c:pt>
                <c:pt idx="701" formatCode="_(* #,##0_);_(* \(#,##0\);_(* &quot;-&quot;??_);_(@_)">
                  <c:v>10200</c:v>
                </c:pt>
                <c:pt idx="702" formatCode="_(* #,##0_);_(* \(#,##0\);_(* &quot;-&quot;??_);_(@_)">
                  <c:v>10800</c:v>
                </c:pt>
                <c:pt idx="703" formatCode="_(* #,##0_);_(* \(#,##0\);_(* &quot;-&quot;??_);_(@_)">
                  <c:v>10800</c:v>
                </c:pt>
                <c:pt idx="704" formatCode="_(* #,##0_);_(* \(#,##0\);_(* &quot;-&quot;??_);_(@_)">
                  <c:v>11147</c:v>
                </c:pt>
                <c:pt idx="705" formatCode="_(* #,##0_);_(* \(#,##0\);_(* &quot;-&quot;??_);_(@_)">
                  <c:v>12000</c:v>
                </c:pt>
                <c:pt idx="706" formatCode="_(* #,##0_);_(* \(#,##0\);_(* &quot;-&quot;??_);_(@_)">
                  <c:v>12000</c:v>
                </c:pt>
                <c:pt idx="707" formatCode="_(* #,##0_);_(* \(#,##0\);_(* &quot;-&quot;??_);_(@_)">
                  <c:v>12000</c:v>
                </c:pt>
                <c:pt idx="708" formatCode="_(* #,##0_);_(* \(#,##0\);_(* &quot;-&quot;??_);_(@_)">
                  <c:v>12000</c:v>
                </c:pt>
                <c:pt idx="709" formatCode="_(* #,##0_);_(* \(#,##0\);_(* &quot;-&quot;??_);_(@_)">
                  <c:v>12170</c:v>
                </c:pt>
                <c:pt idx="710" formatCode="_(* #,##0_);_(* \(#,##0\);_(* &quot;-&quot;??_);_(@_)">
                  <c:v>12345</c:v>
                </c:pt>
                <c:pt idx="711" formatCode="_(* #,##0_);_(* \(#,##0\);_(* &quot;-&quot;??_);_(@_)">
                  <c:v>12790</c:v>
                </c:pt>
                <c:pt idx="712" formatCode="_(* #,##0_);_(* \(#,##0\);_(* &quot;-&quot;??_);_(@_)">
                  <c:v>13293</c:v>
                </c:pt>
                <c:pt idx="713" formatCode="_(* #,##0_);_(* \(#,##0\);_(* &quot;-&quot;??_);_(@_)">
                  <c:v>13400</c:v>
                </c:pt>
                <c:pt idx="714" formatCode="_(* #,##0_);_(* \(#,##0\);_(* &quot;-&quot;??_);_(@_)">
                  <c:v>13500</c:v>
                </c:pt>
                <c:pt idx="715" formatCode="_(* #,##0_);_(* \(#,##0\);_(* &quot;-&quot;??_);_(@_)">
                  <c:v>13500</c:v>
                </c:pt>
                <c:pt idx="716" formatCode="_(* #,##0_);_(* \(#,##0\);_(* &quot;-&quot;??_);_(@_)">
                  <c:v>14000</c:v>
                </c:pt>
                <c:pt idx="717" formatCode="_(* #,##0_);_(* \(#,##0\);_(* &quot;-&quot;??_);_(@_)">
                  <c:v>14486</c:v>
                </c:pt>
                <c:pt idx="718" formatCode="_(* #,##0_);_(* \(#,##0\);_(* &quot;-&quot;??_);_(@_)">
                  <c:v>14586</c:v>
                </c:pt>
                <c:pt idx="719" formatCode="_(* #,##0_);_(* \(#,##0\);_(* &quot;-&quot;??_);_(@_)">
                  <c:v>14586</c:v>
                </c:pt>
                <c:pt idx="720" formatCode="_(* #,##0_);_(* \(#,##0\);_(* &quot;-&quot;??_);_(@_)">
                  <c:v>14820</c:v>
                </c:pt>
                <c:pt idx="721" formatCode="_(* #,##0_);_(* \(#,##0\);_(* &quot;-&quot;??_);_(@_)">
                  <c:v>15000</c:v>
                </c:pt>
                <c:pt idx="722" formatCode="_(* #,##0_);_(* \(#,##0\);_(* &quot;-&quot;??_);_(@_)">
                  <c:v>15000</c:v>
                </c:pt>
                <c:pt idx="723" formatCode="_(* #,##0_);_(* \(#,##0\);_(* &quot;-&quot;??_);_(@_)">
                  <c:v>15000</c:v>
                </c:pt>
                <c:pt idx="724" formatCode="_(* #,##0_);_(* \(#,##0\);_(* &quot;-&quot;??_);_(@_)">
                  <c:v>15000</c:v>
                </c:pt>
                <c:pt idx="725" formatCode="_(* #,##0_);_(* \(#,##0\);_(* &quot;-&quot;??_);_(@_)">
                  <c:v>15000</c:v>
                </c:pt>
                <c:pt idx="726" formatCode="_(* #,##0_);_(* \(#,##0\);_(* &quot;-&quot;??_);_(@_)">
                  <c:v>15060</c:v>
                </c:pt>
                <c:pt idx="727" formatCode="_(* #,##0_);_(* \(#,##0\);_(* &quot;-&quot;??_);_(@_)">
                  <c:v>15900</c:v>
                </c:pt>
                <c:pt idx="728" formatCode="_(* #,##0_);_(* \(#,##0\);_(* &quot;-&quot;??_);_(@_)">
                  <c:v>16500</c:v>
                </c:pt>
                <c:pt idx="729" formatCode="_(* #,##0_);_(* \(#,##0\);_(* &quot;-&quot;??_);_(@_)">
                  <c:v>16670</c:v>
                </c:pt>
                <c:pt idx="730" formatCode="_(* #,##0_);_(* \(#,##0\);_(* &quot;-&quot;??_);_(@_)">
                  <c:v>16670</c:v>
                </c:pt>
                <c:pt idx="731" formatCode="_(* #,##0_);_(* \(#,##0\);_(* &quot;-&quot;??_);_(@_)">
                  <c:v>16752</c:v>
                </c:pt>
                <c:pt idx="732" formatCode="_(* #,##0_);_(* \(#,##0\);_(* &quot;-&quot;??_);_(@_)">
                  <c:v>18000</c:v>
                </c:pt>
                <c:pt idx="733" formatCode="_(* #,##0_);_(* \(#,##0\);_(* &quot;-&quot;??_);_(@_)">
                  <c:v>19073</c:v>
                </c:pt>
                <c:pt idx="734" formatCode="_(* #,##0_);_(* \(#,##0\);_(* &quot;-&quot;??_);_(@_)">
                  <c:v>19448</c:v>
                </c:pt>
                <c:pt idx="735" formatCode="_(* #,##0_);_(* \(#,##0\);_(* &quot;-&quot;??_);_(@_)">
                  <c:v>19448</c:v>
                </c:pt>
                <c:pt idx="736" formatCode="_(* #,##0_);_(* \(#,##0\);_(* &quot;-&quot;??_);_(@_)">
                  <c:v>20000</c:v>
                </c:pt>
                <c:pt idx="737" formatCode="_(* #,##0_);_(* \(#,##0\);_(* &quot;-&quot;??_);_(@_)">
                  <c:v>20500</c:v>
                </c:pt>
                <c:pt idx="738" formatCode="_(* #,##0_);_(* \(#,##0\);_(* &quot;-&quot;??_);_(@_)">
                  <c:v>21500</c:v>
                </c:pt>
                <c:pt idx="739" formatCode="_(* #,##0_);_(* \(#,##0\);_(* &quot;-&quot;??_);_(@_)">
                  <c:v>21600</c:v>
                </c:pt>
                <c:pt idx="740" formatCode="_(* #,##0_);_(* \(#,##0\);_(* &quot;-&quot;??_);_(@_)">
                  <c:v>22000</c:v>
                </c:pt>
                <c:pt idx="741" formatCode="_(* #,##0_);_(* \(#,##0\);_(* &quot;-&quot;??_);_(@_)">
                  <c:v>24010</c:v>
                </c:pt>
                <c:pt idx="742" formatCode="_(* #,##0_);_(* \(#,##0\);_(* &quot;-&quot;??_);_(@_)">
                  <c:v>24341</c:v>
                </c:pt>
                <c:pt idx="743" formatCode="_(* #,##0_);_(* \(#,##0\);_(* &quot;-&quot;??_);_(@_)">
                  <c:v>28000</c:v>
                </c:pt>
                <c:pt idx="744" formatCode="_(* #,##0_);_(* \(#,##0\);_(* &quot;-&quot;??_);_(@_)">
                  <c:v>30870</c:v>
                </c:pt>
                <c:pt idx="745" formatCode="_(* #,##0_);_(* \(#,##0\);_(* &quot;-&quot;??_);_(@_)">
                  <c:v>32000</c:v>
                </c:pt>
                <c:pt idx="746" formatCode="_(* #,##0_);_(* \(#,##0\);_(* &quot;-&quot;??_);_(@_)">
                  <c:v>33000</c:v>
                </c:pt>
                <c:pt idx="747" formatCode="_(* #,##0_);_(* \(#,##0\);_(* &quot;-&quot;??_);_(@_)">
                  <c:v>33000</c:v>
                </c:pt>
                <c:pt idx="748" formatCode="_(* #,##0_);_(* \(#,##0\);_(* &quot;-&quot;??_);_(@_)">
                  <c:v>33600</c:v>
                </c:pt>
                <c:pt idx="749" formatCode="_(* #,##0_);_(* \(#,##0\);_(* &quot;-&quot;??_);_(@_)">
                  <c:v>33600</c:v>
                </c:pt>
                <c:pt idx="750" formatCode="_(* #,##0_);_(* \(#,##0\);_(* &quot;-&quot;??_);_(@_)">
                  <c:v>30000</c:v>
                </c:pt>
                <c:pt idx="751" formatCode="_(* #,##0_);_(* \(#,##0\);_(* &quot;-&quot;??_);_(@_)">
                  <c:v>12790</c:v>
                </c:pt>
                <c:pt idx="752" formatCode="_(* #,##0_);_(* \(#,##0\);_(* &quot;-&quot;??_);_(@_)">
                  <c:v>36000</c:v>
                </c:pt>
                <c:pt idx="753" formatCode="_(* #,##0_);_(* \(#,##0\);_(* &quot;-&quot;??_);_(@_)">
                  <c:v>15000</c:v>
                </c:pt>
                <c:pt idx="754" formatCode="_(* #,##0_);_(* \(#,##0\);_(* &quot;-&quot;??_);_(@_)">
                  <c:v>16752</c:v>
                </c:pt>
                <c:pt idx="755" formatCode="_(* #,##0_);_(* \(#,##0\);_(* &quot;-&quot;??_);_(@_)">
                  <c:v>14486</c:v>
                </c:pt>
                <c:pt idx="756" formatCode="_(* #,##0_);_(* \(#,##0\);_(* &quot;-&quot;??_);_(@_)">
                  <c:v>24010</c:v>
                </c:pt>
                <c:pt idx="757" formatCode="_(* #,##0_);_(* \(#,##0\);_(* &quot;-&quot;??_);_(@_)">
                  <c:v>13500</c:v>
                </c:pt>
                <c:pt idx="758" formatCode="_(* #,##0_);_(* \(#,##0\);_(* &quot;-&quot;??_);_(@_)">
                  <c:v>19448</c:v>
                </c:pt>
                <c:pt idx="759" formatCode="_(* #,##0_);_(* \(#,##0\);_(* &quot;-&quot;??_);_(@_)">
                  <c:v>30870</c:v>
                </c:pt>
                <c:pt idx="760" formatCode="_(* #,##0_);_(* \(#,##0\);_(* &quot;-&quot;??_);_(@_)">
                  <c:v>5030</c:v>
                </c:pt>
                <c:pt idx="761" formatCode="_(* #,##0_);_(* \(#,##0\);_(* &quot;-&quot;??_);_(@_)">
                  <c:v>16500</c:v>
                </c:pt>
                <c:pt idx="762" formatCode="_(* #,##0_);_(* \(#,##0\);_(* &quot;-&quot;??_);_(@_)">
                  <c:v>10800</c:v>
                </c:pt>
                <c:pt idx="763" formatCode="_(* #,##0_);_(* \(#,##0\);_(* &quot;-&quot;??_);_(@_)">
                  <c:v>9724</c:v>
                </c:pt>
                <c:pt idx="764" formatCode="_(* #,##0_);_(* \(#,##0\);_(* &quot;-&quot;??_);_(@_)">
                  <c:v>28000</c:v>
                </c:pt>
                <c:pt idx="765" formatCode="_(* #,##0_);_(* \(#,##0\);_(* &quot;-&quot;??_);_(@_)">
                  <c:v>16670</c:v>
                </c:pt>
                <c:pt idx="766" formatCode="_(* #,##0_);_(* \(#,##0\);_(* &quot;-&quot;??_);_(@_)">
                  <c:v>19073</c:v>
                </c:pt>
                <c:pt idx="767" formatCode="_(* #,##0_);_(* \(#,##0\);_(* &quot;-&quot;??_);_(@_)">
                  <c:v>24341</c:v>
                </c:pt>
                <c:pt idx="768" formatCode="_(* #,##0_);_(* \(#,##0\);_(* &quot;-&quot;??_);_(@_)">
                  <c:v>11147</c:v>
                </c:pt>
                <c:pt idx="769" formatCode="_(* #,##0_);_(* \(#,##0\);_(* &quot;-&quot;??_);_(@_)">
                  <c:v>7950</c:v>
                </c:pt>
                <c:pt idx="770" formatCode="_(* #,##0_);_(* \(#,##0\);_(* &quot;-&quot;??_);_(@_)">
                  <c:v>13293</c:v>
                </c:pt>
                <c:pt idx="771" formatCode="_(* #,##0_);_(* \(#,##0\);_(* &quot;-&quot;??_);_(@_)">
                  <c:v>13500</c:v>
                </c:pt>
                <c:pt idx="772" formatCode="_(* #,##0_);_(* \(#,##0\);_(* &quot;-&quot;??_);_(@_)">
                  <c:v>10800</c:v>
                </c:pt>
                <c:pt idx="773" formatCode="_(* #,##0_);_(* \(#,##0\);_(* &quot;-&quot;??_);_(@_)">
                  <c:v>12000</c:v>
                </c:pt>
                <c:pt idx="774" formatCode="_(* #,##0_);_(* \(#,##0\);_(* &quot;-&quot;??_);_(@_)">
                  <c:v>19448</c:v>
                </c:pt>
                <c:pt idx="775" formatCode="_(* #,##0_);_(* \(#,##0\);_(* &quot;-&quot;??_);_(@_)">
                  <c:v>27500</c:v>
                </c:pt>
                <c:pt idx="776" formatCode="_(* #,##0_);_(* \(#,##0\);_(* &quot;-&quot;??_);_(@_)">
                  <c:v>9000</c:v>
                </c:pt>
                <c:pt idx="777" formatCode="_(* #,##0_);_(* \(#,##0\);_(* &quot;-&quot;??_);_(@_)">
                  <c:v>16670</c:v>
                </c:pt>
                <c:pt idx="778" formatCode="_(* #,##0_);_(* \(#,##0\);_(* &quot;-&quot;??_);_(@_)">
                  <c:v>36000</c:v>
                </c:pt>
                <c:pt idx="779" formatCode="_(* #,##0_);_(* \(#,##0\);_(* &quot;-&quot;??_);_(@_)">
                  <c:v>7200</c:v>
                </c:pt>
                <c:pt idx="780" formatCode="_(* #,##0_);_(* \(#,##0\);_(* &quot;-&quot;??_);_(@_)">
                  <c:v>15000</c:v>
                </c:pt>
                <c:pt idx="781" formatCode="_(* #,##0_);_(* \(#,##0\);_(* &quot;-&quot;??_);_(@_)">
                  <c:v>40000</c:v>
                </c:pt>
                <c:pt idx="782" formatCode="_(* #,##0_);_(* \(#,##0\);_(* &quot;-&quot;??_);_(@_)">
                  <c:v>26400</c:v>
                </c:pt>
                <c:pt idx="783" formatCode="_(* #,##0_);_(* \(#,##0\);_(* &quot;-&quot;??_);_(@_)">
                  <c:v>22000</c:v>
                </c:pt>
                <c:pt idx="784" formatCode="_(* #,##0_);_(* \(#,##0\);_(* &quot;-&quot;??_);_(@_)">
                  <c:v>33000</c:v>
                </c:pt>
                <c:pt idx="785" formatCode="_(* #,##0_);_(* \(#,##0\);_(* &quot;-&quot;??_);_(@_)">
                  <c:v>4862</c:v>
                </c:pt>
                <c:pt idx="786" formatCode="_(* #,##0_);_(* \(#,##0\);_(* &quot;-&quot;??_);_(@_)">
                  <c:v>14586</c:v>
                </c:pt>
                <c:pt idx="787" formatCode="_(* #,##0_);_(* \(#,##0\);_(* &quot;-&quot;??_);_(@_)">
                  <c:v>15000</c:v>
                </c:pt>
                <c:pt idx="788" formatCode="_(* #,##0_);_(* \(#,##0\);_(* &quot;-&quot;??_);_(@_)">
                  <c:v>14586</c:v>
                </c:pt>
                <c:pt idx="789" formatCode="_(* #,##0_);_(* \(#,##0\);_(* &quot;-&quot;??_);_(@_)">
                  <c:v>25000</c:v>
                </c:pt>
                <c:pt idx="790" formatCode="_(* #,##0_);_(* \(#,##0\);_(* &quot;-&quot;??_);_(@_)">
                  <c:v>27500</c:v>
                </c:pt>
                <c:pt idx="791" formatCode="_(* #,##0_);_(* \(#,##0\);_(* &quot;-&quot;??_);_(@_)">
                  <c:v>8574</c:v>
                </c:pt>
                <c:pt idx="792" formatCode="_(* #,##0_);_(* \(#,##0\);_(* &quot;-&quot;??_);_(@_)">
                  <c:v>8800</c:v>
                </c:pt>
                <c:pt idx="793" formatCode="_(* #,##0_);_(* \(#,##0\);_(* &quot;-&quot;??_);_(@_)">
                  <c:v>8800</c:v>
                </c:pt>
                <c:pt idx="794" formatCode="_(* #,##0_);_(* \(#,##0\);_(* &quot;-&quot;??_);_(@_)">
                  <c:v>33000</c:v>
                </c:pt>
                <c:pt idx="795" formatCode="_(* #,##0_);_(* \(#,##0\);_(* &quot;-&quot;??_);_(@_)">
                  <c:v>22000</c:v>
                </c:pt>
                <c:pt idx="796" formatCode="_(* #,##0_);_(* \(#,##0\);_(* &quot;-&quot;??_);_(@_)">
                  <c:v>20250</c:v>
                </c:pt>
                <c:pt idx="797" formatCode="_(* #,##0_);_(* \(#,##0\);_(* &quot;-&quot;??_);_(@_)">
                  <c:v>27500</c:v>
                </c:pt>
                <c:pt idx="798" formatCode="_(* #,##0_);_(* \(#,##0\);_(* &quot;-&quot;??_);_(@_)">
                  <c:v>12000</c:v>
                </c:pt>
                <c:pt idx="799" formatCode="_(* #,##0_);_(* \(#,##0\);_(* &quot;-&quot;??_);_(@_)">
                  <c:v>15060</c:v>
                </c:pt>
                <c:pt idx="800" formatCode="_(* #,##0_);_(* \(#,##0\);_(* &quot;-&quot;??_);_(@_)">
                  <c:v>15000</c:v>
                </c:pt>
                <c:pt idx="801" formatCode="_(* #,##0_);_(* \(#,##0\);_(* &quot;-&quot;??_);_(@_)">
                  <c:v>15000</c:v>
                </c:pt>
                <c:pt idx="802" formatCode="_(* #,##0_);_(* \(#,##0\);_(* &quot;-&quot;??_);_(@_)">
                  <c:v>19500</c:v>
                </c:pt>
                <c:pt idx="803" formatCode="_(* #,##0_);_(* \(#,##0\);_(* &quot;-&quot;??_);_(@_)">
                  <c:v>16500</c:v>
                </c:pt>
                <c:pt idx="804" formatCode="_(* #,##0_);_(* \(#,##0\);_(* &quot;-&quot;??_);_(@_)">
                  <c:v>31200</c:v>
                </c:pt>
                <c:pt idx="805" formatCode="_(* #,##0_);_(* \(#,##0\);_(* &quot;-&quot;??_);_(@_)">
                  <c:v>12170</c:v>
                </c:pt>
                <c:pt idx="806" formatCode="_(* #,##0_);_(* \(#,##0\);_(* &quot;-&quot;??_);_(@_)">
                  <c:v>22000</c:v>
                </c:pt>
                <c:pt idx="807" formatCode="_(* #,##0_);_(* \(#,##0\);_(* &quot;-&quot;??_);_(@_)">
                  <c:v>8100</c:v>
                </c:pt>
                <c:pt idx="808" formatCode="_(* #,##0_);_(* \(#,##0\);_(* &quot;-&quot;??_);_(@_)">
                  <c:v>15000</c:v>
                </c:pt>
                <c:pt idx="809" formatCode="_(* #,##0_);_(* \(#,##0\);_(* &quot;-&quot;??_);_(@_)">
                  <c:v>9724</c:v>
                </c:pt>
                <c:pt idx="810" formatCode="_(* #,##0_);_(* \(#,##0\);_(* &quot;-&quot;??_);_(@_)">
                  <c:v>16500</c:v>
                </c:pt>
                <c:pt idx="811" formatCode="_(* #,##0_);_(* \(#,##0\);_(* &quot;-&quot;??_);_(@_)">
                  <c:v>33100</c:v>
                </c:pt>
                <c:pt idx="812" formatCode="_(* #,##0_);_(* \(#,##0\);_(* &quot;-&quot;??_);_(@_)">
                  <c:v>20500</c:v>
                </c:pt>
                <c:pt idx="813" formatCode="_(* #,##0_);_(* \(#,##0\);_(* &quot;-&quot;??_);_(@_)">
                  <c:v>41000</c:v>
                </c:pt>
                <c:pt idx="814" formatCode="_(* #,##0_);_(* \(#,##0\);_(* &quot;-&quot;??_);_(@_)">
                  <c:v>6000</c:v>
                </c:pt>
                <c:pt idx="815" formatCode="_(* #,##0_);_(* \(#,##0\);_(* &quot;-&quot;??_);_(@_)">
                  <c:v>5898</c:v>
                </c:pt>
                <c:pt idx="816" formatCode="_(* #,##0_);_(* \(#,##0\);_(* &quot;-&quot;??_);_(@_)">
                  <c:v>9736</c:v>
                </c:pt>
                <c:pt idx="817" formatCode="_(* #,##0_);_(* \(#,##0\);_(* &quot;-&quot;??_);_(@_)">
                  <c:v>6074</c:v>
                </c:pt>
                <c:pt idx="818" formatCode="_(* #,##0_);_(* \(#,##0\);_(* &quot;-&quot;??_);_(@_)">
                  <c:v>22000</c:v>
                </c:pt>
                <c:pt idx="819" formatCode="_(* #,##0_);_(* \(#,##0\);_(* &quot;-&quot;??_);_(@_)">
                  <c:v>18755</c:v>
                </c:pt>
                <c:pt idx="820" formatCode="_(* #,##0_);_(* \(#,##0\);_(* &quot;-&quot;??_);_(@_)">
                  <c:v>16200</c:v>
                </c:pt>
                <c:pt idx="821" formatCode="_(* #,##0_);_(* \(#,##0\);_(* &quot;-&quot;??_);_(@_)">
                  <c:v>13000</c:v>
                </c:pt>
                <c:pt idx="822" formatCode="_(* #,##0_);_(* \(#,##0\);_(* &quot;-&quot;??_);_(@_)">
                  <c:v>18000</c:v>
                </c:pt>
                <c:pt idx="823" formatCode="_(* #,##0_);_(* \(#,##0\);_(* &quot;-&quot;??_);_(@_)">
                  <c:v>2662</c:v>
                </c:pt>
                <c:pt idx="824" formatCode="_(* #,##0_);_(* \(#,##0\);_(* &quot;-&quot;??_);_(@_)">
                  <c:v>30000</c:v>
                </c:pt>
                <c:pt idx="825" formatCode="_(* #,##0_);_(* \(#,##0\);_(* &quot;-&quot;??_);_(@_)">
                  <c:v>32000</c:v>
                </c:pt>
                <c:pt idx="826" formatCode="_(* #,##0_);_(* \(#,##0\);_(* &quot;-&quot;??_);_(@_)">
                  <c:v>11000</c:v>
                </c:pt>
                <c:pt idx="827" formatCode="_(* #,##0_);_(* \(#,##0\);_(* &quot;-&quot;??_);_(@_)">
                  <c:v>4862</c:v>
                </c:pt>
                <c:pt idx="828" formatCode="_(* #,##0_);_(* \(#,##0\);_(* &quot;-&quot;??_);_(@_)">
                  <c:v>19000</c:v>
                </c:pt>
                <c:pt idx="829" formatCode="_(* #,##0_);_(* \(#,##0\);_(* &quot;-&quot;??_);_(@_)">
                  <c:v>11000</c:v>
                </c:pt>
                <c:pt idx="830" formatCode="_(* #,##0_);_(* \(#,##0\);_(* &quot;-&quot;??_);_(@_)">
                  <c:v>25000</c:v>
                </c:pt>
                <c:pt idx="831" formatCode="_(* #,##0_);_(* \(#,##0\);_(* &quot;-&quot;??_);_(@_)">
                  <c:v>25000</c:v>
                </c:pt>
                <c:pt idx="832" formatCode="_(* #,##0_);_(* \(#,##0\);_(* &quot;-&quot;??_);_(@_)">
                  <c:v>30000</c:v>
                </c:pt>
                <c:pt idx="833" formatCode="_(* #,##0_);_(* \(#,##0\);_(* &quot;-&quot;??_);_(@_)">
                  <c:v>16500</c:v>
                </c:pt>
                <c:pt idx="834" formatCode="_(* #,##0_);_(* \(#,##0\);_(* &quot;-&quot;??_);_(@_)">
                  <c:v>30000</c:v>
                </c:pt>
                <c:pt idx="835" formatCode="_(* #,##0_);_(* \(#,##0\);_(* &quot;-&quot;??_);_(@_)">
                  <c:v>10000</c:v>
                </c:pt>
                <c:pt idx="836" formatCode="_(* #,##0_);_(* \(#,##0\);_(* &quot;-&quot;??_);_(@_)">
                  <c:v>25000</c:v>
                </c:pt>
                <c:pt idx="837" formatCode="_(* #,##0_);_(* \(#,##0\);_(* &quot;-&quot;??_);_(@_)">
                  <c:v>25000</c:v>
                </c:pt>
                <c:pt idx="838" formatCode="_(* #,##0_);_(* \(#,##0\);_(* &quot;-&quot;??_);_(@_)">
                  <c:v>15000</c:v>
                </c:pt>
                <c:pt idx="839" formatCode="_(* #,##0_);_(* \(#,##0\);_(* &quot;-&quot;??_);_(@_)">
                  <c:v>1401</c:v>
                </c:pt>
                <c:pt idx="840" formatCode="_(* #,##0_);_(* \(#,##0\);_(* &quot;-&quot;??_);_(@_)">
                  <c:v>18755</c:v>
                </c:pt>
                <c:pt idx="841" formatCode="_(* #,##0_);_(* \(#,##0\);_(* &quot;-&quot;??_);_(@_)">
                  <c:v>3946</c:v>
                </c:pt>
                <c:pt idx="842" formatCode="_(* #,##0_);_(* \(#,##0\);_(* &quot;-&quot;??_);_(@_)">
                  <c:v>12000</c:v>
                </c:pt>
                <c:pt idx="843" formatCode="_(* #,##0_);_(* \(#,##0\);_(* &quot;-&quot;??_);_(@_)">
                  <c:v>18750</c:v>
                </c:pt>
                <c:pt idx="844" formatCode="_(* #,##0_);_(* \(#,##0\);_(* &quot;-&quot;??_);_(@_)">
                  <c:v>18755</c:v>
                </c:pt>
                <c:pt idx="845" formatCode="_(* #,##0_);_(* \(#,##0\);_(* &quot;-&quot;??_);_(@_)">
                  <c:v>15000</c:v>
                </c:pt>
                <c:pt idx="846" formatCode="_(* #,##0_);_(* \(#,##0\);_(* &quot;-&quot;??_);_(@_)">
                  <c:v>18750</c:v>
                </c:pt>
                <c:pt idx="847" formatCode="_(* #,##0_);_(* \(#,##0\);_(* &quot;-&quot;??_);_(@_)">
                  <c:v>12500</c:v>
                </c:pt>
                <c:pt idx="848" formatCode="_(* #,##0_);_(* \(#,##0\);_(* &quot;-&quot;??_);_(@_)">
                  <c:v>5500</c:v>
                </c:pt>
                <c:pt idx="849" formatCode="_(* #,##0_);_(* \(#,##0\);_(* &quot;-&quot;??_);_(@_)">
                  <c:v>12500</c:v>
                </c:pt>
                <c:pt idx="850" formatCode="_(* #,##0_);_(* \(#,##0\);_(* &quot;-&quot;??_);_(@_)">
                  <c:v>15000</c:v>
                </c:pt>
                <c:pt idx="851" formatCode="_(* #,##0_);_(* \(#,##0\);_(* &quot;-&quot;??_);_(@_)">
                  <c:v>18755</c:v>
                </c:pt>
                <c:pt idx="852" formatCode="_(* #,##0_);_(* \(#,##0\);_(* &quot;-&quot;??_);_(@_)">
                  <c:v>15000</c:v>
                </c:pt>
                <c:pt idx="853" formatCode="_(* #,##0_);_(* \(#,##0\);_(* &quot;-&quot;??_);_(@_)">
                  <c:v>15000</c:v>
                </c:pt>
                <c:pt idx="854" formatCode="_(* #,##0_);_(* \(#,##0\);_(* &quot;-&quot;??_);_(@_)">
                  <c:v>4000</c:v>
                </c:pt>
                <c:pt idx="855" formatCode="_(* #,##0_);_(* \(#,##0\);_(* &quot;-&quot;??_);_(@_)">
                  <c:v>12500</c:v>
                </c:pt>
                <c:pt idx="856" formatCode="_(* #,##0_);_(* \(#,##0\);_(* &quot;-&quot;??_);_(@_)">
                  <c:v>5500</c:v>
                </c:pt>
                <c:pt idx="857" formatCode="_(* #,##0_);_(* \(#,##0\);_(* &quot;-&quot;??_);_(@_)">
                  <c:v>15000</c:v>
                </c:pt>
                <c:pt idx="858" formatCode="_(* #,##0_);_(* \(#,##0\);_(* &quot;-&quot;??_);_(@_)">
                  <c:v>5500</c:v>
                </c:pt>
                <c:pt idx="859" formatCode="_(* #,##0_);_(* \(#,##0\);_(* &quot;-&quot;??_);_(@_)">
                  <c:v>2400</c:v>
                </c:pt>
                <c:pt idx="860" formatCode="_(* #,##0_);_(* \(#,##0\);_(* &quot;-&quot;??_);_(@_)">
                  <c:v>12000</c:v>
                </c:pt>
                <c:pt idx="861" formatCode="_(* #,##0_);_(* \(#,##0\);_(* &quot;-&quot;??_);_(@_)">
                  <c:v>33000</c:v>
                </c:pt>
                <c:pt idx="862" formatCode="_(* #,##0_);_(* \(#,##0\);_(* &quot;-&quot;??_);_(@_)">
                  <c:v>33000</c:v>
                </c:pt>
                <c:pt idx="863" formatCode="_(* #,##0_);_(* \(#,##0\);_(* &quot;-&quot;??_);_(@_)">
                  <c:v>1500</c:v>
                </c:pt>
                <c:pt idx="864" formatCode="_(* #,##0_);_(* \(#,##0\);_(* &quot;-&quot;??_);_(@_)">
                  <c:v>2722</c:v>
                </c:pt>
                <c:pt idx="865" formatCode="_(* #,##0_);_(* \(#,##0\);_(* &quot;-&quot;??_);_(@_)">
                  <c:v>3000</c:v>
                </c:pt>
                <c:pt idx="866" formatCode="_(* #,##0_);_(* \(#,##0\);_(* &quot;-&quot;??_);_(@_)">
                  <c:v>3200</c:v>
                </c:pt>
                <c:pt idx="867" formatCode="_(* #,##0_);_(* \(#,##0\);_(* &quot;-&quot;??_);_(@_)">
                  <c:v>3220</c:v>
                </c:pt>
                <c:pt idx="868" formatCode="_(* #,##0_);_(* \(#,##0\);_(* &quot;-&quot;??_);_(@_)">
                  <c:v>3280</c:v>
                </c:pt>
                <c:pt idx="869" formatCode="_(* #,##0_);_(* \(#,##0\);_(* &quot;-&quot;??_);_(@_)">
                  <c:v>3400</c:v>
                </c:pt>
                <c:pt idx="870" formatCode="_(* #,##0_);_(* \(#,##0\);_(* &quot;-&quot;??_);_(@_)">
                  <c:v>3700</c:v>
                </c:pt>
                <c:pt idx="871" formatCode="_(* #,##0_);_(* \(#,##0\);_(* &quot;-&quot;??_);_(@_)">
                  <c:v>4000</c:v>
                </c:pt>
                <c:pt idx="872" formatCode="_(* #,##0_);_(* \(#,##0\);_(* &quot;-&quot;??_);_(@_)">
                  <c:v>4000</c:v>
                </c:pt>
                <c:pt idx="873" formatCode="_(* #,##0_);_(* \(#,##0\);_(* &quot;-&quot;??_);_(@_)">
                  <c:v>4109</c:v>
                </c:pt>
                <c:pt idx="874" formatCode="_(* #,##0_);_(* \(#,##0\);_(* &quot;-&quot;??_);_(@_)">
                  <c:v>4300</c:v>
                </c:pt>
                <c:pt idx="875" formatCode="_(* #,##0_);_(* \(#,##0\);_(* &quot;-&quot;??_);_(@_)">
                  <c:v>4400</c:v>
                </c:pt>
                <c:pt idx="876" formatCode="_(* #,##0_);_(* \(#,##0\);_(* &quot;-&quot;??_);_(@_)">
                  <c:v>4431</c:v>
                </c:pt>
                <c:pt idx="877" formatCode="_(* #,##0_);_(* \(#,##0\);_(* &quot;-&quot;??_);_(@_)">
                  <c:v>4431</c:v>
                </c:pt>
                <c:pt idx="878" formatCode="_(* #,##0_);_(* \(#,##0\);_(* &quot;-&quot;??_);_(@_)">
                  <c:v>4800</c:v>
                </c:pt>
                <c:pt idx="879" formatCode="_(* #,##0_);_(* \(#,##0\);_(* &quot;-&quot;??_);_(@_)">
                  <c:v>4862</c:v>
                </c:pt>
                <c:pt idx="880" formatCode="_(* #,##0_);_(* \(#,##0\);_(* &quot;-&quot;??_);_(@_)">
                  <c:v>4862</c:v>
                </c:pt>
                <c:pt idx="881" formatCode="_(* #,##0_);_(* \(#,##0\);_(* &quot;-&quot;??_);_(@_)">
                  <c:v>5000</c:v>
                </c:pt>
                <c:pt idx="882" formatCode="_(* #,##0_);_(* \(#,##0\);_(* &quot;-&quot;??_);_(@_)">
                  <c:v>5000</c:v>
                </c:pt>
                <c:pt idx="883" formatCode="_(* #,##0_);_(* \(#,##0\);_(* &quot;-&quot;??_);_(@_)">
                  <c:v>5000</c:v>
                </c:pt>
                <c:pt idx="884" formatCode="_(* #,##0_);_(* \(#,##0\);_(* &quot;-&quot;??_);_(@_)">
                  <c:v>5400</c:v>
                </c:pt>
                <c:pt idx="885" formatCode="_(* #,##0_);_(* \(#,##0\);_(* &quot;-&quot;??_);_(@_)">
                  <c:v>5500</c:v>
                </c:pt>
                <c:pt idx="886" formatCode="_(* #,##0_);_(* \(#,##0\);_(* &quot;-&quot;??_);_(@_)">
                  <c:v>5600</c:v>
                </c:pt>
                <c:pt idx="887" formatCode="_(* #,##0_);_(* \(#,##0\);_(* &quot;-&quot;??_);_(@_)">
                  <c:v>5616</c:v>
                </c:pt>
                <c:pt idx="888" formatCode="_(* #,##0_);_(* \(#,##0\);_(* &quot;-&quot;??_);_(@_)">
                  <c:v>6000</c:v>
                </c:pt>
                <c:pt idx="889" formatCode="_(* #,##0_);_(* \(#,##0\);_(* &quot;-&quot;??_);_(@_)">
                  <c:v>6000</c:v>
                </c:pt>
                <c:pt idx="890" formatCode="_(* #,##0_);_(* \(#,##0\);_(* &quot;-&quot;??_);_(@_)">
                  <c:v>6750</c:v>
                </c:pt>
                <c:pt idx="891" formatCode="_(* #,##0_);_(* \(#,##0\);_(* &quot;-&quot;??_);_(@_)">
                  <c:v>7000</c:v>
                </c:pt>
                <c:pt idx="892" formatCode="_(* #,##0_);_(* \(#,##0\);_(* &quot;-&quot;??_);_(@_)">
                  <c:v>7000</c:v>
                </c:pt>
                <c:pt idx="893" formatCode="_(* #,##0_);_(* \(#,##0\);_(* &quot;-&quot;??_);_(@_)">
                  <c:v>7500</c:v>
                </c:pt>
                <c:pt idx="894" formatCode="_(* #,##0_);_(* \(#,##0\);_(* &quot;-&quot;??_);_(@_)">
                  <c:v>7500</c:v>
                </c:pt>
                <c:pt idx="895" formatCode="_(* #,##0_);_(* \(#,##0\);_(* &quot;-&quot;??_);_(@_)">
                  <c:v>7840</c:v>
                </c:pt>
                <c:pt idx="896" formatCode="_(* #,##0_);_(* \(#,##0\);_(* &quot;-&quot;??_);_(@_)">
                  <c:v>7900</c:v>
                </c:pt>
                <c:pt idx="897" formatCode="_(* #,##0_);_(* \(#,##0\);_(* &quot;-&quot;??_);_(@_)">
                  <c:v>8000</c:v>
                </c:pt>
                <c:pt idx="898" formatCode="_(* #,##0_);_(* \(#,##0\);_(* &quot;-&quot;??_);_(@_)">
                  <c:v>8000</c:v>
                </c:pt>
                <c:pt idx="899" formatCode="_(* #,##0_);_(* \(#,##0\);_(* &quot;-&quot;??_);_(@_)">
                  <c:v>8250</c:v>
                </c:pt>
                <c:pt idx="900" formatCode="_(* #,##0_);_(* \(#,##0\);_(* &quot;-&quot;??_);_(@_)">
                  <c:v>8424</c:v>
                </c:pt>
                <c:pt idx="901" formatCode="_(* #,##0_);_(* \(#,##0\);_(* &quot;-&quot;??_);_(@_)">
                  <c:v>8862</c:v>
                </c:pt>
                <c:pt idx="902" formatCode="_(* #,##0_);_(* \(#,##0\);_(* &quot;-&quot;??_);_(@_)">
                  <c:v>8862</c:v>
                </c:pt>
                <c:pt idx="903" formatCode="_(* #,##0_);_(* \(#,##0\);_(* &quot;-&quot;??_);_(@_)">
                  <c:v>8958</c:v>
                </c:pt>
                <c:pt idx="904" formatCode="_(* #,##0_);_(* \(#,##0\);_(* &quot;-&quot;??_);_(@_)">
                  <c:v>9000</c:v>
                </c:pt>
                <c:pt idx="905" formatCode="_(* #,##0_);_(* \(#,##0\);_(* &quot;-&quot;??_);_(@_)">
                  <c:v>9000</c:v>
                </c:pt>
                <c:pt idx="906" formatCode="_(* #,##0_);_(* \(#,##0\);_(* &quot;-&quot;??_);_(@_)">
                  <c:v>9500</c:v>
                </c:pt>
                <c:pt idx="907" formatCode="_(* #,##0_);_(* \(#,##0\);_(* &quot;-&quot;??_);_(@_)">
                  <c:v>9750</c:v>
                </c:pt>
                <c:pt idx="908" formatCode="_(* #,##0_);_(* \(#,##0\);_(* &quot;-&quot;??_);_(@_)">
                  <c:v>9800</c:v>
                </c:pt>
                <c:pt idx="909" formatCode="_(* #,##0_);_(* \(#,##0\);_(* &quot;-&quot;??_);_(@_)">
                  <c:v>10000</c:v>
                </c:pt>
                <c:pt idx="910" formatCode="_(* #,##0_);_(* \(#,##0\);_(* &quot;-&quot;??_);_(@_)">
                  <c:v>10000</c:v>
                </c:pt>
                <c:pt idx="911" formatCode="_(* #,##0_);_(* \(#,##0\);_(* &quot;-&quot;??_);_(@_)">
                  <c:v>10800</c:v>
                </c:pt>
                <c:pt idx="912" formatCode="_(* #,##0_);_(* \(#,##0\);_(* &quot;-&quot;??_);_(@_)">
                  <c:v>10904</c:v>
                </c:pt>
                <c:pt idx="913" formatCode="_(* #,##0_);_(* \(#,##0\);_(* &quot;-&quot;??_);_(@_)">
                  <c:v>11000</c:v>
                </c:pt>
                <c:pt idx="914" formatCode="_(* #,##0_);_(* \(#,##0\);_(* &quot;-&quot;??_);_(@_)">
                  <c:v>12100</c:v>
                </c:pt>
                <c:pt idx="915" formatCode="_(* #,##0_);_(* \(#,##0\);_(* &quot;-&quot;??_);_(@_)">
                  <c:v>12800</c:v>
                </c:pt>
                <c:pt idx="916" formatCode="_(* #,##0_);_(* \(#,##0\);_(* &quot;-&quot;??_);_(@_)">
                  <c:v>13000</c:v>
                </c:pt>
                <c:pt idx="917" formatCode="_(* #,##0_);_(* \(#,##0\);_(* &quot;-&quot;??_);_(@_)">
                  <c:v>13293</c:v>
                </c:pt>
                <c:pt idx="918" formatCode="_(* #,##0_);_(* \(#,##0\);_(* &quot;-&quot;??_);_(@_)">
                  <c:v>13293</c:v>
                </c:pt>
                <c:pt idx="919" formatCode="_(* #,##0_);_(* \(#,##0\);_(* &quot;-&quot;??_);_(@_)">
                  <c:v>14300</c:v>
                </c:pt>
                <c:pt idx="920" formatCode="_(* #,##0_);_(* \(#,##0\);_(* &quot;-&quot;??_);_(@_)">
                  <c:v>14400</c:v>
                </c:pt>
                <c:pt idx="921" formatCode="_(* #,##0_);_(* \(#,##0\);_(* &quot;-&quot;??_);_(@_)">
                  <c:v>14560</c:v>
                </c:pt>
                <c:pt idx="922" formatCode="_(* #,##0_);_(* \(#,##0\);_(* &quot;-&quot;??_);_(@_)">
                  <c:v>14586</c:v>
                </c:pt>
                <c:pt idx="923" formatCode="_(* #,##0_);_(* \(#,##0\);_(* &quot;-&quot;??_);_(@_)">
                  <c:v>15000</c:v>
                </c:pt>
                <c:pt idx="924" formatCode="_(* #,##0_);_(* \(#,##0\);_(* &quot;-&quot;??_);_(@_)">
                  <c:v>15680</c:v>
                </c:pt>
                <c:pt idx="925" formatCode="_(* #,##0_);_(* \(#,##0\);_(* &quot;-&quot;??_);_(@_)">
                  <c:v>16000</c:v>
                </c:pt>
                <c:pt idx="926" formatCode="_(* #,##0_);_(* \(#,##0\);_(* &quot;-&quot;??_);_(@_)">
                  <c:v>16800</c:v>
                </c:pt>
                <c:pt idx="927" formatCode="_(* #,##0_);_(* \(#,##0\);_(* &quot;-&quot;??_);_(@_)">
                  <c:v>17724</c:v>
                </c:pt>
                <c:pt idx="928" formatCode="_(* #,##0_);_(* \(#,##0\);_(* &quot;-&quot;??_);_(@_)">
                  <c:v>17724</c:v>
                </c:pt>
                <c:pt idx="929" formatCode="_(* #,##0_);_(* \(#,##0\);_(* &quot;-&quot;??_);_(@_)">
                  <c:v>20000</c:v>
                </c:pt>
                <c:pt idx="930" formatCode="_(* #,##0_);_(* \(#,##0\);_(* &quot;-&quot;??_);_(@_)">
                  <c:v>22155</c:v>
                </c:pt>
                <c:pt idx="931" formatCode="_(* #,##0_);_(* \(#,##0\);_(* &quot;-&quot;??_);_(@_)">
                  <c:v>22155</c:v>
                </c:pt>
                <c:pt idx="932" formatCode="_(* #,##0_);_(* \(#,##0\);_(* &quot;-&quot;??_);_(@_)">
                  <c:v>28000</c:v>
                </c:pt>
                <c:pt idx="933" formatCode="_(* #,##0_);_(* \(#,##0\);_(* &quot;-&quot;??_);_(@_)">
                  <c:v>28000</c:v>
                </c:pt>
                <c:pt idx="934" formatCode="_(* #,##0_);_(* \(#,##0\);_(* &quot;-&quot;??_);_(@_)">
                  <c:v>29400</c:v>
                </c:pt>
                <c:pt idx="935" formatCode="_(* #,##0_);_(* \(#,##0\);_(* &quot;-&quot;??_);_(@_)">
                  <c:v>33000</c:v>
                </c:pt>
                <c:pt idx="936" formatCode="_(* #,##0_);_(* \(#,##0\);_(* &quot;-&quot;??_);_(@_)">
                  <c:v>15000</c:v>
                </c:pt>
                <c:pt idx="937" formatCode="_(* #,##0_);_(* \(#,##0\);_(* &quot;-&quot;??_);_(@_)">
                  <c:v>9750</c:v>
                </c:pt>
                <c:pt idx="938" formatCode="_(* #,##0_);_(* \(#,##0\);_(* &quot;-&quot;??_);_(@_)">
                  <c:v>14400</c:v>
                </c:pt>
                <c:pt idx="939" formatCode="_(* #,##0_);_(* \(#,##0\);_(* &quot;-&quot;??_);_(@_)">
                  <c:v>4862</c:v>
                </c:pt>
                <c:pt idx="940" formatCode="_(* #,##0_);_(* \(#,##0\);_(* &quot;-&quot;??_);_(@_)">
                  <c:v>8424</c:v>
                </c:pt>
                <c:pt idx="941" formatCode="_(* #,##0_);_(* \(#,##0\);_(* &quot;-&quot;??_);_(@_)">
                  <c:v>9000</c:v>
                </c:pt>
                <c:pt idx="942" formatCode="_(* #,##0_);_(* \(#,##0\);_(* &quot;-&quot;??_);_(@_)">
                  <c:v>14586</c:v>
                </c:pt>
                <c:pt idx="943" formatCode="_(* #,##0_);_(* \(#,##0\);_(* &quot;-&quot;??_);_(@_)">
                  <c:v>12800</c:v>
                </c:pt>
                <c:pt idx="944" formatCode="_(* #,##0_);_(* \(#,##0\);_(* &quot;-&quot;??_);_(@_)">
                  <c:v>7000</c:v>
                </c:pt>
                <c:pt idx="945" formatCode="_(* #,##0_);_(* \(#,##0\);_(* &quot;-&quot;??_);_(@_)">
                  <c:v>16800</c:v>
                </c:pt>
                <c:pt idx="946" formatCode="_(* #,##0_);_(* \(#,##0\);_(* &quot;-&quot;??_);_(@_)">
                  <c:v>22155</c:v>
                </c:pt>
                <c:pt idx="947" formatCode="_(* #,##0_);_(* \(#,##0\);_(* &quot;-&quot;??_);_(@_)">
                  <c:v>8250</c:v>
                </c:pt>
                <c:pt idx="948" formatCode="_(* #,##0_);_(* \(#,##0\);_(* &quot;-&quot;??_);_(@_)">
                  <c:v>15680</c:v>
                </c:pt>
                <c:pt idx="949" formatCode="_(* #,##0_);_(* \(#,##0\);_(* &quot;-&quot;??_);_(@_)">
                  <c:v>14300</c:v>
                </c:pt>
                <c:pt idx="950" formatCode="_(* #,##0_);_(* \(#,##0\);_(* &quot;-&quot;??_);_(@_)">
                  <c:v>17724</c:v>
                </c:pt>
                <c:pt idx="951" formatCode="_(* #,##0_);_(* \(#,##0\);_(* &quot;-&quot;??_);_(@_)">
                  <c:v>14560</c:v>
                </c:pt>
                <c:pt idx="952" formatCode="_(* #,##0_);_(* \(#,##0\);_(* &quot;-&quot;??_);_(@_)">
                  <c:v>10800</c:v>
                </c:pt>
                <c:pt idx="953" formatCode="_(* #,##0_);_(* \(#,##0\);_(* &quot;-&quot;??_);_(@_)">
                  <c:v>22155</c:v>
                </c:pt>
                <c:pt idx="954" formatCode="_(* #,##0_);_(* \(#,##0\);_(* &quot;-&quot;??_);_(@_)">
                  <c:v>13000</c:v>
                </c:pt>
                <c:pt idx="955" formatCode="_(* #,##0_);_(* \(#,##0\);_(* &quot;-&quot;??_);_(@_)">
                  <c:v>7500</c:v>
                </c:pt>
                <c:pt idx="956" formatCode="_(* #,##0_);_(* \(#,##0\);_(* &quot;-&quot;??_);_(@_)">
                  <c:v>12100</c:v>
                </c:pt>
                <c:pt idx="957" formatCode="_(* #,##0_);_(* \(#,##0\);_(* &quot;-&quot;??_);_(@_)">
                  <c:v>9800</c:v>
                </c:pt>
                <c:pt idx="958" formatCode="_(* #,##0_);_(* \(#,##0\);_(* &quot;-&quot;??_);_(@_)">
                  <c:v>5616</c:v>
                </c:pt>
                <c:pt idx="959" formatCode="_(* #,##0_);_(* \(#,##0\);_(* &quot;-&quot;??_);_(@_)">
                  <c:v>17724</c:v>
                </c:pt>
                <c:pt idx="960" formatCode="_(* #,##0_);_(* \(#,##0\);_(* &quot;-&quot;??_);_(@_)">
                  <c:v>7000</c:v>
                </c:pt>
                <c:pt idx="961" formatCode="_(* #,##0_);_(* \(#,##0\);_(* &quot;-&quot;??_);_(@_)">
                  <c:v>6750</c:v>
                </c:pt>
                <c:pt idx="962" formatCode="_(* #,##0_);_(* \(#,##0\);_(* &quot;-&quot;??_);_(@_)">
                  <c:v>5600</c:v>
                </c:pt>
                <c:pt idx="963" formatCode="_(* #,##0_);_(* \(#,##0\);_(* &quot;-&quot;??_);_(@_)">
                  <c:v>13293</c:v>
                </c:pt>
                <c:pt idx="964" formatCode="_(* #,##0_);_(* \(#,##0\);_(* &quot;-&quot;??_);_(@_)">
                  <c:v>4800</c:v>
                </c:pt>
                <c:pt idx="965" formatCode="_(* #,##0_);_(* \(#,##0\);_(* &quot;-&quot;??_);_(@_)">
                  <c:v>11000</c:v>
                </c:pt>
                <c:pt idx="966" formatCode="_(* #,##0_);_(* \(#,##0\);_(* &quot;-&quot;??_);_(@_)">
                  <c:v>5000</c:v>
                </c:pt>
                <c:pt idx="967" formatCode="_(* #,##0_);_(* \(#,##0\);_(* &quot;-&quot;??_);_(@_)">
                  <c:v>4000</c:v>
                </c:pt>
                <c:pt idx="968" formatCode="_(* #,##0_);_(* \(#,##0\);_(* &quot;-&quot;??_);_(@_)">
                  <c:v>4862</c:v>
                </c:pt>
                <c:pt idx="969" formatCode="_(* #,##0_);_(* \(#,##0\);_(* &quot;-&quot;??_);_(@_)">
                  <c:v>6000</c:v>
                </c:pt>
                <c:pt idx="970" formatCode="_(* #,##0_);_(* \(#,##0\);_(* &quot;-&quot;??_);_(@_)">
                  <c:v>13293</c:v>
                </c:pt>
                <c:pt idx="971" formatCode="_(* #,##0_);_(* \(#,##0\);_(* &quot;-&quot;??_);_(@_)">
                  <c:v>9500</c:v>
                </c:pt>
                <c:pt idx="972" formatCode="_(* #,##0_);_(* \(#,##0\);_(* &quot;-&quot;??_);_(@_)">
                  <c:v>9000</c:v>
                </c:pt>
                <c:pt idx="973" formatCode="_(* #,##0_);_(* \(#,##0\);_(* &quot;-&quot;??_);_(@_)">
                  <c:v>7840</c:v>
                </c:pt>
                <c:pt idx="974" formatCode="_(* #,##0_);_(* \(#,##0\);_(* &quot;-&quot;??_);_(@_)">
                  <c:v>5500</c:v>
                </c:pt>
                <c:pt idx="975" formatCode="_(* #,##0_);_(* \(#,##0\);_(* &quot;-&quot;??_);_(@_)">
                  <c:v>8862</c:v>
                </c:pt>
                <c:pt idx="976" formatCode="_(* #,##0_);_(* \(#,##0\);_(* &quot;-&quot;??_);_(@_)">
                  <c:v>4400</c:v>
                </c:pt>
                <c:pt idx="977" formatCode="_(* #,##0_);_(* \(#,##0\);_(* &quot;-&quot;??_);_(@_)">
                  <c:v>8862</c:v>
                </c:pt>
                <c:pt idx="978" formatCode="_(* #,##0_);_(* \(#,##0\);_(* &quot;-&quot;??_);_(@_)">
                  <c:v>8000</c:v>
                </c:pt>
                <c:pt idx="979" formatCode="_(* #,##0_);_(* \(#,##0\);_(* &quot;-&quot;??_);_(@_)">
                  <c:v>4431</c:v>
                </c:pt>
                <c:pt idx="980" formatCode="_(* #,##0_);_(* \(#,##0\);_(* &quot;-&quot;??_);_(@_)">
                  <c:v>8000</c:v>
                </c:pt>
                <c:pt idx="981" formatCode="_(* #,##0_);_(* \(#,##0\);_(* &quot;-&quot;??_);_(@_)">
                  <c:v>5000</c:v>
                </c:pt>
                <c:pt idx="982" formatCode="_(* #,##0_);_(* \(#,##0\);_(* &quot;-&quot;??_);_(@_)">
                  <c:v>4431</c:v>
                </c:pt>
                <c:pt idx="983" formatCode="_(* #,##0_);_(* \(#,##0\);_(* &quot;-&quot;??_);_(@_)">
                  <c:v>5000</c:v>
                </c:pt>
                <c:pt idx="984" formatCode="_(* #,##0_);_(* \(#,##0\);_(* &quot;-&quot;??_);_(@_)">
                  <c:v>4000</c:v>
                </c:pt>
                <c:pt idx="985" formatCode="_(* #,##0_);_(* \(#,##0\);_(* &quot;-&quot;??_);_(@_)">
                  <c:v>6000</c:v>
                </c:pt>
                <c:pt idx="986" formatCode="_(* #,##0_);_(* \(#,##0\);_(* &quot;-&quot;??_);_(@_)">
                  <c:v>3700</c:v>
                </c:pt>
                <c:pt idx="987">
                  <c:v>3663.1</c:v>
                </c:pt>
                <c:pt idx="988">
                  <c:v>3663.1</c:v>
                </c:pt>
                <c:pt idx="989">
                  <c:v>3843.91</c:v>
                </c:pt>
                <c:pt idx="990">
                  <c:v>3843.91</c:v>
                </c:pt>
                <c:pt idx="991">
                  <c:v>6884</c:v>
                </c:pt>
                <c:pt idx="992">
                  <c:v>7000</c:v>
                </c:pt>
                <c:pt idx="993">
                  <c:v>6072</c:v>
                </c:pt>
                <c:pt idx="994">
                  <c:v>6072</c:v>
                </c:pt>
                <c:pt idx="995">
                  <c:v>6884</c:v>
                </c:pt>
                <c:pt idx="996">
                  <c:v>6062</c:v>
                </c:pt>
                <c:pt idx="997">
                  <c:v>6072</c:v>
                </c:pt>
                <c:pt idx="998">
                  <c:v>3663.1</c:v>
                </c:pt>
                <c:pt idx="999">
                  <c:v>6072</c:v>
                </c:pt>
                <c:pt idx="1000">
                  <c:v>3126</c:v>
                </c:pt>
                <c:pt idx="1001">
                  <c:v>3126</c:v>
                </c:pt>
                <c:pt idx="1002">
                  <c:v>5863.32</c:v>
                </c:pt>
                <c:pt idx="1003">
                  <c:v>7401.24</c:v>
                </c:pt>
                <c:pt idx="1004">
                  <c:v>9612</c:v>
                </c:pt>
                <c:pt idx="1005">
                  <c:v>9612</c:v>
                </c:pt>
                <c:pt idx="1006">
                  <c:v>12000</c:v>
                </c:pt>
                <c:pt idx="1007">
                  <c:v>18000</c:v>
                </c:pt>
                <c:pt idx="1008">
                  <c:v>7655.9</c:v>
                </c:pt>
                <c:pt idx="1009">
                  <c:v>24794</c:v>
                </c:pt>
                <c:pt idx="1010">
                  <c:v>15882</c:v>
                </c:pt>
                <c:pt idx="1011">
                  <c:v>9523</c:v>
                </c:pt>
                <c:pt idx="1012">
                  <c:v>9234</c:v>
                </c:pt>
                <c:pt idx="1013">
                  <c:v>10126</c:v>
                </c:pt>
                <c:pt idx="1014">
                  <c:v>15060</c:v>
                </c:pt>
                <c:pt idx="1015">
                  <c:v>12541</c:v>
                </c:pt>
                <c:pt idx="1016">
                  <c:v>17100</c:v>
                </c:pt>
                <c:pt idx="1017">
                  <c:v>34700</c:v>
                </c:pt>
                <c:pt idx="1018">
                  <c:v>7994</c:v>
                </c:pt>
                <c:pt idx="1019">
                  <c:v>12748</c:v>
                </c:pt>
                <c:pt idx="1020">
                  <c:v>2064</c:v>
                </c:pt>
                <c:pt idx="1021">
                  <c:v>3820</c:v>
                </c:pt>
                <c:pt idx="1022">
                  <c:v>7613</c:v>
                </c:pt>
                <c:pt idx="1023">
                  <c:v>5898</c:v>
                </c:pt>
                <c:pt idx="1024">
                  <c:v>6444</c:v>
                </c:pt>
                <c:pt idx="1025">
                  <c:v>51316</c:v>
                </c:pt>
                <c:pt idx="1026">
                  <c:v>3575.5</c:v>
                </c:pt>
                <c:pt idx="1027">
                  <c:v>44796</c:v>
                </c:pt>
                <c:pt idx="1028">
                  <c:v>8738.1</c:v>
                </c:pt>
                <c:pt idx="1029">
                  <c:v>15882</c:v>
                </c:pt>
                <c:pt idx="1030">
                  <c:v>16443</c:v>
                </c:pt>
                <c:pt idx="1031">
                  <c:v>3433.88</c:v>
                </c:pt>
                <c:pt idx="1032">
                  <c:v>3715.68</c:v>
                </c:pt>
                <c:pt idx="1033">
                  <c:v>3742.94</c:v>
                </c:pt>
                <c:pt idx="1034">
                  <c:v>5426.41</c:v>
                </c:pt>
                <c:pt idx="1035">
                  <c:v>16216.2</c:v>
                </c:pt>
                <c:pt idx="1036">
                  <c:v>12980</c:v>
                </c:pt>
                <c:pt idx="1037">
                  <c:v>15882</c:v>
                </c:pt>
                <c:pt idx="1038">
                  <c:v>16443</c:v>
                </c:pt>
                <c:pt idx="1039">
                  <c:v>17191.2</c:v>
                </c:pt>
                <c:pt idx="1040">
                  <c:v>11648</c:v>
                </c:pt>
                <c:pt idx="1041">
                  <c:v>17191.2</c:v>
                </c:pt>
                <c:pt idx="1042">
                  <c:v>4930</c:v>
                </c:pt>
                <c:pt idx="1043">
                  <c:v>20000</c:v>
                </c:pt>
                <c:pt idx="1044">
                  <c:v>4930</c:v>
                </c:pt>
                <c:pt idx="1045">
                  <c:v>20000</c:v>
                </c:pt>
                <c:pt idx="1046">
                  <c:v>19200</c:v>
                </c:pt>
                <c:pt idx="1047">
                  <c:v>10800</c:v>
                </c:pt>
                <c:pt idx="1048">
                  <c:v>14400</c:v>
                </c:pt>
                <c:pt idx="1049" formatCode="_(* #,##0_);_(* \(#,##0\);_(* &quot;-&quot;??_);_(@_)">
                  <c:v>3475</c:v>
                </c:pt>
                <c:pt idx="1050" formatCode="_(* #,##0_);_(* \(#,##0\);_(* &quot;-&quot;??_);_(@_)">
                  <c:v>5279</c:v>
                </c:pt>
                <c:pt idx="1051" formatCode="_(* #,##0_);_(* \(#,##0\);_(* &quot;-&quot;??_);_(@_)">
                  <c:v>8600</c:v>
                </c:pt>
                <c:pt idx="1052" formatCode="_(* #,##0_);_(* \(#,##0\);_(* &quot;-&quot;??_);_(@_)">
                  <c:v>9100</c:v>
                </c:pt>
                <c:pt idx="1053" formatCode="_(* #,##0_);_(* \(#,##0\);_(* &quot;-&quot;??_);_(@_)">
                  <c:v>12400</c:v>
                </c:pt>
                <c:pt idx="1054" formatCode="_(* #,##0_);_(* \(#,##0\);_(* &quot;-&quot;??_);_(@_)">
                  <c:v>13169</c:v>
                </c:pt>
                <c:pt idx="1055" formatCode="_(* #,##0_);_(* \(#,##0\);_(* &quot;-&quot;??_);_(@_)">
                  <c:v>15999</c:v>
                </c:pt>
                <c:pt idx="1056" formatCode="_(* #,##0_);_(* \(#,##0\);_(* &quot;-&quot;??_);_(@_)">
                  <c:v>39000</c:v>
                </c:pt>
                <c:pt idx="1057" formatCode="_(* #,##0_);_(* \(#,##0\);_(* &quot;-&quot;??_);_(@_)">
                  <c:v>39000</c:v>
                </c:pt>
                <c:pt idx="1058" formatCode="_(* #,##0_);_(* \(#,##0\);_(* &quot;-&quot;??_);_(@_)">
                  <c:v>16300</c:v>
                </c:pt>
                <c:pt idx="1059" formatCode="_(* #,##0_);_(* \(#,##0\);_(* &quot;-&quot;??_);_(@_)">
                  <c:v>19500</c:v>
                </c:pt>
                <c:pt idx="1060" formatCode="_(* #,##0_);_(* \(#,##0\);_(* &quot;-&quot;??_);_(@_)">
                  <c:v>3475</c:v>
                </c:pt>
                <c:pt idx="1061" formatCode="_(* #,##0_);_(* \(#,##0\);_(* &quot;-&quot;??_);_(@_)">
                  <c:v>39000</c:v>
                </c:pt>
                <c:pt idx="1062" formatCode="_(* #,##0_);_(* \(#,##0\);_(* &quot;-&quot;??_);_(@_)">
                  <c:v>34000</c:v>
                </c:pt>
                <c:pt idx="1063" formatCode="_(* #,##0_);_(* \(#,##0\);_(* &quot;-&quot;??_);_(@_)">
                  <c:v>18500</c:v>
                </c:pt>
                <c:pt idx="1064" formatCode="_(* #,##0_);_(* \(#,##0\);_(* &quot;-&quot;??_);_(@_)">
                  <c:v>7122</c:v>
                </c:pt>
                <c:pt idx="1065" formatCode="_(* #,##0_);_(* \(#,##0\);_(* &quot;-&quot;??_);_(@_)">
                  <c:v>5279</c:v>
                </c:pt>
                <c:pt idx="1066" formatCode="_(* #,##0_);_(* \(#,##0\);_(* &quot;-&quot;??_);_(@_)">
                  <c:v>39000</c:v>
                </c:pt>
                <c:pt idx="1067" formatCode="_(* #,##0_);_(* \(#,##0\);_(* &quot;-&quot;??_);_(@_)">
                  <c:v>25000</c:v>
                </c:pt>
                <c:pt idx="1068" formatCode="_(* #,##0_);_(* \(#,##0\);_(* &quot;-&quot;??_);_(@_)">
                  <c:v>5279</c:v>
                </c:pt>
                <c:pt idx="1069" formatCode="_(* #,##0_);_(* \(#,##0\);_(* &quot;-&quot;??_);_(@_)">
                  <c:v>18750</c:v>
                </c:pt>
                <c:pt idx="1070" formatCode="_(* #,##0_);_(* \(#,##0\);_(* &quot;-&quot;??_);_(@_)">
                  <c:v>15000</c:v>
                </c:pt>
                <c:pt idx="1071" formatCode="_(* #,##0_);_(* \(#,##0\);_(* &quot;-&quot;??_);_(@_)">
                  <c:v>15500</c:v>
                </c:pt>
                <c:pt idx="1072" formatCode="_(* #,##0_);_(* \(#,##0\);_(* &quot;-&quot;??_);_(@_)">
                  <c:v>5279</c:v>
                </c:pt>
                <c:pt idx="1073" formatCode="_(* #,##0_);_(* \(#,##0\);_(* &quot;-&quot;??_);_(@_)">
                  <c:v>10800</c:v>
                </c:pt>
                <c:pt idx="1074" formatCode="_(* #,##0_);_(* \(#,##0\);_(* &quot;-&quot;??_);_(@_)">
                  <c:v>19100</c:v>
                </c:pt>
                <c:pt idx="1075" formatCode="_(* #,##0_);_(* \(#,##0\);_(* &quot;-&quot;??_);_(@_)">
                  <c:v>19500</c:v>
                </c:pt>
                <c:pt idx="1076" formatCode="_(* #,##0_);_(* \(#,##0\);_(* &quot;-&quot;??_);_(@_)">
                  <c:v>25000</c:v>
                </c:pt>
                <c:pt idx="1077" formatCode="_(* #,##0_);_(* \(#,##0\);_(* &quot;-&quot;??_);_(@_)">
                  <c:v>30000</c:v>
                </c:pt>
                <c:pt idx="1078" formatCode="_(* #,##0_);_(* \(#,##0\);_(* &quot;-&quot;??_);_(@_)">
                  <c:v>19100</c:v>
                </c:pt>
                <c:pt idx="1079" formatCode="_(* #,##0_);_(* \(#,##0\);_(* &quot;-&quot;??_);_(@_)">
                  <c:v>13500</c:v>
                </c:pt>
                <c:pt idx="1080" formatCode="_(* #,##0_);_(* \(#,##0\);_(* &quot;-&quot;??_);_(@_)">
                  <c:v>18700</c:v>
                </c:pt>
                <c:pt idx="1081" formatCode="_(* #,##0_);_(* \(#,##0\);_(* &quot;-&quot;??_);_(@_)">
                  <c:v>7500</c:v>
                </c:pt>
                <c:pt idx="1082" formatCode="_(* #,##0_);_(* \(#,##0\);_(* &quot;-&quot;??_);_(@_)">
                  <c:v>5279</c:v>
                </c:pt>
                <c:pt idx="1083" formatCode="_(* #,##0_);_(* \(#,##0\);_(* &quot;-&quot;??_);_(@_)">
                  <c:v>18700</c:v>
                </c:pt>
                <c:pt idx="1084" formatCode="_(* #,##0_);_(* \(#,##0\);_(* &quot;-&quot;??_);_(@_)">
                  <c:v>10800</c:v>
                </c:pt>
                <c:pt idx="1085" formatCode="_(* #,##0_);_(* \(#,##0\);_(* &quot;-&quot;??_);_(@_)">
                  <c:v>24000</c:v>
                </c:pt>
                <c:pt idx="1086" formatCode="_(* #,##0_);_(* \(#,##0\);_(* &quot;-&quot;??_);_(@_)">
                  <c:v>19500</c:v>
                </c:pt>
                <c:pt idx="1087" formatCode="_(* #,##0_);_(* \(#,##0\);_(* &quot;-&quot;??_);_(@_)">
                  <c:v>13500</c:v>
                </c:pt>
                <c:pt idx="1088" formatCode="_(* #,##0_);_(* \(#,##0\);_(* &quot;-&quot;??_);_(@_)">
                  <c:v>7122</c:v>
                </c:pt>
                <c:pt idx="1089" formatCode="_(* #,##0_);_(* \(#,##0\);_(* &quot;-&quot;??_);_(@_)">
                  <c:v>19500</c:v>
                </c:pt>
                <c:pt idx="1090" formatCode="_(* #,##0_);_(* \(#,##0\);_(* &quot;-&quot;??_);_(@_)">
                  <c:v>30600</c:v>
                </c:pt>
                <c:pt idx="1091" formatCode="_(* #,##0_);_(* \(#,##0\);_(* &quot;-&quot;??_);_(@_)">
                  <c:v>39000</c:v>
                </c:pt>
                <c:pt idx="1092" formatCode="_(* #,##0_);_(* \(#,##0\);_(* &quot;-&quot;??_);_(@_)">
                  <c:v>39000</c:v>
                </c:pt>
              </c:numCache>
            </c:numRef>
          </c:xVal>
          <c:yVal>
            <c:numRef>
              <c:f>'Streetlight+PoleMountArea'!$N$2:$N$1094</c:f>
              <c:numCache>
                <c:formatCode>_("$"* #,##0.00_);_("$"* \(#,##0.00\);_("$"* "-"??_);_(@_)</c:formatCode>
                <c:ptCount val="1093"/>
                <c:pt idx="0">
                  <c:v>109.99</c:v>
                </c:pt>
                <c:pt idx="1">
                  <c:v>229.99</c:v>
                </c:pt>
                <c:pt idx="2">
                  <c:v>549.99</c:v>
                </c:pt>
                <c:pt idx="3">
                  <c:v>409.99</c:v>
                </c:pt>
                <c:pt idx="4">
                  <c:v>619.99</c:v>
                </c:pt>
                <c:pt idx="5">
                  <c:v>309.99</c:v>
                </c:pt>
                <c:pt idx="6">
                  <c:v>489.99</c:v>
                </c:pt>
                <c:pt idx="7">
                  <c:v>699.99</c:v>
                </c:pt>
                <c:pt idx="8">
                  <c:v>97.54</c:v>
                </c:pt>
                <c:pt idx="9">
                  <c:v>279.99</c:v>
                </c:pt>
                <c:pt idx="10">
                  <c:v>429.99</c:v>
                </c:pt>
                <c:pt idx="11">
                  <c:v>613.29</c:v>
                </c:pt>
                <c:pt idx="12">
                  <c:v>613.29</c:v>
                </c:pt>
                <c:pt idx="13">
                  <c:v>666.69</c:v>
                </c:pt>
                <c:pt idx="14">
                  <c:v>666.69</c:v>
                </c:pt>
                <c:pt idx="15">
                  <c:v>209.43</c:v>
                </c:pt>
                <c:pt idx="16">
                  <c:v>244.18800000000002</c:v>
                </c:pt>
                <c:pt idx="17">
                  <c:v>199.99</c:v>
                </c:pt>
                <c:pt idx="18">
                  <c:v>459.99</c:v>
                </c:pt>
                <c:pt idx="19">
                  <c:v>1044.3900000000001</c:v>
                </c:pt>
                <c:pt idx="20">
                  <c:v>1366.69</c:v>
                </c:pt>
                <c:pt idx="21">
                  <c:v>166.69</c:v>
                </c:pt>
                <c:pt idx="22">
                  <c:v>166.69</c:v>
                </c:pt>
                <c:pt idx="23">
                  <c:v>195.59</c:v>
                </c:pt>
                <c:pt idx="24">
                  <c:v>106.67</c:v>
                </c:pt>
                <c:pt idx="25" formatCode="General">
                  <c:v>500</c:v>
                </c:pt>
                <c:pt idx="26" formatCode="General">
                  <c:v>775</c:v>
                </c:pt>
                <c:pt idx="27" formatCode="General">
                  <c:v>298.17</c:v>
                </c:pt>
                <c:pt idx="28" formatCode="General">
                  <c:v>340</c:v>
                </c:pt>
                <c:pt idx="29" formatCode="General">
                  <c:v>800</c:v>
                </c:pt>
                <c:pt idx="30" formatCode="General">
                  <c:v>650.99</c:v>
                </c:pt>
                <c:pt idx="31" formatCode="General">
                  <c:v>635</c:v>
                </c:pt>
                <c:pt idx="32" formatCode="General">
                  <c:v>455.7</c:v>
                </c:pt>
                <c:pt idx="33" formatCode="General">
                  <c:v>555</c:v>
                </c:pt>
                <c:pt idx="34" formatCode="General">
                  <c:v>445</c:v>
                </c:pt>
                <c:pt idx="35" formatCode="General">
                  <c:v>445</c:v>
                </c:pt>
                <c:pt idx="36" formatCode="General">
                  <c:v>359</c:v>
                </c:pt>
                <c:pt idx="37" formatCode="General">
                  <c:v>555</c:v>
                </c:pt>
                <c:pt idx="38" formatCode="General">
                  <c:v>555</c:v>
                </c:pt>
                <c:pt idx="39" formatCode="General">
                  <c:v>555</c:v>
                </c:pt>
                <c:pt idx="40" formatCode="General">
                  <c:v>758</c:v>
                </c:pt>
                <c:pt idx="41" formatCode="General">
                  <c:v>120</c:v>
                </c:pt>
                <c:pt idx="42" formatCode="General">
                  <c:v>508</c:v>
                </c:pt>
                <c:pt idx="43" formatCode="General">
                  <c:v>650.99</c:v>
                </c:pt>
                <c:pt idx="44" formatCode="General">
                  <c:v>350</c:v>
                </c:pt>
                <c:pt idx="45" formatCode="General">
                  <c:v>400</c:v>
                </c:pt>
                <c:pt idx="46" formatCode="General">
                  <c:v>400</c:v>
                </c:pt>
                <c:pt idx="47" formatCode="General">
                  <c:v>139.99</c:v>
                </c:pt>
                <c:pt idx="48" formatCode="General">
                  <c:v>155</c:v>
                </c:pt>
                <c:pt idx="49" formatCode="General">
                  <c:v>295</c:v>
                </c:pt>
                <c:pt idx="50" formatCode="General">
                  <c:v>570.65</c:v>
                </c:pt>
                <c:pt idx="51" formatCode="General">
                  <c:v>295</c:v>
                </c:pt>
                <c:pt idx="52" formatCode="General">
                  <c:v>248.5</c:v>
                </c:pt>
                <c:pt idx="53" formatCode="General">
                  <c:v>520</c:v>
                </c:pt>
                <c:pt idx="54" formatCode="General">
                  <c:v>325</c:v>
                </c:pt>
                <c:pt idx="55" formatCode="General">
                  <c:v>440</c:v>
                </c:pt>
                <c:pt idx="56" formatCode="General">
                  <c:v>266.66666666666669</c:v>
                </c:pt>
                <c:pt idx="57" formatCode="General">
                  <c:v>150</c:v>
                </c:pt>
                <c:pt idx="58" formatCode="General">
                  <c:v>250</c:v>
                </c:pt>
                <c:pt idx="59" formatCode="General">
                  <c:v>179</c:v>
                </c:pt>
                <c:pt idx="60" formatCode="General">
                  <c:v>159</c:v>
                </c:pt>
                <c:pt idx="61" formatCode="General">
                  <c:v>146.25</c:v>
                </c:pt>
                <c:pt idx="62" formatCode="General">
                  <c:v>260</c:v>
                </c:pt>
                <c:pt idx="63" formatCode="General">
                  <c:v>280</c:v>
                </c:pt>
                <c:pt idx="64" formatCode="General">
                  <c:v>275</c:v>
                </c:pt>
                <c:pt idx="65" formatCode="General">
                  <c:v>179</c:v>
                </c:pt>
                <c:pt idx="66" formatCode="General">
                  <c:v>51.25</c:v>
                </c:pt>
                <c:pt idx="67" formatCode="General">
                  <c:v>117</c:v>
                </c:pt>
                <c:pt idx="68" formatCode="General">
                  <c:v>58.5</c:v>
                </c:pt>
                <c:pt idx="69" formatCode="General">
                  <c:v>58.5</c:v>
                </c:pt>
                <c:pt idx="70" formatCode="General">
                  <c:v>58.5</c:v>
                </c:pt>
                <c:pt idx="71" formatCode="General">
                  <c:v>225</c:v>
                </c:pt>
                <c:pt idx="72" formatCode="General">
                  <c:v>117</c:v>
                </c:pt>
                <c:pt idx="73" formatCode="General">
                  <c:v>117</c:v>
                </c:pt>
                <c:pt idx="74" formatCode="General">
                  <c:v>117</c:v>
                </c:pt>
                <c:pt idx="75" formatCode="General">
                  <c:v>117</c:v>
                </c:pt>
                <c:pt idx="76" formatCode="General">
                  <c:v>117</c:v>
                </c:pt>
                <c:pt idx="77" formatCode="General">
                  <c:v>117</c:v>
                </c:pt>
                <c:pt idx="78" formatCode="General">
                  <c:v>117</c:v>
                </c:pt>
                <c:pt idx="79" formatCode="General">
                  <c:v>117</c:v>
                </c:pt>
                <c:pt idx="80" formatCode="General">
                  <c:v>117</c:v>
                </c:pt>
                <c:pt idx="81" formatCode="General">
                  <c:v>117</c:v>
                </c:pt>
                <c:pt idx="82" formatCode="General">
                  <c:v>117</c:v>
                </c:pt>
                <c:pt idx="83" formatCode="General">
                  <c:v>117</c:v>
                </c:pt>
                <c:pt idx="84" formatCode="General">
                  <c:v>117</c:v>
                </c:pt>
                <c:pt idx="85" formatCode="General">
                  <c:v>117</c:v>
                </c:pt>
                <c:pt idx="86" formatCode="General">
                  <c:v>117</c:v>
                </c:pt>
                <c:pt idx="87" formatCode="General">
                  <c:v>117</c:v>
                </c:pt>
                <c:pt idx="88" formatCode="General">
                  <c:v>117</c:v>
                </c:pt>
                <c:pt idx="89" formatCode="General">
                  <c:v>117</c:v>
                </c:pt>
                <c:pt idx="90" formatCode="General">
                  <c:v>117</c:v>
                </c:pt>
                <c:pt idx="91" formatCode="General">
                  <c:v>117</c:v>
                </c:pt>
                <c:pt idx="92" formatCode="General">
                  <c:v>117</c:v>
                </c:pt>
                <c:pt idx="93" formatCode="General">
                  <c:v>117</c:v>
                </c:pt>
                <c:pt idx="94" formatCode="General">
                  <c:v>117</c:v>
                </c:pt>
                <c:pt idx="95" formatCode="General">
                  <c:v>117</c:v>
                </c:pt>
                <c:pt idx="96" formatCode="General">
                  <c:v>117</c:v>
                </c:pt>
                <c:pt idx="97" formatCode="General">
                  <c:v>117</c:v>
                </c:pt>
                <c:pt idx="98" formatCode="General">
                  <c:v>117</c:v>
                </c:pt>
                <c:pt idx="99" formatCode="General">
                  <c:v>117</c:v>
                </c:pt>
                <c:pt idx="100" formatCode="General">
                  <c:v>117</c:v>
                </c:pt>
                <c:pt idx="101" formatCode="General">
                  <c:v>117</c:v>
                </c:pt>
                <c:pt idx="102" formatCode="General">
                  <c:v>117</c:v>
                </c:pt>
                <c:pt idx="103" formatCode="General">
                  <c:v>117</c:v>
                </c:pt>
                <c:pt idx="104" formatCode="General">
                  <c:v>117</c:v>
                </c:pt>
                <c:pt idx="105" formatCode="General">
                  <c:v>117</c:v>
                </c:pt>
                <c:pt idx="106" formatCode="General">
                  <c:v>117</c:v>
                </c:pt>
                <c:pt idx="107" formatCode="General">
                  <c:v>117</c:v>
                </c:pt>
                <c:pt idx="108" formatCode="General">
                  <c:v>117</c:v>
                </c:pt>
                <c:pt idx="109" formatCode="General">
                  <c:v>117</c:v>
                </c:pt>
                <c:pt idx="110" formatCode="General">
                  <c:v>117</c:v>
                </c:pt>
                <c:pt idx="111" formatCode="General">
                  <c:v>117</c:v>
                </c:pt>
                <c:pt idx="112" formatCode="General">
                  <c:v>117</c:v>
                </c:pt>
                <c:pt idx="113" formatCode="General">
                  <c:v>117</c:v>
                </c:pt>
                <c:pt idx="114" formatCode="General">
                  <c:v>117</c:v>
                </c:pt>
                <c:pt idx="115" formatCode="General">
                  <c:v>117</c:v>
                </c:pt>
                <c:pt idx="116" formatCode="General">
                  <c:v>117</c:v>
                </c:pt>
                <c:pt idx="117" formatCode="General">
                  <c:v>117</c:v>
                </c:pt>
                <c:pt idx="118" formatCode="General">
                  <c:v>117</c:v>
                </c:pt>
                <c:pt idx="119" formatCode="General">
                  <c:v>117</c:v>
                </c:pt>
                <c:pt idx="120" formatCode="General">
                  <c:v>117</c:v>
                </c:pt>
                <c:pt idx="121" formatCode="General">
                  <c:v>117</c:v>
                </c:pt>
                <c:pt idx="122" formatCode="General">
                  <c:v>117</c:v>
                </c:pt>
                <c:pt idx="123" formatCode="General">
                  <c:v>117</c:v>
                </c:pt>
                <c:pt idx="124" formatCode="General">
                  <c:v>117</c:v>
                </c:pt>
                <c:pt idx="125" formatCode="General">
                  <c:v>117</c:v>
                </c:pt>
                <c:pt idx="126" formatCode="General">
                  <c:v>117</c:v>
                </c:pt>
                <c:pt idx="127" formatCode="General">
                  <c:v>117</c:v>
                </c:pt>
                <c:pt idx="128" formatCode="General">
                  <c:v>117</c:v>
                </c:pt>
                <c:pt idx="129" formatCode="General">
                  <c:v>117</c:v>
                </c:pt>
                <c:pt idx="130" formatCode="General">
                  <c:v>117</c:v>
                </c:pt>
                <c:pt idx="131" formatCode="General">
                  <c:v>117</c:v>
                </c:pt>
                <c:pt idx="132" formatCode="General">
                  <c:v>117</c:v>
                </c:pt>
                <c:pt idx="133" formatCode="General">
                  <c:v>117</c:v>
                </c:pt>
                <c:pt idx="134" formatCode="General">
                  <c:v>320</c:v>
                </c:pt>
                <c:pt idx="135" formatCode="General">
                  <c:v>230</c:v>
                </c:pt>
                <c:pt idx="136" formatCode="General">
                  <c:v>190</c:v>
                </c:pt>
                <c:pt idx="137" formatCode="General">
                  <c:v>169.99</c:v>
                </c:pt>
                <c:pt idx="138" formatCode="General">
                  <c:v>449</c:v>
                </c:pt>
                <c:pt idx="139" formatCode="General">
                  <c:v>449</c:v>
                </c:pt>
                <c:pt idx="140" formatCode="General">
                  <c:v>449</c:v>
                </c:pt>
                <c:pt idx="141" formatCode="General">
                  <c:v>300</c:v>
                </c:pt>
                <c:pt idx="142" formatCode="General">
                  <c:v>495</c:v>
                </c:pt>
                <c:pt idx="143" formatCode="General">
                  <c:v>729.98</c:v>
                </c:pt>
                <c:pt idx="144" formatCode="General">
                  <c:v>499.51</c:v>
                </c:pt>
                <c:pt idx="145" formatCode="General">
                  <c:v>495</c:v>
                </c:pt>
                <c:pt idx="146" formatCode="General">
                  <c:v>323.75</c:v>
                </c:pt>
                <c:pt idx="147" formatCode="General">
                  <c:v>703.51</c:v>
                </c:pt>
                <c:pt idx="148" formatCode="General">
                  <c:v>323.75</c:v>
                </c:pt>
                <c:pt idx="149" formatCode="General">
                  <c:v>445</c:v>
                </c:pt>
                <c:pt idx="150" formatCode="General">
                  <c:v>297</c:v>
                </c:pt>
                <c:pt idx="151" formatCode="General">
                  <c:v>325</c:v>
                </c:pt>
                <c:pt idx="152" formatCode="General">
                  <c:v>589</c:v>
                </c:pt>
                <c:pt idx="153" formatCode="General">
                  <c:v>445</c:v>
                </c:pt>
                <c:pt idx="154" formatCode="General">
                  <c:v>125</c:v>
                </c:pt>
                <c:pt idx="155" formatCode="General">
                  <c:v>497</c:v>
                </c:pt>
                <c:pt idx="156" formatCode="General">
                  <c:v>589</c:v>
                </c:pt>
                <c:pt idx="157" formatCode="General">
                  <c:v>125</c:v>
                </c:pt>
                <c:pt idx="158" formatCode="General">
                  <c:v>150</c:v>
                </c:pt>
                <c:pt idx="159" formatCode="General">
                  <c:v>125</c:v>
                </c:pt>
                <c:pt idx="160" formatCode="General">
                  <c:v>497</c:v>
                </c:pt>
                <c:pt idx="161" formatCode="General">
                  <c:v>150</c:v>
                </c:pt>
                <c:pt idx="162" formatCode="General">
                  <c:v>150</c:v>
                </c:pt>
                <c:pt idx="163" formatCode="General">
                  <c:v>275</c:v>
                </c:pt>
                <c:pt idx="164" formatCode="General">
                  <c:v>305</c:v>
                </c:pt>
                <c:pt idx="165" formatCode="General">
                  <c:v>377</c:v>
                </c:pt>
                <c:pt idx="166" formatCode="General">
                  <c:v>150</c:v>
                </c:pt>
                <c:pt idx="167" formatCode="General">
                  <c:v>300</c:v>
                </c:pt>
                <c:pt idx="168" formatCode="General">
                  <c:v>200</c:v>
                </c:pt>
                <c:pt idx="169" formatCode="General">
                  <c:v>445</c:v>
                </c:pt>
                <c:pt idx="170" formatCode="General">
                  <c:v>525</c:v>
                </c:pt>
                <c:pt idx="171" formatCode="General">
                  <c:v>130</c:v>
                </c:pt>
                <c:pt idx="172" formatCode="General">
                  <c:v>297</c:v>
                </c:pt>
                <c:pt idx="173" formatCode="General">
                  <c:v>221.32600000000002</c:v>
                </c:pt>
                <c:pt idx="174" formatCode="General">
                  <c:v>504.7</c:v>
                </c:pt>
                <c:pt idx="175" formatCode="General">
                  <c:v>275</c:v>
                </c:pt>
                <c:pt idx="176" formatCode="General">
                  <c:v>275</c:v>
                </c:pt>
                <c:pt idx="177" formatCode="General">
                  <c:v>260</c:v>
                </c:pt>
                <c:pt idx="178" formatCode="General">
                  <c:v>266.5</c:v>
                </c:pt>
                <c:pt idx="179" formatCode="General">
                  <c:v>162</c:v>
                </c:pt>
                <c:pt idx="180" formatCode="General">
                  <c:v>162</c:v>
                </c:pt>
                <c:pt idx="181" formatCode="General">
                  <c:v>301</c:v>
                </c:pt>
                <c:pt idx="182" formatCode="General">
                  <c:v>291</c:v>
                </c:pt>
                <c:pt idx="183" formatCode="General">
                  <c:v>374.83</c:v>
                </c:pt>
                <c:pt idx="184" formatCode="General">
                  <c:v>382</c:v>
                </c:pt>
                <c:pt idx="185" formatCode="General">
                  <c:v>291</c:v>
                </c:pt>
                <c:pt idx="186" formatCode="General">
                  <c:v>188</c:v>
                </c:pt>
                <c:pt idx="187" formatCode="General">
                  <c:v>249</c:v>
                </c:pt>
                <c:pt idx="188" formatCode="General">
                  <c:v>291</c:v>
                </c:pt>
                <c:pt idx="189" formatCode="General">
                  <c:v>291</c:v>
                </c:pt>
                <c:pt idx="190" formatCode="General">
                  <c:v>550</c:v>
                </c:pt>
                <c:pt idx="191" formatCode="General">
                  <c:v>275</c:v>
                </c:pt>
                <c:pt idx="192" formatCode="General">
                  <c:v>169</c:v>
                </c:pt>
                <c:pt idx="193" formatCode="General">
                  <c:v>169</c:v>
                </c:pt>
                <c:pt idx="194" formatCode="General">
                  <c:v>291</c:v>
                </c:pt>
                <c:pt idx="195" formatCode="General">
                  <c:v>382</c:v>
                </c:pt>
                <c:pt idx="196" formatCode="General">
                  <c:v>169</c:v>
                </c:pt>
                <c:pt idx="197" formatCode="General">
                  <c:v>169</c:v>
                </c:pt>
                <c:pt idx="198" formatCode="General">
                  <c:v>162</c:v>
                </c:pt>
                <c:pt idx="199" formatCode="General">
                  <c:v>336.31</c:v>
                </c:pt>
                <c:pt idx="200" formatCode="General">
                  <c:v>314</c:v>
                </c:pt>
                <c:pt idx="201" formatCode="General">
                  <c:v>184.29999999999998</c:v>
                </c:pt>
                <c:pt idx="202" formatCode="General">
                  <c:v>184.3</c:v>
                </c:pt>
                <c:pt idx="203" formatCode="General">
                  <c:v>184.29999999999998</c:v>
                </c:pt>
                <c:pt idx="204" formatCode="General">
                  <c:v>609.06999999999994</c:v>
                </c:pt>
                <c:pt idx="205" formatCode="General">
                  <c:v>327</c:v>
                </c:pt>
                <c:pt idx="206" formatCode="General">
                  <c:v>429</c:v>
                </c:pt>
                <c:pt idx="207" formatCode="General">
                  <c:v>50</c:v>
                </c:pt>
                <c:pt idx="208" formatCode="General">
                  <c:v>40</c:v>
                </c:pt>
                <c:pt idx="209" formatCode="General">
                  <c:v>60</c:v>
                </c:pt>
                <c:pt idx="210" formatCode="General">
                  <c:v>40</c:v>
                </c:pt>
                <c:pt idx="211" formatCode="General">
                  <c:v>70</c:v>
                </c:pt>
                <c:pt idx="212" formatCode="General">
                  <c:v>70</c:v>
                </c:pt>
                <c:pt idx="213" formatCode="General">
                  <c:v>70</c:v>
                </c:pt>
                <c:pt idx="214" formatCode="General">
                  <c:v>70</c:v>
                </c:pt>
                <c:pt idx="215" formatCode="General">
                  <c:v>70</c:v>
                </c:pt>
                <c:pt idx="216" formatCode="General">
                  <c:v>50</c:v>
                </c:pt>
                <c:pt idx="217" formatCode="General">
                  <c:v>60</c:v>
                </c:pt>
                <c:pt idx="218" formatCode="General">
                  <c:v>60</c:v>
                </c:pt>
                <c:pt idx="219" formatCode="General">
                  <c:v>70</c:v>
                </c:pt>
                <c:pt idx="220" formatCode="General">
                  <c:v>70</c:v>
                </c:pt>
                <c:pt idx="221" formatCode="General">
                  <c:v>70</c:v>
                </c:pt>
                <c:pt idx="222" formatCode="General">
                  <c:v>60</c:v>
                </c:pt>
                <c:pt idx="223" formatCode="General">
                  <c:v>397</c:v>
                </c:pt>
                <c:pt idx="224" formatCode="General">
                  <c:v>60</c:v>
                </c:pt>
                <c:pt idx="225" formatCode="General">
                  <c:v>50</c:v>
                </c:pt>
                <c:pt idx="226" formatCode="General">
                  <c:v>70</c:v>
                </c:pt>
                <c:pt idx="227" formatCode="General">
                  <c:v>60</c:v>
                </c:pt>
                <c:pt idx="228" formatCode="General">
                  <c:v>295</c:v>
                </c:pt>
                <c:pt idx="229" formatCode="General">
                  <c:v>300</c:v>
                </c:pt>
                <c:pt idx="230" formatCode="General">
                  <c:v>40</c:v>
                </c:pt>
                <c:pt idx="231" formatCode="General">
                  <c:v>300</c:v>
                </c:pt>
                <c:pt idx="232" formatCode="General">
                  <c:v>950</c:v>
                </c:pt>
                <c:pt idx="233" formatCode="General">
                  <c:v>875</c:v>
                </c:pt>
                <c:pt idx="234" formatCode="General">
                  <c:v>270</c:v>
                </c:pt>
                <c:pt idx="235" formatCode="General">
                  <c:v>450</c:v>
                </c:pt>
                <c:pt idx="236" formatCode="General">
                  <c:v>373.36</c:v>
                </c:pt>
                <c:pt idx="237" formatCode="General">
                  <c:v>373.36</c:v>
                </c:pt>
                <c:pt idx="238" formatCode="General">
                  <c:v>450</c:v>
                </c:pt>
                <c:pt idx="239" formatCode="General">
                  <c:v>373.35999999999996</c:v>
                </c:pt>
                <c:pt idx="240" formatCode="General">
                  <c:v>27</c:v>
                </c:pt>
                <c:pt idx="241" formatCode="&quot;$&quot;#,##0">
                  <c:v>285</c:v>
                </c:pt>
                <c:pt idx="242" formatCode="&quot;$&quot;#,##0">
                  <c:v>255.71</c:v>
                </c:pt>
                <c:pt idx="243" formatCode="&quot;$&quot;#,##0">
                  <c:v>95.62841530054645</c:v>
                </c:pt>
                <c:pt idx="244" formatCode="&quot;$&quot;#,##0">
                  <c:v>99.97</c:v>
                </c:pt>
                <c:pt idx="245" formatCode="&quot;$&quot;#,##0">
                  <c:v>89.480874316939889</c:v>
                </c:pt>
                <c:pt idx="246" formatCode="&quot;$&quot;#,##0">
                  <c:v>270</c:v>
                </c:pt>
                <c:pt idx="247" formatCode="&quot;$&quot;#,##0">
                  <c:v>465.22</c:v>
                </c:pt>
                <c:pt idx="248" formatCode="&quot;$&quot;#,##0">
                  <c:v>179.95</c:v>
                </c:pt>
                <c:pt idx="249" formatCode="&quot;$&quot;#,##0">
                  <c:v>59.97</c:v>
                </c:pt>
                <c:pt idx="250" formatCode="&quot;$&quot;#,##0">
                  <c:v>59.95</c:v>
                </c:pt>
                <c:pt idx="251" formatCode="&quot;$&quot;#,##0">
                  <c:v>119.99</c:v>
                </c:pt>
                <c:pt idx="252" formatCode="&quot;$&quot;#,##0">
                  <c:v>282.86</c:v>
                </c:pt>
                <c:pt idx="253" formatCode="&quot;$&quot;#,##0">
                  <c:v>69.98</c:v>
                </c:pt>
                <c:pt idx="254" formatCode="&quot;$&quot;#,##0">
                  <c:v>328.83</c:v>
                </c:pt>
                <c:pt idx="255" formatCode="&quot;$&quot;#,##0">
                  <c:v>265</c:v>
                </c:pt>
                <c:pt idx="256" formatCode="&quot;$&quot;#,##0">
                  <c:v>108.10928961748634</c:v>
                </c:pt>
                <c:pt idx="257" formatCode="&quot;$&quot;#,##0">
                  <c:v>116.09</c:v>
                </c:pt>
                <c:pt idx="258" formatCode="&quot;$&quot;#,##0">
                  <c:v>312</c:v>
                </c:pt>
                <c:pt idx="259" formatCode="&quot;$&quot;#,##0">
                  <c:v>152</c:v>
                </c:pt>
                <c:pt idx="260" formatCode="&quot;$&quot;#,##0">
                  <c:v>52.99</c:v>
                </c:pt>
                <c:pt idx="261" formatCode="&quot;$&quot;#,##0">
                  <c:v>163</c:v>
                </c:pt>
                <c:pt idx="262" formatCode="&quot;$&quot;#,##0">
                  <c:v>352.45</c:v>
                </c:pt>
                <c:pt idx="263" formatCode="&quot;$&quot;#,##0">
                  <c:v>156</c:v>
                </c:pt>
                <c:pt idx="264" formatCode="&quot;$&quot;#,##0">
                  <c:v>192</c:v>
                </c:pt>
                <c:pt idx="265" formatCode="&quot;$&quot;#,##0">
                  <c:v>220.42</c:v>
                </c:pt>
                <c:pt idx="266" formatCode="&quot;$&quot;#,##0">
                  <c:v>234.66</c:v>
                </c:pt>
                <c:pt idx="267" formatCode="&quot;$&quot;#,##0">
                  <c:v>159</c:v>
                </c:pt>
                <c:pt idx="268" formatCode="&quot;$&quot;#,##0">
                  <c:v>115.77</c:v>
                </c:pt>
                <c:pt idx="269" formatCode="&quot;$&quot;#,##0">
                  <c:v>99.97</c:v>
                </c:pt>
                <c:pt idx="270" formatCode="&quot;$&quot;#,##0">
                  <c:v>109</c:v>
                </c:pt>
                <c:pt idx="271" formatCode="&quot;$&quot;#,##0">
                  <c:v>98.6</c:v>
                </c:pt>
                <c:pt idx="272" formatCode="&quot;$&quot;#,##0">
                  <c:v>139</c:v>
                </c:pt>
                <c:pt idx="273" formatCode="&quot;$&quot;#,##0">
                  <c:v>169.79</c:v>
                </c:pt>
                <c:pt idx="274" formatCode="&quot;$&quot;#,##0">
                  <c:v>268.19</c:v>
                </c:pt>
                <c:pt idx="275" formatCode="&quot;$&quot;#,##0">
                  <c:v>628.92999999999995</c:v>
                </c:pt>
                <c:pt idx="276" formatCode="&quot;$&quot;#,##0">
                  <c:v>285.17</c:v>
                </c:pt>
                <c:pt idx="277" formatCode="&quot;$&quot;#,##0">
                  <c:v>291.54000000000002</c:v>
                </c:pt>
                <c:pt idx="278" formatCode="&quot;$&quot;#,##0">
                  <c:v>106.28415300546447</c:v>
                </c:pt>
                <c:pt idx="279" formatCode="&quot;$&quot;#,##0">
                  <c:v>131.01</c:v>
                </c:pt>
                <c:pt idx="280" formatCode="&quot;$&quot;#,##0">
                  <c:v>102.85</c:v>
                </c:pt>
                <c:pt idx="281" formatCode="&quot;$&quot;#,##0">
                  <c:v>245.2</c:v>
                </c:pt>
                <c:pt idx="282" formatCode="&quot;$&quot;#,##0">
                  <c:v>527.12</c:v>
                </c:pt>
                <c:pt idx="283" formatCode="&quot;$&quot;#,##0">
                  <c:v>354.45</c:v>
                </c:pt>
                <c:pt idx="284" formatCode="&quot;$&quot;#,##0">
                  <c:v>130.94999999999999</c:v>
                </c:pt>
                <c:pt idx="285" formatCode="&quot;$&quot;#,##0">
                  <c:v>180</c:v>
                </c:pt>
                <c:pt idx="286" formatCode="&quot;$&quot;#,##0">
                  <c:v>143.15</c:v>
                </c:pt>
                <c:pt idx="287" formatCode="&quot;$&quot;#,##0">
                  <c:v>592.66</c:v>
                </c:pt>
                <c:pt idx="288" formatCode="&quot;$&quot;#,##0">
                  <c:v>442</c:v>
                </c:pt>
                <c:pt idx="289" formatCode="&quot;$&quot;#,##0">
                  <c:v>253.82513661202185</c:v>
                </c:pt>
                <c:pt idx="290" formatCode="&quot;$&quot;#,##0">
                  <c:v>682</c:v>
                </c:pt>
                <c:pt idx="291" formatCode="&quot;$&quot;#,##0">
                  <c:v>259.15300546448088</c:v>
                </c:pt>
                <c:pt idx="292" formatCode="&quot;$&quot;#,##0">
                  <c:v>143.38999999999999</c:v>
                </c:pt>
                <c:pt idx="293" formatCode="&quot;$&quot;#,##0">
                  <c:v>192.89</c:v>
                </c:pt>
                <c:pt idx="294" formatCode="&quot;$&quot;#,##0">
                  <c:v>428</c:v>
                </c:pt>
                <c:pt idx="295" formatCode="&quot;$&quot;#,##0">
                  <c:v>449</c:v>
                </c:pt>
                <c:pt idx="296" formatCode="&quot;$&quot;#,##0">
                  <c:v>439.06</c:v>
                </c:pt>
                <c:pt idx="297" formatCode="&quot;$&quot;#,##0">
                  <c:v>501.36612021857923</c:v>
                </c:pt>
                <c:pt idx="298" formatCode="&quot;$&quot;#,##0">
                  <c:v>275.39</c:v>
                </c:pt>
                <c:pt idx="299" formatCode="&quot;$&quot;#,##0">
                  <c:v>379.95</c:v>
                </c:pt>
                <c:pt idx="300" formatCode="&quot;$&quot;#,##0">
                  <c:v>302.69</c:v>
                </c:pt>
                <c:pt idx="301" formatCode="&quot;$&quot;#,##0">
                  <c:v>342.69</c:v>
                </c:pt>
                <c:pt idx="302" formatCode="&quot;$&quot;#,##0">
                  <c:v>398.57</c:v>
                </c:pt>
                <c:pt idx="303" formatCode="&quot;$&quot;#,##0">
                  <c:v>106.99</c:v>
                </c:pt>
                <c:pt idx="304" formatCode="&quot;$&quot;#,##0">
                  <c:v>199</c:v>
                </c:pt>
                <c:pt idx="305" formatCode="&quot;$&quot;#,##0">
                  <c:v>184.29</c:v>
                </c:pt>
                <c:pt idx="306" formatCode="&quot;$&quot;#,##0">
                  <c:v>807</c:v>
                </c:pt>
                <c:pt idx="307" formatCode="&quot;$&quot;#,##0">
                  <c:v>137.75</c:v>
                </c:pt>
                <c:pt idx="308" formatCode="&quot;$&quot;#,##0">
                  <c:v>412.3</c:v>
                </c:pt>
                <c:pt idx="309" formatCode="&quot;$&quot;#,##0">
                  <c:v>147.5</c:v>
                </c:pt>
                <c:pt idx="310" formatCode="&quot;$&quot;#,##0">
                  <c:v>155.28</c:v>
                </c:pt>
                <c:pt idx="311" formatCode="&quot;$&quot;#,##0">
                  <c:v>99.75</c:v>
                </c:pt>
                <c:pt idx="312" formatCode="&quot;$&quot;#,##0">
                  <c:v>118.86</c:v>
                </c:pt>
                <c:pt idx="313" formatCode="&quot;$&quot;#,##0">
                  <c:v>139.99</c:v>
                </c:pt>
                <c:pt idx="314" formatCode="&quot;$&quot;#,##0">
                  <c:v>409.95</c:v>
                </c:pt>
                <c:pt idx="315" formatCode="&quot;$&quot;#,##0">
                  <c:v>278.99</c:v>
                </c:pt>
                <c:pt idx="316" formatCode="&quot;$&quot;#,##0">
                  <c:v>139.99</c:v>
                </c:pt>
                <c:pt idx="317" formatCode="&quot;$&quot;#,##0">
                  <c:v>479.89</c:v>
                </c:pt>
                <c:pt idx="318" formatCode="&quot;$&quot;#,##0">
                  <c:v>171.6</c:v>
                </c:pt>
                <c:pt idx="319" formatCode="&quot;$&quot;#,##0">
                  <c:v>175</c:v>
                </c:pt>
                <c:pt idx="320" formatCode="&quot;$&quot;#,##0">
                  <c:v>169.99</c:v>
                </c:pt>
                <c:pt idx="321" formatCode="&quot;$&quot;#,##0">
                  <c:v>119.99</c:v>
                </c:pt>
                <c:pt idx="322" formatCode="&quot;$&quot;#,##0">
                  <c:v>329.23497267759564</c:v>
                </c:pt>
                <c:pt idx="323" formatCode="&quot;$&quot;#,##0">
                  <c:v>218.5792349726776</c:v>
                </c:pt>
                <c:pt idx="324" formatCode="&quot;$&quot;#,##0">
                  <c:v>266</c:v>
                </c:pt>
                <c:pt idx="325" formatCode="&quot;$&quot;#,##0">
                  <c:v>269.99</c:v>
                </c:pt>
                <c:pt idx="326" formatCode="&quot;$&quot;#,##0">
                  <c:v>513</c:v>
                </c:pt>
                <c:pt idx="327" formatCode="&quot;$&quot;#,##0">
                  <c:v>399</c:v>
                </c:pt>
                <c:pt idx="328" formatCode="&quot;$&quot;#,##0">
                  <c:v>420</c:v>
                </c:pt>
                <c:pt idx="329" formatCode="&quot;$&quot;#,##0">
                  <c:v>429.99</c:v>
                </c:pt>
                <c:pt idx="330" formatCode="&quot;$&quot;#,##0">
                  <c:v>667.75956284153006</c:v>
                </c:pt>
                <c:pt idx="331" formatCode="&quot;$&quot;#,##0">
                  <c:v>458.85</c:v>
                </c:pt>
                <c:pt idx="332" formatCode="&quot;$&quot;#,##0">
                  <c:v>379.23497267759564</c:v>
                </c:pt>
                <c:pt idx="333" formatCode="&quot;$&quot;#,##0">
                  <c:v>199.59016393442622</c:v>
                </c:pt>
                <c:pt idx="334" formatCode="&quot;$&quot;#,##0">
                  <c:v>209</c:v>
                </c:pt>
                <c:pt idx="335" formatCode="&quot;$&quot;#,##0">
                  <c:v>542.34972677595624</c:v>
                </c:pt>
                <c:pt idx="336" formatCode="&quot;$&quot;#,##0">
                  <c:v>401.69</c:v>
                </c:pt>
                <c:pt idx="337" formatCode="&quot;$&quot;#,##0">
                  <c:v>139.99</c:v>
                </c:pt>
                <c:pt idx="338" formatCode="&quot;$&quot;#,##0">
                  <c:v>456</c:v>
                </c:pt>
                <c:pt idx="339" formatCode="&quot;$&quot;#,##0">
                  <c:v>455.71</c:v>
                </c:pt>
                <c:pt idx="340" formatCode="&quot;$&quot;#,##0">
                  <c:v>433.33333333333331</c:v>
                </c:pt>
                <c:pt idx="341" formatCode="&quot;$&quot;#,##0">
                  <c:v>416.39344262295083</c:v>
                </c:pt>
                <c:pt idx="342" formatCode="&quot;$&quot;#,##0">
                  <c:v>583.48</c:v>
                </c:pt>
                <c:pt idx="343" formatCode="&quot;$&quot;#,##0">
                  <c:v>374.91</c:v>
                </c:pt>
                <c:pt idx="344" formatCode="&quot;$&quot;#,##0">
                  <c:v>298.58999999999997</c:v>
                </c:pt>
                <c:pt idx="345" formatCode="&quot;$&quot;#,##0">
                  <c:v>378.14207650273221</c:v>
                </c:pt>
                <c:pt idx="346" formatCode="&quot;$&quot;#,##0">
                  <c:v>414.29</c:v>
                </c:pt>
                <c:pt idx="347" formatCode="&quot;$&quot;#,##0">
                  <c:v>432.25</c:v>
                </c:pt>
                <c:pt idx="348" formatCode="&quot;$&quot;#,##0">
                  <c:v>485.25</c:v>
                </c:pt>
                <c:pt idx="349" formatCode="&quot;$&quot;#,##0">
                  <c:v>327.86885245901635</c:v>
                </c:pt>
                <c:pt idx="350" formatCode="&quot;$&quot;#,##0">
                  <c:v>332.5</c:v>
                </c:pt>
                <c:pt idx="351" formatCode="&quot;$&quot;#,##0">
                  <c:v>365.75</c:v>
                </c:pt>
                <c:pt idx="352" formatCode="&quot;$&quot;#,##0">
                  <c:v>389.61748633879779</c:v>
                </c:pt>
                <c:pt idx="353" formatCode="&quot;$&quot;#,##0">
                  <c:v>326.75</c:v>
                </c:pt>
                <c:pt idx="354" formatCode="&quot;$&quot;#,##0">
                  <c:v>454.91803278688525</c:v>
                </c:pt>
                <c:pt idx="355" formatCode="&quot;$&quot;#,##0">
                  <c:v>412</c:v>
                </c:pt>
                <c:pt idx="356" formatCode="&quot;$&quot;#,##0">
                  <c:v>373.49</c:v>
                </c:pt>
                <c:pt idx="357" formatCode="&quot;$&quot;#,##0">
                  <c:v>470.6</c:v>
                </c:pt>
                <c:pt idx="358" formatCode="&quot;$&quot;#,##0">
                  <c:v>341.49</c:v>
                </c:pt>
                <c:pt idx="359" formatCode="&quot;$&quot;#,##0">
                  <c:v>902.73224043715845</c:v>
                </c:pt>
                <c:pt idx="360" formatCode="&quot;$&quot;#,##0">
                  <c:v>589.07103825136608</c:v>
                </c:pt>
                <c:pt idx="361" formatCode="&quot;$&quot;#,##0">
                  <c:v>452.2</c:v>
                </c:pt>
                <c:pt idx="362" formatCode="&quot;$&quot;#,##0">
                  <c:v>399</c:v>
                </c:pt>
                <c:pt idx="363" formatCode="&quot;$&quot;#,##0">
                  <c:v>417.4863387978142</c:v>
                </c:pt>
                <c:pt idx="364" formatCode="&quot;$&quot;#,##0">
                  <c:v>522.67759562841525</c:v>
                </c:pt>
                <c:pt idx="365" formatCode="&quot;$&quot;#,##0">
                  <c:v>437.15846994535519</c:v>
                </c:pt>
                <c:pt idx="366" formatCode="&quot;$&quot;#,##0">
                  <c:v>578.68852459016387</c:v>
                </c:pt>
                <c:pt idx="367" formatCode="&quot;$&quot;#,##0">
                  <c:v>479.78142076502729</c:v>
                </c:pt>
                <c:pt idx="368" formatCode="&quot;$&quot;#,##0">
                  <c:v>548.79999999999995</c:v>
                </c:pt>
                <c:pt idx="369" formatCode="&quot;$&quot;#,##0">
                  <c:v>700</c:v>
                </c:pt>
                <c:pt idx="370" formatCode="&quot;$&quot;#,##0">
                  <c:v>249.99</c:v>
                </c:pt>
                <c:pt idx="371" formatCode="&quot;$&quot;#,##0">
                  <c:v>399</c:v>
                </c:pt>
                <c:pt idx="372" formatCode="&quot;$&quot;#,##0">
                  <c:v>402.66</c:v>
                </c:pt>
                <c:pt idx="373" formatCode="&quot;$&quot;#,##0">
                  <c:v>298.69</c:v>
                </c:pt>
                <c:pt idx="374" formatCode="&quot;$&quot;#,##0">
                  <c:v>816.39344262295083</c:v>
                </c:pt>
                <c:pt idx="375" formatCode="&quot;$&quot;#,##0">
                  <c:v>419.04</c:v>
                </c:pt>
                <c:pt idx="376" formatCode="&quot;$&quot;#,##0">
                  <c:v>643.71584699453547</c:v>
                </c:pt>
                <c:pt idx="377" formatCode="&quot;$&quot;#,##0">
                  <c:v>412.89</c:v>
                </c:pt>
                <c:pt idx="378" formatCode="&quot;$&quot;#,##0">
                  <c:v>583.48</c:v>
                </c:pt>
                <c:pt idx="379" formatCode="&quot;$&quot;#,##0">
                  <c:v>415.3005464480874</c:v>
                </c:pt>
                <c:pt idx="380" formatCode="&quot;$&quot;#,##0">
                  <c:v>588.52459016393436</c:v>
                </c:pt>
                <c:pt idx="381" formatCode="&quot;$&quot;#,##0">
                  <c:v>411</c:v>
                </c:pt>
                <c:pt idx="382" formatCode="&quot;$&quot;#,##0">
                  <c:v>697.81420765027315</c:v>
                </c:pt>
                <c:pt idx="383" formatCode="&quot;$&quot;#,##0">
                  <c:v>950.2732240437158</c:v>
                </c:pt>
                <c:pt idx="384" formatCode="&quot;$&quot;#,##0">
                  <c:v>871.03825136612022</c:v>
                </c:pt>
                <c:pt idx="385" formatCode="&quot;$&quot;#,##0">
                  <c:v>1025.6830601092895</c:v>
                </c:pt>
                <c:pt idx="386" formatCode="&quot;$&quot;#,##0">
                  <c:v>479.99</c:v>
                </c:pt>
                <c:pt idx="387" formatCode="&quot;$&quot;#,##0">
                  <c:v>524.59016393442619</c:v>
                </c:pt>
                <c:pt idx="388" formatCode="&quot;$&quot;#,##0">
                  <c:v>633.87978142076497</c:v>
                </c:pt>
                <c:pt idx="389" formatCode="&quot;$&quot;#,##0">
                  <c:v>763.93442622950818</c:v>
                </c:pt>
                <c:pt idx="390" formatCode="&quot;$&quot;#,##0">
                  <c:v>616.39344262295083</c:v>
                </c:pt>
                <c:pt idx="391" formatCode="&quot;$&quot;#,##0">
                  <c:v>658.46994535519127</c:v>
                </c:pt>
                <c:pt idx="392" formatCode="&quot;$&quot;#,##0">
                  <c:v>419.99</c:v>
                </c:pt>
                <c:pt idx="393" formatCode="&quot;$&quot;#,##0">
                  <c:v>579.23497267759558</c:v>
                </c:pt>
                <c:pt idx="394" formatCode="&quot;$&quot;#,##0">
                  <c:v>688.52459016393436</c:v>
                </c:pt>
                <c:pt idx="395" formatCode="&quot;$&quot;#,##0">
                  <c:v>743.16939890710375</c:v>
                </c:pt>
                <c:pt idx="396" formatCode="&quot;$&quot;#,##0">
                  <c:v>400</c:v>
                </c:pt>
                <c:pt idx="397" formatCode="&quot;$&quot;#,##0">
                  <c:v>485.25</c:v>
                </c:pt>
                <c:pt idx="398" formatCode="&quot;$&quot;#,##0">
                  <c:v>479.99</c:v>
                </c:pt>
                <c:pt idx="399" formatCode="&quot;$&quot;#,##0">
                  <c:v>479.89</c:v>
                </c:pt>
                <c:pt idx="400" formatCode="&quot;$&quot;#,##0">
                  <c:v>470.6</c:v>
                </c:pt>
                <c:pt idx="401" formatCode="&quot;$&quot;#,##0">
                  <c:v>458.85</c:v>
                </c:pt>
                <c:pt idx="402" formatCode="&quot;$&quot;#,##0">
                  <c:v>455.71</c:v>
                </c:pt>
                <c:pt idx="403" formatCode="&quot;$&quot;#,##0">
                  <c:v>452.2</c:v>
                </c:pt>
                <c:pt idx="404" formatCode="&quot;$&quot;#,##0">
                  <c:v>432.25</c:v>
                </c:pt>
                <c:pt idx="405" formatCode="&quot;$&quot;#,##0">
                  <c:v>429.99</c:v>
                </c:pt>
                <c:pt idx="406" formatCode="&quot;$&quot;#,##0">
                  <c:v>419.04</c:v>
                </c:pt>
                <c:pt idx="407" formatCode="&quot;$&quot;#,##0">
                  <c:v>414.29</c:v>
                </c:pt>
                <c:pt idx="408" formatCode="&quot;$&quot;#,##0">
                  <c:v>412.89</c:v>
                </c:pt>
                <c:pt idx="409" formatCode="&quot;$&quot;#,##0">
                  <c:v>412.3</c:v>
                </c:pt>
                <c:pt idx="410" formatCode="&quot;$&quot;#,##0">
                  <c:v>412</c:v>
                </c:pt>
                <c:pt idx="411" formatCode="&quot;$&quot;#,##0">
                  <c:v>411</c:v>
                </c:pt>
                <c:pt idx="412" formatCode="&quot;$&quot;#,##0">
                  <c:v>409.95</c:v>
                </c:pt>
                <c:pt idx="413" formatCode="&quot;$&quot;#,##0">
                  <c:v>401.69</c:v>
                </c:pt>
                <c:pt idx="414" formatCode="&quot;$&quot;#,##0">
                  <c:v>399</c:v>
                </c:pt>
                <c:pt idx="415" formatCode="&quot;$&quot;#,##0">
                  <c:v>398.57</c:v>
                </c:pt>
                <c:pt idx="416" formatCode="&quot;$&quot;#,##0">
                  <c:v>379.95</c:v>
                </c:pt>
                <c:pt idx="417" formatCode="&quot;$&quot;#,##0">
                  <c:v>373.49</c:v>
                </c:pt>
                <c:pt idx="418" formatCode="&quot;$&quot;#,##0">
                  <c:v>365.75</c:v>
                </c:pt>
                <c:pt idx="419" formatCode="&quot;$&quot;#,##0">
                  <c:v>352.45</c:v>
                </c:pt>
                <c:pt idx="420" formatCode="&quot;$&quot;#,##0">
                  <c:v>342.69</c:v>
                </c:pt>
                <c:pt idx="421" formatCode="&quot;$&quot;#,##0">
                  <c:v>341.49</c:v>
                </c:pt>
                <c:pt idx="422" formatCode="&quot;$&quot;#,##0">
                  <c:v>332.5</c:v>
                </c:pt>
                <c:pt idx="423" formatCode="&quot;$&quot;#,##0">
                  <c:v>302.69</c:v>
                </c:pt>
                <c:pt idx="424" formatCode="&quot;$&quot;#,##0">
                  <c:v>298.69</c:v>
                </c:pt>
                <c:pt idx="425" formatCode="&quot;$&quot;#,##0">
                  <c:v>298.58999999999997</c:v>
                </c:pt>
                <c:pt idx="426" formatCode="&quot;$&quot;#,##0">
                  <c:v>291.54000000000002</c:v>
                </c:pt>
                <c:pt idx="427" formatCode="&quot;$&quot;#,##0">
                  <c:v>284.29000000000002</c:v>
                </c:pt>
                <c:pt idx="428" formatCode="&quot;$&quot;#,##0">
                  <c:v>282.86</c:v>
                </c:pt>
                <c:pt idx="429" formatCode="&quot;$&quot;#,##0">
                  <c:v>278.99</c:v>
                </c:pt>
                <c:pt idx="430" formatCode="&quot;$&quot;#,##0">
                  <c:v>275.39</c:v>
                </c:pt>
                <c:pt idx="431" formatCode="&quot;$&quot;#,##0">
                  <c:v>270</c:v>
                </c:pt>
                <c:pt idx="432" formatCode="&quot;$&quot;#,##0">
                  <c:v>269.99</c:v>
                </c:pt>
                <c:pt idx="433" formatCode="&quot;$&quot;#,##0">
                  <c:v>268.19</c:v>
                </c:pt>
                <c:pt idx="434" formatCode="&quot;$&quot;#,##0">
                  <c:v>266</c:v>
                </c:pt>
                <c:pt idx="435" formatCode="&quot;$&quot;#,##0">
                  <c:v>192.89</c:v>
                </c:pt>
                <c:pt idx="436" formatCode="&quot;$&quot;#,##0">
                  <c:v>184.29</c:v>
                </c:pt>
                <c:pt idx="437" formatCode="&quot;$&quot;#,##0">
                  <c:v>169.99</c:v>
                </c:pt>
                <c:pt idx="438" formatCode="&quot;$&quot;#,##0">
                  <c:v>169.79</c:v>
                </c:pt>
                <c:pt idx="439" formatCode="&quot;$&quot;#,##0">
                  <c:v>119.99</c:v>
                </c:pt>
                <c:pt idx="440" formatCode="&quot;$&quot;#,##0">
                  <c:v>119.99</c:v>
                </c:pt>
                <c:pt idx="441" formatCode="&quot;$&quot;#,##0">
                  <c:v>111.75</c:v>
                </c:pt>
                <c:pt idx="442" formatCode="&quot;$&quot;#,##0">
                  <c:v>107.15</c:v>
                </c:pt>
                <c:pt idx="443" formatCode="&quot;$&quot;#,##0">
                  <c:v>101.92</c:v>
                </c:pt>
                <c:pt idx="444" formatCode="&quot;$&quot;#,##0">
                  <c:v>94.33</c:v>
                </c:pt>
                <c:pt idx="445" formatCode="&quot;$&quot;#,##0">
                  <c:v>588</c:v>
                </c:pt>
                <c:pt idx="446" formatCode="&quot;$&quot;#,##0">
                  <c:v>284.92</c:v>
                </c:pt>
                <c:pt idx="447" formatCode="&quot;$&quot;#,##0">
                  <c:v>1325.4725000000001</c:v>
                </c:pt>
                <c:pt idx="448" formatCode="&quot;$&quot;#,##0">
                  <c:v>971.3</c:v>
                </c:pt>
                <c:pt idx="449" formatCode="&quot;$&quot;#,##0">
                  <c:v>845</c:v>
                </c:pt>
                <c:pt idx="450" formatCode="&quot;$&quot;#,##0">
                  <c:v>811.77800000000002</c:v>
                </c:pt>
                <c:pt idx="451" formatCode="&quot;$&quot;#,##0">
                  <c:v>809.09</c:v>
                </c:pt>
                <c:pt idx="452" formatCode="&quot;$&quot;#,##0">
                  <c:v>807</c:v>
                </c:pt>
                <c:pt idx="453" formatCode="&quot;$&quot;#,##0">
                  <c:v>746</c:v>
                </c:pt>
                <c:pt idx="454" formatCode="&quot;$&quot;#,##0">
                  <c:v>744.05</c:v>
                </c:pt>
                <c:pt idx="455" formatCode="&quot;$&quot;#,##0">
                  <c:v>736</c:v>
                </c:pt>
                <c:pt idx="456" formatCode="&quot;$&quot;#,##0">
                  <c:v>735</c:v>
                </c:pt>
                <c:pt idx="457" formatCode="&quot;$&quot;#,##0">
                  <c:v>699</c:v>
                </c:pt>
                <c:pt idx="458" formatCode="&quot;$&quot;#,##0">
                  <c:v>690.84</c:v>
                </c:pt>
                <c:pt idx="459" formatCode="&quot;$&quot;#,##0">
                  <c:v>687.12</c:v>
                </c:pt>
                <c:pt idx="460" formatCode="&quot;$&quot;#,##0">
                  <c:v>659</c:v>
                </c:pt>
                <c:pt idx="461" formatCode="&quot;$&quot;#,##0">
                  <c:v>640.54999999999995</c:v>
                </c:pt>
                <c:pt idx="462" formatCode="&quot;$&quot;#,##0">
                  <c:v>632.5</c:v>
                </c:pt>
                <c:pt idx="463" formatCode="&quot;$&quot;#,##0">
                  <c:v>629.99</c:v>
                </c:pt>
                <c:pt idx="464" formatCode="&quot;$&quot;#,##0">
                  <c:v>602.37</c:v>
                </c:pt>
                <c:pt idx="465" formatCode="&quot;$&quot;#,##0">
                  <c:v>583.48</c:v>
                </c:pt>
                <c:pt idx="466" formatCode="&quot;$&quot;#,##0">
                  <c:v>583.48</c:v>
                </c:pt>
                <c:pt idx="467" formatCode="&quot;$&quot;#,##0">
                  <c:v>569.99</c:v>
                </c:pt>
                <c:pt idx="468" formatCode="&quot;$&quot;#,##0">
                  <c:v>548.79999999999995</c:v>
                </c:pt>
                <c:pt idx="469" formatCode="&quot;$&quot;#,##0">
                  <c:v>530</c:v>
                </c:pt>
                <c:pt idx="470" formatCode="&quot;$&quot;#,##0">
                  <c:v>529.20000000000005</c:v>
                </c:pt>
                <c:pt idx="471" formatCode="&quot;$&quot;#,##0">
                  <c:v>527.12</c:v>
                </c:pt>
                <c:pt idx="472" formatCode="&quot;$&quot;#,##0">
                  <c:v>515.98</c:v>
                </c:pt>
                <c:pt idx="473" formatCode="&quot;$&quot;#,##0">
                  <c:v>476.69</c:v>
                </c:pt>
                <c:pt idx="474" formatCode="&quot;$&quot;#,##0">
                  <c:v>459.99</c:v>
                </c:pt>
                <c:pt idx="475" formatCode="&quot;$&quot;#,##0">
                  <c:v>449.99</c:v>
                </c:pt>
                <c:pt idx="476" formatCode="&quot;$&quot;#,##0">
                  <c:v>439.3</c:v>
                </c:pt>
                <c:pt idx="477" formatCode="&quot;$&quot;#,##0">
                  <c:v>435.85</c:v>
                </c:pt>
                <c:pt idx="478" formatCode="&quot;$&quot;#,##0">
                  <c:v>429.99</c:v>
                </c:pt>
                <c:pt idx="479" formatCode="&quot;$&quot;#,##0">
                  <c:v>419.99</c:v>
                </c:pt>
                <c:pt idx="480" formatCode="&quot;$&quot;#,##0">
                  <c:v>419</c:v>
                </c:pt>
                <c:pt idx="481" formatCode="&quot;$&quot;#,##0">
                  <c:v>410</c:v>
                </c:pt>
                <c:pt idx="482" formatCode="&quot;$&quot;#,##0">
                  <c:v>409.95</c:v>
                </c:pt>
                <c:pt idx="483" formatCode="&quot;$&quot;#,##0">
                  <c:v>399.99</c:v>
                </c:pt>
                <c:pt idx="484" formatCode="&quot;$&quot;#,##0">
                  <c:v>399</c:v>
                </c:pt>
                <c:pt idx="485" formatCode="&quot;$&quot;#,##0">
                  <c:v>399</c:v>
                </c:pt>
                <c:pt idx="486" formatCode="&quot;$&quot;#,##0">
                  <c:v>399</c:v>
                </c:pt>
                <c:pt idx="487" formatCode="&quot;$&quot;#,##0">
                  <c:v>392.88</c:v>
                </c:pt>
                <c:pt idx="488" formatCode="&quot;$&quot;#,##0">
                  <c:v>389.95</c:v>
                </c:pt>
                <c:pt idx="489" formatCode="&quot;$&quot;#,##0">
                  <c:v>380.41</c:v>
                </c:pt>
                <c:pt idx="490" formatCode="&quot;$&quot;#,##0">
                  <c:v>374.91</c:v>
                </c:pt>
                <c:pt idx="491" formatCode="&quot;$&quot;#,##0">
                  <c:v>354.45</c:v>
                </c:pt>
                <c:pt idx="492" formatCode="&quot;$&quot;#,##0">
                  <c:v>349.5</c:v>
                </c:pt>
                <c:pt idx="493" formatCode="&quot;$&quot;#,##0">
                  <c:v>345.73</c:v>
                </c:pt>
                <c:pt idx="494" formatCode="&quot;$&quot;#,##0">
                  <c:v>341.55</c:v>
                </c:pt>
                <c:pt idx="495" formatCode="&quot;$&quot;#,##0">
                  <c:v>335.61748633879779</c:v>
                </c:pt>
                <c:pt idx="496" formatCode="&quot;$&quot;#,##0">
                  <c:v>333.21</c:v>
                </c:pt>
                <c:pt idx="497" formatCode="&quot;$&quot;#,##0">
                  <c:v>328.83</c:v>
                </c:pt>
                <c:pt idx="498" formatCode="&quot;$&quot;#,##0">
                  <c:v>327.75</c:v>
                </c:pt>
                <c:pt idx="499" formatCode="&quot;$&quot;#,##0">
                  <c:v>326.75</c:v>
                </c:pt>
                <c:pt idx="500" formatCode="&quot;$&quot;#,##0">
                  <c:v>325</c:v>
                </c:pt>
                <c:pt idx="501" formatCode="&quot;$&quot;#,##0">
                  <c:v>310.10928961748635</c:v>
                </c:pt>
                <c:pt idx="502" formatCode="&quot;$&quot;#,##0">
                  <c:v>301.36</c:v>
                </c:pt>
                <c:pt idx="503" formatCode="&quot;$&quot;#,##0">
                  <c:v>301.36</c:v>
                </c:pt>
                <c:pt idx="504" formatCode="&quot;$&quot;#,##0">
                  <c:v>288</c:v>
                </c:pt>
                <c:pt idx="505" formatCode="&quot;$&quot;#,##0">
                  <c:v>280</c:v>
                </c:pt>
                <c:pt idx="506" formatCode="&quot;$&quot;#,##0">
                  <c:v>279.95</c:v>
                </c:pt>
                <c:pt idx="507" formatCode="&quot;$&quot;#,##0">
                  <c:v>278.14207650273221</c:v>
                </c:pt>
                <c:pt idx="508" formatCode="&quot;$&quot;#,##0">
                  <c:v>278.14207650273221</c:v>
                </c:pt>
                <c:pt idx="509" formatCode="&quot;$&quot;#,##0">
                  <c:v>265</c:v>
                </c:pt>
                <c:pt idx="510" formatCode="&quot;$&quot;#,##0">
                  <c:v>261.33800000000002</c:v>
                </c:pt>
                <c:pt idx="511" formatCode="&quot;$&quot;#,##0">
                  <c:v>259.13800000000003</c:v>
                </c:pt>
                <c:pt idx="512" formatCode="&quot;$&quot;#,##0">
                  <c:v>259</c:v>
                </c:pt>
                <c:pt idx="513" formatCode="&quot;$&quot;#,##0">
                  <c:v>258.03800000000001</c:v>
                </c:pt>
                <c:pt idx="514" formatCode="&quot;$&quot;#,##0">
                  <c:v>249.99</c:v>
                </c:pt>
                <c:pt idx="515" formatCode="&quot;$&quot;#,##0">
                  <c:v>248.22404371584699</c:v>
                </c:pt>
                <c:pt idx="516" formatCode="&quot;$&quot;#,##0">
                  <c:v>245.99</c:v>
                </c:pt>
                <c:pt idx="517" formatCode="&quot;$&quot;#,##0">
                  <c:v>245.2</c:v>
                </c:pt>
                <c:pt idx="518" formatCode="&quot;$&quot;#,##0">
                  <c:v>241.06</c:v>
                </c:pt>
                <c:pt idx="519" formatCode="&quot;$&quot;#,##0">
                  <c:v>240.02732240437157</c:v>
                </c:pt>
                <c:pt idx="520" formatCode="&quot;$&quot;#,##0">
                  <c:v>239</c:v>
                </c:pt>
                <c:pt idx="521" formatCode="&quot;$&quot;#,##0">
                  <c:v>235.51912568306011</c:v>
                </c:pt>
                <c:pt idx="522" formatCode="&quot;$&quot;#,##0">
                  <c:v>234.66</c:v>
                </c:pt>
                <c:pt idx="523" formatCode="&quot;$&quot;#,##0">
                  <c:v>230.9</c:v>
                </c:pt>
                <c:pt idx="524" formatCode="&quot;$&quot;#,##0">
                  <c:v>229.99</c:v>
                </c:pt>
                <c:pt idx="525" formatCode="&quot;$&quot;#,##0">
                  <c:v>229.95</c:v>
                </c:pt>
                <c:pt idx="526" formatCode="&quot;$&quot;#,##0">
                  <c:v>225.98</c:v>
                </c:pt>
                <c:pt idx="527" formatCode="&quot;$&quot;#,##0">
                  <c:v>225.98</c:v>
                </c:pt>
                <c:pt idx="528" formatCode="&quot;$&quot;#,##0">
                  <c:v>225.47</c:v>
                </c:pt>
                <c:pt idx="529" formatCode="&quot;$&quot;#,##0">
                  <c:v>224</c:v>
                </c:pt>
                <c:pt idx="530" formatCode="&quot;$&quot;#,##0">
                  <c:v>221.76</c:v>
                </c:pt>
                <c:pt idx="531" formatCode="&quot;$&quot;#,##0">
                  <c:v>220.42</c:v>
                </c:pt>
                <c:pt idx="532" formatCode="&quot;$&quot;#,##0">
                  <c:v>219.95</c:v>
                </c:pt>
                <c:pt idx="533" formatCode="&quot;$&quot;#,##0">
                  <c:v>219.25</c:v>
                </c:pt>
                <c:pt idx="534" formatCode="&quot;$&quot;#,##0">
                  <c:v>213</c:v>
                </c:pt>
                <c:pt idx="535" formatCode="&quot;$&quot;#,##0">
                  <c:v>212.75</c:v>
                </c:pt>
                <c:pt idx="536" formatCode="&quot;$&quot;#,##0">
                  <c:v>210.9</c:v>
                </c:pt>
                <c:pt idx="537" formatCode="&quot;$&quot;#,##0">
                  <c:v>210.9</c:v>
                </c:pt>
                <c:pt idx="538" formatCode="&quot;$&quot;#,##0">
                  <c:v>210.9</c:v>
                </c:pt>
                <c:pt idx="539" formatCode="&quot;$&quot;#,##0">
                  <c:v>209</c:v>
                </c:pt>
                <c:pt idx="540" formatCode="&quot;$&quot;#,##0">
                  <c:v>206</c:v>
                </c:pt>
                <c:pt idx="541" formatCode="&quot;$&quot;#,##0">
                  <c:v>202.5</c:v>
                </c:pt>
                <c:pt idx="542" formatCode="&quot;$&quot;#,##0">
                  <c:v>202</c:v>
                </c:pt>
                <c:pt idx="543" formatCode="&quot;$&quot;#,##0">
                  <c:v>199.59</c:v>
                </c:pt>
                <c:pt idx="544" formatCode="&quot;$&quot;#,##0">
                  <c:v>199.5</c:v>
                </c:pt>
                <c:pt idx="545" formatCode="&quot;$&quot;#,##0">
                  <c:v>195.6</c:v>
                </c:pt>
                <c:pt idx="546" formatCode="&quot;$&quot;#,##0">
                  <c:v>194.875</c:v>
                </c:pt>
                <c:pt idx="547" formatCode="&quot;$&quot;#,##0">
                  <c:v>192</c:v>
                </c:pt>
                <c:pt idx="548" formatCode="&quot;$&quot;#,##0">
                  <c:v>192</c:v>
                </c:pt>
                <c:pt idx="549" formatCode="&quot;$&quot;#,##0">
                  <c:v>192</c:v>
                </c:pt>
                <c:pt idx="550" formatCode="&quot;$&quot;#,##0">
                  <c:v>191.1</c:v>
                </c:pt>
                <c:pt idx="551" formatCode="&quot;$&quot;#,##0">
                  <c:v>191.1</c:v>
                </c:pt>
                <c:pt idx="552" formatCode="&quot;$&quot;#,##0">
                  <c:v>191.1</c:v>
                </c:pt>
                <c:pt idx="553" formatCode="&quot;$&quot;#,##0">
                  <c:v>185</c:v>
                </c:pt>
                <c:pt idx="554" formatCode="&quot;$&quot;#,##0">
                  <c:v>184.25</c:v>
                </c:pt>
                <c:pt idx="555" formatCode="&quot;$&quot;#,##0">
                  <c:v>179</c:v>
                </c:pt>
                <c:pt idx="556" formatCode="&quot;$&quot;#,##0">
                  <c:v>178.2</c:v>
                </c:pt>
                <c:pt idx="557" formatCode="&quot;$&quot;#,##0">
                  <c:v>178</c:v>
                </c:pt>
                <c:pt idx="558" formatCode="&quot;$&quot;#,##0">
                  <c:v>178</c:v>
                </c:pt>
                <c:pt idx="559" formatCode="&quot;$&quot;#,##0">
                  <c:v>177</c:v>
                </c:pt>
                <c:pt idx="560" formatCode="&quot;$&quot;#,##0">
                  <c:v>177</c:v>
                </c:pt>
                <c:pt idx="561" formatCode="&quot;$&quot;#,##0">
                  <c:v>175</c:v>
                </c:pt>
                <c:pt idx="562" formatCode="&quot;$&quot;#,##0">
                  <c:v>173.2</c:v>
                </c:pt>
                <c:pt idx="563" formatCode="&quot;$&quot;#,##0">
                  <c:v>170</c:v>
                </c:pt>
                <c:pt idx="564" formatCode="&quot;$&quot;#,##0">
                  <c:v>169.99</c:v>
                </c:pt>
                <c:pt idx="565" formatCode="&quot;$&quot;#,##0">
                  <c:v>169.2</c:v>
                </c:pt>
                <c:pt idx="566" formatCode="&quot;$&quot;#,##0">
                  <c:v>168.05799999999999</c:v>
                </c:pt>
                <c:pt idx="567" formatCode="&quot;$&quot;#,##0">
                  <c:v>167</c:v>
                </c:pt>
                <c:pt idx="568" formatCode="&quot;$&quot;#,##0">
                  <c:v>165.858</c:v>
                </c:pt>
                <c:pt idx="569" formatCode="&quot;$&quot;#,##0">
                  <c:v>164.75799999999998</c:v>
                </c:pt>
                <c:pt idx="570" formatCode="&quot;$&quot;#,##0">
                  <c:v>160</c:v>
                </c:pt>
                <c:pt idx="571" formatCode="&quot;$&quot;#,##0">
                  <c:v>159.99</c:v>
                </c:pt>
                <c:pt idx="572" formatCode="&quot;$&quot;#,##0">
                  <c:v>159</c:v>
                </c:pt>
                <c:pt idx="573" formatCode="&quot;$&quot;#,##0">
                  <c:v>159</c:v>
                </c:pt>
                <c:pt idx="574" formatCode="&quot;$&quot;#,##0">
                  <c:v>156</c:v>
                </c:pt>
                <c:pt idx="575" formatCode="&quot;$&quot;#,##0">
                  <c:v>156</c:v>
                </c:pt>
                <c:pt idx="576" formatCode="&quot;$&quot;#,##0">
                  <c:v>156</c:v>
                </c:pt>
                <c:pt idx="577" formatCode="&quot;$&quot;#,##0">
                  <c:v>155.05464480874318</c:v>
                </c:pt>
                <c:pt idx="578" formatCode="&quot;$&quot;#,##0">
                  <c:v>155.05464480874318</c:v>
                </c:pt>
                <c:pt idx="579" formatCode="&quot;$&quot;#,##0">
                  <c:v>155</c:v>
                </c:pt>
                <c:pt idx="580" formatCode="&quot;$&quot;#,##0">
                  <c:v>152</c:v>
                </c:pt>
                <c:pt idx="581" formatCode="&quot;$&quot;#,##0">
                  <c:v>152</c:v>
                </c:pt>
                <c:pt idx="582" formatCode="&quot;$&quot;#,##0">
                  <c:v>150</c:v>
                </c:pt>
                <c:pt idx="583" formatCode="&quot;$&quot;#,##0">
                  <c:v>149.99</c:v>
                </c:pt>
                <c:pt idx="584" formatCode="&quot;$&quot;#,##0">
                  <c:v>149.80000000000001</c:v>
                </c:pt>
                <c:pt idx="585" formatCode="&quot;$&quot;#,##0">
                  <c:v>149</c:v>
                </c:pt>
                <c:pt idx="586" formatCode="&quot;$&quot;#,##0">
                  <c:v>147.5</c:v>
                </c:pt>
                <c:pt idx="587" formatCode="&quot;$&quot;#,##0">
                  <c:v>146.72131147540983</c:v>
                </c:pt>
                <c:pt idx="588" formatCode="&quot;$&quot;#,##0">
                  <c:v>143.5792349726776</c:v>
                </c:pt>
                <c:pt idx="589" formatCode="&quot;$&quot;#,##0">
                  <c:v>143.38</c:v>
                </c:pt>
                <c:pt idx="590" formatCode="&quot;$&quot;#,##0">
                  <c:v>143</c:v>
                </c:pt>
                <c:pt idx="591" formatCode="&quot;$&quot;#,##0">
                  <c:v>143</c:v>
                </c:pt>
                <c:pt idx="592" formatCode="&quot;$&quot;#,##0">
                  <c:v>141.5</c:v>
                </c:pt>
                <c:pt idx="593" formatCode="&quot;$&quot;#,##0">
                  <c:v>141.4975</c:v>
                </c:pt>
                <c:pt idx="594" formatCode="&quot;$&quot;#,##0">
                  <c:v>141.43</c:v>
                </c:pt>
                <c:pt idx="595" formatCode="&quot;$&quot;#,##0">
                  <c:v>141.43</c:v>
                </c:pt>
                <c:pt idx="596" formatCode="&quot;$&quot;#,##0">
                  <c:v>139.99</c:v>
                </c:pt>
                <c:pt idx="597" formatCode="&quot;$&quot;#,##0">
                  <c:v>139.99</c:v>
                </c:pt>
                <c:pt idx="598" formatCode="&quot;$&quot;#,##0">
                  <c:v>139.99</c:v>
                </c:pt>
                <c:pt idx="599" formatCode="&quot;$&quot;#,##0">
                  <c:v>139</c:v>
                </c:pt>
                <c:pt idx="600" formatCode="&quot;$&quot;#,##0">
                  <c:v>137.47</c:v>
                </c:pt>
                <c:pt idx="601" formatCode="&quot;$&quot;#,##0">
                  <c:v>135.53</c:v>
                </c:pt>
                <c:pt idx="602" formatCode="&quot;$&quot;#,##0">
                  <c:v>135.53</c:v>
                </c:pt>
                <c:pt idx="603" formatCode="&quot;$&quot;#,##0">
                  <c:v>135.53</c:v>
                </c:pt>
                <c:pt idx="604" formatCode="&quot;$&quot;#,##0">
                  <c:v>135.53</c:v>
                </c:pt>
                <c:pt idx="605" formatCode="&quot;$&quot;#,##0">
                  <c:v>132.75</c:v>
                </c:pt>
                <c:pt idx="606" formatCode="&quot;$&quot;#,##0">
                  <c:v>132</c:v>
                </c:pt>
                <c:pt idx="607" formatCode="&quot;$&quot;#,##0">
                  <c:v>131.63</c:v>
                </c:pt>
                <c:pt idx="608" formatCode="&quot;$&quot;#,##0">
                  <c:v>131.01</c:v>
                </c:pt>
                <c:pt idx="609" formatCode="&quot;$&quot;#,##0">
                  <c:v>130</c:v>
                </c:pt>
                <c:pt idx="610" formatCode="&quot;$&quot;#,##0">
                  <c:v>129.99</c:v>
                </c:pt>
                <c:pt idx="611" formatCode="&quot;$&quot;#,##0">
                  <c:v>129.99</c:v>
                </c:pt>
                <c:pt idx="612" formatCode="&quot;$&quot;#,##0">
                  <c:v>129.99</c:v>
                </c:pt>
                <c:pt idx="613" formatCode="&quot;$&quot;#,##0">
                  <c:v>129.76</c:v>
                </c:pt>
                <c:pt idx="614" formatCode="&quot;$&quot;#,##0">
                  <c:v>129</c:v>
                </c:pt>
                <c:pt idx="615" formatCode="&quot;$&quot;#,##0">
                  <c:v>120</c:v>
                </c:pt>
                <c:pt idx="616" formatCode="&quot;$&quot;#,##0">
                  <c:v>119.58</c:v>
                </c:pt>
                <c:pt idx="617" formatCode="&quot;$&quot;#,##0">
                  <c:v>119</c:v>
                </c:pt>
                <c:pt idx="618" formatCode="&quot;$&quot;#,##0">
                  <c:v>118.86</c:v>
                </c:pt>
                <c:pt idx="619" formatCode="&quot;$&quot;#,##0">
                  <c:v>115.99</c:v>
                </c:pt>
                <c:pt idx="620" formatCode="&quot;$&quot;#,##0">
                  <c:v>115.99</c:v>
                </c:pt>
                <c:pt idx="621" formatCode="&quot;$&quot;#,##0">
                  <c:v>115.99</c:v>
                </c:pt>
                <c:pt idx="622" formatCode="&quot;$&quot;#,##0">
                  <c:v>115.77</c:v>
                </c:pt>
                <c:pt idx="623" formatCode="&quot;$&quot;#,##0">
                  <c:v>113.95</c:v>
                </c:pt>
                <c:pt idx="624" formatCode="&quot;$&quot;#,##0">
                  <c:v>112.13</c:v>
                </c:pt>
                <c:pt idx="625" formatCode="&quot;$&quot;#,##0">
                  <c:v>110</c:v>
                </c:pt>
                <c:pt idx="626" formatCode="&quot;$&quot;#,##0">
                  <c:v>109.25</c:v>
                </c:pt>
                <c:pt idx="627" formatCode="&quot;$&quot;#,##0">
                  <c:v>104.86</c:v>
                </c:pt>
                <c:pt idx="628" formatCode="&quot;$&quot;#,##0">
                  <c:v>101.95</c:v>
                </c:pt>
                <c:pt idx="629" formatCode="&quot;$&quot;#,##0">
                  <c:v>99.99</c:v>
                </c:pt>
                <c:pt idx="630" formatCode="&quot;$&quot;#,##0">
                  <c:v>99.97</c:v>
                </c:pt>
                <c:pt idx="631" formatCode="&quot;$&quot;#,##0">
                  <c:v>99.75</c:v>
                </c:pt>
                <c:pt idx="632" formatCode="&quot;$&quot;#,##0">
                  <c:v>98.6</c:v>
                </c:pt>
                <c:pt idx="633" formatCode="&quot;$&quot;#,##0">
                  <c:v>93.8</c:v>
                </c:pt>
                <c:pt idx="634" formatCode="&quot;$&quot;#,##0">
                  <c:v>90.31</c:v>
                </c:pt>
                <c:pt idx="635" formatCode="&quot;$&quot;#,##0">
                  <c:v>90.31</c:v>
                </c:pt>
                <c:pt idx="636" formatCode="&quot;$&quot;#,##0">
                  <c:v>90.31</c:v>
                </c:pt>
                <c:pt idx="637" formatCode="&quot;$&quot;#,##0">
                  <c:v>89.99</c:v>
                </c:pt>
                <c:pt idx="638" formatCode="&quot;$&quot;#,##0">
                  <c:v>85.99</c:v>
                </c:pt>
                <c:pt idx="639" formatCode="&quot;$&quot;#,##0">
                  <c:v>79.989999999999995</c:v>
                </c:pt>
                <c:pt idx="640" formatCode="&quot;$&quot;#,##0">
                  <c:v>75.989999999999995</c:v>
                </c:pt>
                <c:pt idx="641" formatCode="&quot;$&quot;#,##0">
                  <c:v>72.95</c:v>
                </c:pt>
                <c:pt idx="642" formatCode="&quot;$&quot;#,##0">
                  <c:v>70.989999999999995</c:v>
                </c:pt>
                <c:pt idx="643" formatCode="&quot;$&quot;#,##0">
                  <c:v>65</c:v>
                </c:pt>
                <c:pt idx="644" formatCode="&quot;$&quot;#,##0">
                  <c:v>64.97</c:v>
                </c:pt>
                <c:pt idx="645" formatCode="&quot;$&quot;#,##0">
                  <c:v>64.97</c:v>
                </c:pt>
                <c:pt idx="646" formatCode="&quot;$&quot;#,##0">
                  <c:v>64.680000000000007</c:v>
                </c:pt>
                <c:pt idx="647" formatCode="&quot;$&quot;#,##0">
                  <c:v>64.680000000000007</c:v>
                </c:pt>
                <c:pt idx="648" formatCode="&quot;$&quot;#,##0">
                  <c:v>64.680000000000007</c:v>
                </c:pt>
                <c:pt idx="649" formatCode="&quot;$&quot;#,##0">
                  <c:v>64.680000000000007</c:v>
                </c:pt>
                <c:pt idx="650" formatCode="&quot;$&quot;#,##0">
                  <c:v>64.680000000000007</c:v>
                </c:pt>
                <c:pt idx="651" formatCode="&quot;$&quot;#,##0">
                  <c:v>64.680000000000007</c:v>
                </c:pt>
                <c:pt idx="652" formatCode="&quot;$&quot;#,##0">
                  <c:v>63.95</c:v>
                </c:pt>
                <c:pt idx="653" formatCode="&quot;$&quot;#,##0">
                  <c:v>63.1</c:v>
                </c:pt>
                <c:pt idx="654" formatCode="&quot;$&quot;#,##0">
                  <c:v>62</c:v>
                </c:pt>
                <c:pt idx="655" formatCode="&quot;$&quot;#,##0">
                  <c:v>60</c:v>
                </c:pt>
                <c:pt idx="656" formatCode="&quot;$&quot;#,##0">
                  <c:v>59.97</c:v>
                </c:pt>
                <c:pt idx="657" formatCode="&quot;$&quot;#,##0">
                  <c:v>54.13</c:v>
                </c:pt>
                <c:pt idx="658" formatCode="&quot;$&quot;#,##0">
                  <c:v>54.13</c:v>
                </c:pt>
                <c:pt idx="659" formatCode="&quot;$&quot;#,##0">
                  <c:v>54.13</c:v>
                </c:pt>
                <c:pt idx="660" formatCode="&quot;$&quot;#,##0">
                  <c:v>54.03</c:v>
                </c:pt>
                <c:pt idx="661" formatCode="&quot;$&quot;#,##0">
                  <c:v>50.03</c:v>
                </c:pt>
                <c:pt idx="662" formatCode="&quot;$&quot;#,##0">
                  <c:v>48.59</c:v>
                </c:pt>
                <c:pt idx="663" formatCode="&quot;$&quot;#,##0">
                  <c:v>43</c:v>
                </c:pt>
                <c:pt idx="664" formatCode="&quot;$&quot;#,##0">
                  <c:v>42.99</c:v>
                </c:pt>
                <c:pt idx="665" formatCode="&quot;$&quot;#,##0">
                  <c:v>33.49</c:v>
                </c:pt>
                <c:pt idx="666" formatCode="&quot;$&quot;#,##0">
                  <c:v>218</c:v>
                </c:pt>
                <c:pt idx="667" formatCode="&quot;$&quot;#,##0">
                  <c:v>262.86</c:v>
                </c:pt>
                <c:pt idx="668" formatCode="&quot;$&quot;#,##0">
                  <c:v>256</c:v>
                </c:pt>
                <c:pt idx="669" formatCode="&quot;$&quot;#,##0">
                  <c:v>189.11</c:v>
                </c:pt>
                <c:pt idx="670" formatCode="&quot;$&quot;#,##0">
                  <c:v>283</c:v>
                </c:pt>
                <c:pt idx="671" formatCode="&quot;$&quot;#,##0">
                  <c:v>237.45</c:v>
                </c:pt>
                <c:pt idx="672" formatCode="&quot;$&quot;#,##0">
                  <c:v>184.64</c:v>
                </c:pt>
                <c:pt idx="673" formatCode="&quot;$&quot;#,##0">
                  <c:v>484.29</c:v>
                </c:pt>
                <c:pt idx="674" formatCode="&quot;$&quot;#,##0">
                  <c:v>229</c:v>
                </c:pt>
                <c:pt idx="675" formatCode="&quot;$&quot;#,##0">
                  <c:v>495.29</c:v>
                </c:pt>
                <c:pt idx="676" formatCode="&quot;$&quot;#,##0">
                  <c:v>652.4</c:v>
                </c:pt>
                <c:pt idx="677" formatCode="&quot;$&quot;#,##0">
                  <c:v>570</c:v>
                </c:pt>
                <c:pt idx="678" formatCode="&quot;$&quot;#,##0">
                  <c:v>269.99</c:v>
                </c:pt>
                <c:pt idx="679" formatCode="&quot;$&quot;#,##0">
                  <c:v>282.86</c:v>
                </c:pt>
                <c:pt idx="680" formatCode="&quot;$&quot;#,##0">
                  <c:v>260</c:v>
                </c:pt>
                <c:pt idx="681" formatCode="&quot;$&quot;#,##0">
                  <c:v>513</c:v>
                </c:pt>
                <c:pt idx="682" formatCode="&quot;$&quot;#,##0">
                  <c:v>504.62</c:v>
                </c:pt>
                <c:pt idx="683" formatCode="&quot;$&quot;#,##0">
                  <c:v>580.88</c:v>
                </c:pt>
                <c:pt idx="684" formatCode="&quot;$&quot;#,##0">
                  <c:v>337.92</c:v>
                </c:pt>
                <c:pt idx="685" formatCode="&quot;$&quot;#,##0">
                  <c:v>407.99</c:v>
                </c:pt>
                <c:pt idx="686" formatCode="&quot;$&quot;#,##0">
                  <c:v>585</c:v>
                </c:pt>
                <c:pt idx="687" formatCode="&quot;$&quot;#,##0">
                  <c:v>195.99</c:v>
                </c:pt>
                <c:pt idx="688" formatCode="&quot;$&quot;#,##0">
                  <c:v>195</c:v>
                </c:pt>
                <c:pt idx="689" formatCode="&quot;$&quot;#,##0">
                  <c:v>405</c:v>
                </c:pt>
                <c:pt idx="690" formatCode="&quot;$&quot;#,##0">
                  <c:v>520</c:v>
                </c:pt>
                <c:pt idx="691" formatCode="&quot;$&quot;#,##0">
                  <c:v>627.19000000000005</c:v>
                </c:pt>
                <c:pt idx="692" formatCode="&quot;$&quot;#,##0">
                  <c:v>315</c:v>
                </c:pt>
                <c:pt idx="693" formatCode="&quot;$&quot;#,##0">
                  <c:v>266.69</c:v>
                </c:pt>
                <c:pt idx="694" formatCode="&quot;$&quot;#,##0">
                  <c:v>699</c:v>
                </c:pt>
                <c:pt idx="695" formatCode="&quot;$&quot;#,##0">
                  <c:v>720</c:v>
                </c:pt>
                <c:pt idx="696" formatCode="&quot;$&quot;#,##0">
                  <c:v>606</c:v>
                </c:pt>
                <c:pt idx="697" formatCode="&quot;$&quot;#,##0">
                  <c:v>528</c:v>
                </c:pt>
                <c:pt idx="698" formatCode="&quot;$&quot;#,##0">
                  <c:v>642</c:v>
                </c:pt>
                <c:pt idx="699" formatCode="&quot;$&quot;#,##0">
                  <c:v>663</c:v>
                </c:pt>
                <c:pt idx="700" formatCode="&quot;$&quot;#,##0">
                  <c:v>549</c:v>
                </c:pt>
                <c:pt idx="701" formatCode="&quot;$&quot;#,##0">
                  <c:v>352.4</c:v>
                </c:pt>
                <c:pt idx="702" formatCode="&quot;$&quot;#,##0">
                  <c:v>627.69000000000005</c:v>
                </c:pt>
                <c:pt idx="703" formatCode="&quot;$&quot;#,##0">
                  <c:v>550.77</c:v>
                </c:pt>
                <c:pt idx="704" formatCode="&quot;$&quot;#,##0">
                  <c:v>583.44000000000005</c:v>
                </c:pt>
                <c:pt idx="705" formatCode="&quot;$&quot;#,##0">
                  <c:v>224</c:v>
                </c:pt>
                <c:pt idx="706" formatCode="&quot;$&quot;#,##0">
                  <c:v>139.94999999999999</c:v>
                </c:pt>
                <c:pt idx="707" formatCode="&quot;$&quot;#,##0">
                  <c:v>399.2</c:v>
                </c:pt>
                <c:pt idx="708" formatCode="&quot;$&quot;#,##0">
                  <c:v>535.38</c:v>
                </c:pt>
                <c:pt idx="709" formatCode="&quot;$&quot;#,##0">
                  <c:v>380.63</c:v>
                </c:pt>
                <c:pt idx="710" formatCode="&quot;$&quot;#,##0">
                  <c:v>366.69</c:v>
                </c:pt>
                <c:pt idx="711" formatCode="&quot;$&quot;#,##0">
                  <c:v>799</c:v>
                </c:pt>
                <c:pt idx="712" formatCode="&quot;$&quot;#,##0">
                  <c:v>578.99</c:v>
                </c:pt>
                <c:pt idx="713" formatCode="&quot;$&quot;#,##0">
                  <c:v>399.99</c:v>
                </c:pt>
                <c:pt idx="714" formatCode="&quot;$&quot;#,##0">
                  <c:v>566.15</c:v>
                </c:pt>
                <c:pt idx="715" formatCode="&quot;$&quot;#,##0">
                  <c:v>658.46</c:v>
                </c:pt>
                <c:pt idx="716" formatCode="&quot;$&quot;#,##0">
                  <c:v>239.99</c:v>
                </c:pt>
                <c:pt idx="717" formatCode="&quot;$&quot;#,##0">
                  <c:v>670</c:v>
                </c:pt>
                <c:pt idx="718" formatCode="&quot;$&quot;#,##0">
                  <c:v>447</c:v>
                </c:pt>
                <c:pt idx="719" formatCode="&quot;$&quot;#,##0">
                  <c:v>419</c:v>
                </c:pt>
                <c:pt idx="720" formatCode="&quot;$&quot;#,##0">
                  <c:v>349.99</c:v>
                </c:pt>
                <c:pt idx="721" formatCode="&quot;$&quot;#,##0">
                  <c:v>295</c:v>
                </c:pt>
                <c:pt idx="722" formatCode="&quot;$&quot;#,##0">
                  <c:v>350</c:v>
                </c:pt>
                <c:pt idx="723" formatCode="&quot;$&quot;#,##0">
                  <c:v>356.99</c:v>
                </c:pt>
                <c:pt idx="724" formatCode="&quot;$&quot;#,##0">
                  <c:v>259</c:v>
                </c:pt>
                <c:pt idx="725" formatCode="&quot;$&quot;#,##0">
                  <c:v>118</c:v>
                </c:pt>
                <c:pt idx="726" formatCode="&quot;$&quot;#,##0">
                  <c:v>389.91</c:v>
                </c:pt>
                <c:pt idx="727" formatCode="&quot;$&quot;#,##0">
                  <c:v>449.99</c:v>
                </c:pt>
                <c:pt idx="728" formatCode="&quot;$&quot;#,##0">
                  <c:v>249.99</c:v>
                </c:pt>
                <c:pt idx="729" formatCode="&quot;$&quot;#,##0">
                  <c:v>517</c:v>
                </c:pt>
                <c:pt idx="730" formatCode="&quot;$&quot;#,##0">
                  <c:v>609.25</c:v>
                </c:pt>
                <c:pt idx="731" formatCode="&quot;$&quot;#,##0">
                  <c:v>754.35</c:v>
                </c:pt>
                <c:pt idx="732" formatCode="&quot;$&quot;#,##0">
                  <c:v>238.78</c:v>
                </c:pt>
                <c:pt idx="733" formatCode="&quot;$&quot;#,##0">
                  <c:v>592.49</c:v>
                </c:pt>
                <c:pt idx="734" formatCode="&quot;$&quot;#,##0">
                  <c:v>523</c:v>
                </c:pt>
                <c:pt idx="735" formatCode="&quot;$&quot;#,##0">
                  <c:v>657.25</c:v>
                </c:pt>
                <c:pt idx="736" formatCode="&quot;$&quot;#,##0">
                  <c:v>329</c:v>
                </c:pt>
                <c:pt idx="737" formatCode="&quot;$&quot;#,##0">
                  <c:v>299.95</c:v>
                </c:pt>
                <c:pt idx="738" formatCode="&quot;$&quot;#,##0">
                  <c:v>449.99</c:v>
                </c:pt>
                <c:pt idx="739" formatCode="&quot;$&quot;#,##0">
                  <c:v>235</c:v>
                </c:pt>
                <c:pt idx="740" formatCode="&quot;$&quot;#,##0">
                  <c:v>318</c:v>
                </c:pt>
                <c:pt idx="741" formatCode="&quot;$&quot;#,##0">
                  <c:v>667.49</c:v>
                </c:pt>
                <c:pt idx="742" formatCode="&quot;$&quot;#,##0">
                  <c:v>589.99</c:v>
                </c:pt>
                <c:pt idx="743" formatCode="&quot;$&quot;#,##0">
                  <c:v>610</c:v>
                </c:pt>
                <c:pt idx="744" formatCode="&quot;$&quot;#,##0">
                  <c:v>657</c:v>
                </c:pt>
                <c:pt idx="745" formatCode="&quot;$&quot;#,##0">
                  <c:v>419.95</c:v>
                </c:pt>
                <c:pt idx="746" formatCode="&quot;$&quot;#,##0">
                  <c:v>379.99</c:v>
                </c:pt>
                <c:pt idx="747" formatCode="&quot;$&quot;#,##0">
                  <c:v>419</c:v>
                </c:pt>
                <c:pt idx="748" formatCode="&quot;$&quot;#,##0">
                  <c:v>479.9</c:v>
                </c:pt>
                <c:pt idx="749" formatCode="&quot;$&quot;#,##0">
                  <c:v>599.99</c:v>
                </c:pt>
                <c:pt idx="750" formatCode="&quot;$&quot;#,##0">
                  <c:v>200.9</c:v>
                </c:pt>
                <c:pt idx="751" formatCode="&quot;$&quot;#,##0">
                  <c:v>1049.45</c:v>
                </c:pt>
                <c:pt idx="752" formatCode="&quot;$&quot;#,##0">
                  <c:v>917</c:v>
                </c:pt>
                <c:pt idx="753" formatCode="&quot;$&quot;#,##0">
                  <c:v>807</c:v>
                </c:pt>
                <c:pt idx="754" formatCode="&quot;$&quot;#,##0">
                  <c:v>754.35</c:v>
                </c:pt>
                <c:pt idx="755" formatCode="&quot;$&quot;#,##0">
                  <c:v>670</c:v>
                </c:pt>
                <c:pt idx="756" formatCode="&quot;$&quot;#,##0">
                  <c:v>667.49</c:v>
                </c:pt>
                <c:pt idx="757" formatCode="&quot;$&quot;#,##0">
                  <c:v>658.46</c:v>
                </c:pt>
                <c:pt idx="758" formatCode="&quot;$&quot;#,##0">
                  <c:v>657.25</c:v>
                </c:pt>
                <c:pt idx="759" formatCode="&quot;$&quot;#,##0">
                  <c:v>657</c:v>
                </c:pt>
                <c:pt idx="760" formatCode="&quot;$&quot;#,##0">
                  <c:v>652.4</c:v>
                </c:pt>
                <c:pt idx="761" formatCode="&quot;$&quot;#,##0">
                  <c:v>628</c:v>
                </c:pt>
                <c:pt idx="762" formatCode="&quot;$&quot;#,##0">
                  <c:v>627.69000000000005</c:v>
                </c:pt>
                <c:pt idx="763" formatCode="&quot;$&quot;#,##0">
                  <c:v>627.19000000000005</c:v>
                </c:pt>
                <c:pt idx="764" formatCode="&quot;$&quot;#,##0">
                  <c:v>610</c:v>
                </c:pt>
                <c:pt idx="765" formatCode="&quot;$&quot;#,##0">
                  <c:v>609.25</c:v>
                </c:pt>
                <c:pt idx="766" formatCode="&quot;$&quot;#,##0">
                  <c:v>592.49</c:v>
                </c:pt>
                <c:pt idx="767" formatCode="&quot;$&quot;#,##0">
                  <c:v>589.99</c:v>
                </c:pt>
                <c:pt idx="768" formatCode="&quot;$&quot;#,##0">
                  <c:v>583.44000000000005</c:v>
                </c:pt>
                <c:pt idx="769" formatCode="&quot;$&quot;#,##0">
                  <c:v>580.88</c:v>
                </c:pt>
                <c:pt idx="770" formatCode="&quot;$&quot;#,##0">
                  <c:v>578.99</c:v>
                </c:pt>
                <c:pt idx="771" formatCode="&quot;$&quot;#,##0">
                  <c:v>566.15</c:v>
                </c:pt>
                <c:pt idx="772" formatCode="&quot;$&quot;#,##0">
                  <c:v>550.77</c:v>
                </c:pt>
                <c:pt idx="773" formatCode="&quot;$&quot;#,##0">
                  <c:v>535.38</c:v>
                </c:pt>
                <c:pt idx="774" formatCode="&quot;$&quot;#,##0">
                  <c:v>523</c:v>
                </c:pt>
                <c:pt idx="775" formatCode="&quot;$&quot;#,##0">
                  <c:v>520</c:v>
                </c:pt>
                <c:pt idx="776" formatCode="&quot;$&quot;#,##0">
                  <c:v>520</c:v>
                </c:pt>
                <c:pt idx="777" formatCode="&quot;$&quot;#,##0">
                  <c:v>517</c:v>
                </c:pt>
                <c:pt idx="778" formatCode="&quot;$&quot;#,##0">
                  <c:v>515.98</c:v>
                </c:pt>
                <c:pt idx="779" formatCode="&quot;$&quot;#,##0">
                  <c:v>504.62</c:v>
                </c:pt>
                <c:pt idx="780" formatCode="&quot;$&quot;#,##0">
                  <c:v>499.99</c:v>
                </c:pt>
                <c:pt idx="781" formatCode="&quot;$&quot;#,##0">
                  <c:v>499.99</c:v>
                </c:pt>
                <c:pt idx="782" formatCode="&quot;$&quot;#,##0">
                  <c:v>499</c:v>
                </c:pt>
                <c:pt idx="783" formatCode="&quot;$&quot;#,##0">
                  <c:v>499</c:v>
                </c:pt>
                <c:pt idx="784" formatCode="&quot;$&quot;#,##0">
                  <c:v>499</c:v>
                </c:pt>
                <c:pt idx="785" formatCode="&quot;$&quot;#,##0">
                  <c:v>484.29</c:v>
                </c:pt>
                <c:pt idx="786" formatCode="&quot;$&quot;#,##0">
                  <c:v>447</c:v>
                </c:pt>
                <c:pt idx="787" formatCode="&quot;$&quot;#,##0">
                  <c:v>419.95</c:v>
                </c:pt>
                <c:pt idx="788" formatCode="&quot;$&quot;#,##0">
                  <c:v>419</c:v>
                </c:pt>
                <c:pt idx="789" formatCode="&quot;$&quot;#,##0">
                  <c:v>412</c:v>
                </c:pt>
                <c:pt idx="790" formatCode="&quot;$&quot;#,##0">
                  <c:v>412</c:v>
                </c:pt>
                <c:pt idx="791" formatCode="&quot;$&quot;#,##0">
                  <c:v>407.99</c:v>
                </c:pt>
                <c:pt idx="792" formatCode="&quot;$&quot;#,##0">
                  <c:v>405</c:v>
                </c:pt>
                <c:pt idx="793" formatCode="&quot;$&quot;#,##0">
                  <c:v>399.99</c:v>
                </c:pt>
                <c:pt idx="794" formatCode="&quot;$&quot;#,##0">
                  <c:v>399</c:v>
                </c:pt>
                <c:pt idx="795" formatCode="&quot;$&quot;#,##0">
                  <c:v>396.99</c:v>
                </c:pt>
                <c:pt idx="796" formatCode="&quot;$&quot;#,##0">
                  <c:v>389.99</c:v>
                </c:pt>
                <c:pt idx="797" formatCode="&quot;$&quot;#,##0">
                  <c:v>379</c:v>
                </c:pt>
                <c:pt idx="798" formatCode="&quot;$&quot;#,##0">
                  <c:v>365.42</c:v>
                </c:pt>
                <c:pt idx="799" formatCode="&quot;$&quot;#,##0">
                  <c:v>356.92</c:v>
                </c:pt>
                <c:pt idx="800" formatCode="&quot;$&quot;#,##0">
                  <c:v>354.99</c:v>
                </c:pt>
                <c:pt idx="801" formatCode="&quot;$&quot;#,##0">
                  <c:v>350</c:v>
                </c:pt>
                <c:pt idx="802" formatCode="&quot;$&quot;#,##0">
                  <c:v>350</c:v>
                </c:pt>
                <c:pt idx="803" formatCode="&quot;$&quot;#,##0">
                  <c:v>350</c:v>
                </c:pt>
                <c:pt idx="804" formatCode="&quot;$&quot;#,##0">
                  <c:v>349.99</c:v>
                </c:pt>
                <c:pt idx="805" formatCode="&quot;$&quot;#,##0">
                  <c:v>348.42</c:v>
                </c:pt>
                <c:pt idx="806" formatCode="&quot;$&quot;#,##0">
                  <c:v>344.99</c:v>
                </c:pt>
                <c:pt idx="807" formatCode="&quot;$&quot;#,##0">
                  <c:v>331.42</c:v>
                </c:pt>
                <c:pt idx="808" formatCode="&quot;$&quot;#,##0">
                  <c:v>319.99</c:v>
                </c:pt>
                <c:pt idx="809" formatCode="&quot;$&quot;#,##0">
                  <c:v>315</c:v>
                </c:pt>
                <c:pt idx="810" formatCode="&quot;$&quot;#,##0">
                  <c:v>314</c:v>
                </c:pt>
                <c:pt idx="811" formatCode="&quot;$&quot;#,##0">
                  <c:v>300</c:v>
                </c:pt>
                <c:pt idx="812" formatCode="&quot;$&quot;#,##0">
                  <c:v>299.95</c:v>
                </c:pt>
                <c:pt idx="813" formatCode="&quot;$&quot;#,##0">
                  <c:v>286.99</c:v>
                </c:pt>
                <c:pt idx="814" formatCode="&quot;$&quot;#,##0">
                  <c:v>282.86</c:v>
                </c:pt>
                <c:pt idx="815" formatCode="&quot;$&quot;#,##0">
                  <c:v>269.99</c:v>
                </c:pt>
                <c:pt idx="816" formatCode="&quot;$&quot;#,##0">
                  <c:v>266.69</c:v>
                </c:pt>
                <c:pt idx="817" formatCode="&quot;$&quot;#,##0">
                  <c:v>260</c:v>
                </c:pt>
                <c:pt idx="818" formatCode="&quot;$&quot;#,##0">
                  <c:v>259</c:v>
                </c:pt>
                <c:pt idx="819" formatCode="&quot;$&quot;#,##0">
                  <c:v>255</c:v>
                </c:pt>
                <c:pt idx="820" formatCode="&quot;$&quot;#,##0">
                  <c:v>249.99</c:v>
                </c:pt>
                <c:pt idx="821" formatCode="&quot;$&quot;#,##0">
                  <c:v>245.99</c:v>
                </c:pt>
                <c:pt idx="822" formatCode="&quot;$&quot;#,##0">
                  <c:v>239.99</c:v>
                </c:pt>
                <c:pt idx="823" formatCode="&quot;$&quot;#,##0">
                  <c:v>237.48</c:v>
                </c:pt>
                <c:pt idx="824" formatCode="&quot;$&quot;#,##0">
                  <c:v>230.9</c:v>
                </c:pt>
                <c:pt idx="825" formatCode="&quot;$&quot;#,##0">
                  <c:v>229</c:v>
                </c:pt>
                <c:pt idx="826" formatCode="&quot;$&quot;#,##0">
                  <c:v>229</c:v>
                </c:pt>
                <c:pt idx="827" formatCode="&quot;$&quot;#,##0">
                  <c:v>229</c:v>
                </c:pt>
                <c:pt idx="828" formatCode="&quot;$&quot;#,##0">
                  <c:v>219.99</c:v>
                </c:pt>
                <c:pt idx="829" formatCode="&quot;$&quot;#,##0">
                  <c:v>219.5</c:v>
                </c:pt>
                <c:pt idx="830" formatCode="&quot;$&quot;#,##0">
                  <c:v>219.5</c:v>
                </c:pt>
                <c:pt idx="831" formatCode="&quot;$&quot;#,##0">
                  <c:v>219.5</c:v>
                </c:pt>
                <c:pt idx="832" formatCode="&quot;$&quot;#,##0">
                  <c:v>210.9</c:v>
                </c:pt>
                <c:pt idx="833" formatCode="&quot;$&quot;#,##0">
                  <c:v>209</c:v>
                </c:pt>
                <c:pt idx="834" formatCode="&quot;$&quot;#,##0">
                  <c:v>203</c:v>
                </c:pt>
                <c:pt idx="835" formatCode="&quot;$&quot;#,##0">
                  <c:v>199.99</c:v>
                </c:pt>
                <c:pt idx="836" formatCode="&quot;$&quot;#,##0">
                  <c:v>199.5</c:v>
                </c:pt>
                <c:pt idx="837" formatCode="&quot;$&quot;#,##0">
                  <c:v>199.5</c:v>
                </c:pt>
                <c:pt idx="838" formatCode="&quot;$&quot;#,##0">
                  <c:v>189.89</c:v>
                </c:pt>
                <c:pt idx="839" formatCode="&quot;$&quot;#,##0">
                  <c:v>189.11</c:v>
                </c:pt>
                <c:pt idx="840" formatCode="&quot;$&quot;#,##0">
                  <c:v>185</c:v>
                </c:pt>
                <c:pt idx="841" formatCode="&quot;$&quot;#,##0">
                  <c:v>184.64</c:v>
                </c:pt>
                <c:pt idx="842" formatCode="&quot;$&quot;#,##0">
                  <c:v>175</c:v>
                </c:pt>
                <c:pt idx="843" formatCode="&quot;$&quot;#,##0">
                  <c:v>175</c:v>
                </c:pt>
                <c:pt idx="844" formatCode="&quot;$&quot;#,##0">
                  <c:v>174.88</c:v>
                </c:pt>
                <c:pt idx="845" formatCode="&quot;$&quot;#,##0">
                  <c:v>167</c:v>
                </c:pt>
                <c:pt idx="846" formatCode="&quot;$&quot;#,##0">
                  <c:v>166.25</c:v>
                </c:pt>
                <c:pt idx="847" formatCode="&quot;$&quot;#,##0">
                  <c:v>160</c:v>
                </c:pt>
                <c:pt idx="848" formatCode="&quot;$&quot;#,##0">
                  <c:v>159</c:v>
                </c:pt>
                <c:pt idx="849" formatCode="&quot;$&quot;#,##0">
                  <c:v>149.99</c:v>
                </c:pt>
                <c:pt idx="850" formatCode="&quot;$&quot;#,##0">
                  <c:v>149.99</c:v>
                </c:pt>
                <c:pt idx="851" formatCode="&quot;$&quot;#,##0">
                  <c:v>149.875</c:v>
                </c:pt>
                <c:pt idx="852" formatCode="&quot;$&quot;#,##0">
                  <c:v>139.99</c:v>
                </c:pt>
                <c:pt idx="853" formatCode="&quot;$&quot;#,##0">
                  <c:v>118</c:v>
                </c:pt>
                <c:pt idx="854" formatCode="&quot;$&quot;#,##0">
                  <c:v>99.99</c:v>
                </c:pt>
                <c:pt idx="855" formatCode="&quot;$&quot;#,##0">
                  <c:v>99</c:v>
                </c:pt>
                <c:pt idx="856" formatCode="&quot;$&quot;#,##0">
                  <c:v>98.99</c:v>
                </c:pt>
                <c:pt idx="857" formatCode="&quot;$&quot;#,##0">
                  <c:v>91.5</c:v>
                </c:pt>
                <c:pt idx="858" formatCode="&quot;$&quot;#,##0">
                  <c:v>87</c:v>
                </c:pt>
                <c:pt idx="859" formatCode="&quot;$&quot;#,##0">
                  <c:v>59.99</c:v>
                </c:pt>
                <c:pt idx="860" formatCode="&quot;$&quot;#,##0">
                  <c:v>50.69</c:v>
                </c:pt>
                <c:pt idx="861" formatCode="&quot;$&quot;#,##0">
                  <c:v>41.99</c:v>
                </c:pt>
                <c:pt idx="862" formatCode="&quot;$&quot;#,##0">
                  <c:v>35.99</c:v>
                </c:pt>
                <c:pt idx="863" formatCode="&quot;$&quot;#,##0">
                  <c:v>299.99</c:v>
                </c:pt>
                <c:pt idx="864" formatCode="&quot;$&quot;#,##0">
                  <c:v>199.59</c:v>
                </c:pt>
                <c:pt idx="865" formatCode="&quot;$&quot;#,##0">
                  <c:v>29.99</c:v>
                </c:pt>
                <c:pt idx="866" formatCode="&quot;$&quot;#,##0">
                  <c:v>488.9</c:v>
                </c:pt>
                <c:pt idx="867" formatCode="&quot;$&quot;#,##0">
                  <c:v>36.950000000000003</c:v>
                </c:pt>
                <c:pt idx="868" formatCode="&quot;$&quot;#,##0">
                  <c:v>472.6</c:v>
                </c:pt>
                <c:pt idx="869" formatCode="&quot;$&quot;#,##0">
                  <c:v>129.62</c:v>
                </c:pt>
                <c:pt idx="870" formatCode="&quot;$&quot;#,##0">
                  <c:v>255.89</c:v>
                </c:pt>
                <c:pt idx="871" formatCode="&quot;$&quot;#,##0">
                  <c:v>487.67</c:v>
                </c:pt>
                <c:pt idx="872" formatCode="&quot;$&quot;#,##0">
                  <c:v>258.45999999999998</c:v>
                </c:pt>
                <c:pt idx="873" formatCode="&quot;$&quot;#,##0">
                  <c:v>221.76</c:v>
                </c:pt>
                <c:pt idx="874" formatCode="&quot;$&quot;#,##0">
                  <c:v>46.2</c:v>
                </c:pt>
                <c:pt idx="875" formatCode="&quot;$&quot;#,##0">
                  <c:v>381.54</c:v>
                </c:pt>
                <c:pt idx="876" formatCode="&quot;$&quot;#,##0">
                  <c:v>279.99</c:v>
                </c:pt>
                <c:pt idx="877" formatCode="&quot;$&quot;#,##0">
                  <c:v>333.3</c:v>
                </c:pt>
                <c:pt idx="878" formatCode="&quot;$&quot;#,##0">
                  <c:v>502.74</c:v>
                </c:pt>
                <c:pt idx="879" formatCode="&quot;$&quot;#,##0">
                  <c:v>683.19</c:v>
                </c:pt>
                <c:pt idx="880" formatCode="&quot;$&quot;#,##0">
                  <c:v>475.49</c:v>
                </c:pt>
                <c:pt idx="881" formatCode="&quot;$&quot;#,##0">
                  <c:v>495.29</c:v>
                </c:pt>
                <c:pt idx="882" formatCode="&quot;$&quot;#,##0">
                  <c:v>273.85000000000002</c:v>
                </c:pt>
                <c:pt idx="883" formatCode="&quot;$&quot;#,##0">
                  <c:v>302.49</c:v>
                </c:pt>
                <c:pt idx="884" formatCode="&quot;$&quot;#,##0">
                  <c:v>59.95</c:v>
                </c:pt>
                <c:pt idx="885" formatCode="&quot;$&quot;#,##0">
                  <c:v>396.92</c:v>
                </c:pt>
                <c:pt idx="886" formatCode="&quot;$&quot;#,##0">
                  <c:v>516.44000000000005</c:v>
                </c:pt>
                <c:pt idx="887" formatCode="&quot;$&quot;#,##0">
                  <c:v>549.29</c:v>
                </c:pt>
                <c:pt idx="888" formatCode="&quot;$&quot;#,##0">
                  <c:v>256.99</c:v>
                </c:pt>
                <c:pt idx="889" formatCode="&quot;$&quot;#,##0">
                  <c:v>468.04</c:v>
                </c:pt>
                <c:pt idx="890" formatCode="&quot;$&quot;#,##0">
                  <c:v>523.69000000000005</c:v>
                </c:pt>
                <c:pt idx="891" formatCode="&quot;$&quot;#,##0">
                  <c:v>537.88</c:v>
                </c:pt>
                <c:pt idx="892" formatCode="&quot;$&quot;#,##0">
                  <c:v>646.71</c:v>
                </c:pt>
                <c:pt idx="893" formatCode="&quot;$&quot;#,##0">
                  <c:v>60.99</c:v>
                </c:pt>
                <c:pt idx="894" formatCode="&quot;$&quot;#,##0">
                  <c:v>570.78</c:v>
                </c:pt>
                <c:pt idx="895" formatCode="&quot;$&quot;#,##0">
                  <c:v>427.69</c:v>
                </c:pt>
                <c:pt idx="896" formatCode="&quot;$&quot;#,##0">
                  <c:v>384.49</c:v>
                </c:pt>
                <c:pt idx="897" formatCode="&quot;$&quot;#,##0">
                  <c:v>304.62</c:v>
                </c:pt>
                <c:pt idx="898" formatCode="&quot;$&quot;#,##0">
                  <c:v>358.79</c:v>
                </c:pt>
                <c:pt idx="899" formatCode="&quot;$&quot;#,##0">
                  <c:v>617.87</c:v>
                </c:pt>
                <c:pt idx="900" formatCode="&quot;$&quot;#,##0">
                  <c:v>665</c:v>
                </c:pt>
                <c:pt idx="901" formatCode="&quot;$&quot;#,##0">
                  <c:v>359.99</c:v>
                </c:pt>
                <c:pt idx="902" formatCode="&quot;$&quot;#,##0">
                  <c:v>394.65</c:v>
                </c:pt>
                <c:pt idx="903" formatCode="&quot;$&quot;#,##0">
                  <c:v>389.99</c:v>
                </c:pt>
                <c:pt idx="904" formatCode="&quot;$&quot;#,##0">
                  <c:v>443.08</c:v>
                </c:pt>
                <c:pt idx="905" formatCode="&quot;$&quot;#,##0">
                  <c:v>663.53</c:v>
                </c:pt>
                <c:pt idx="906" formatCode="&quot;$&quot;#,##0">
                  <c:v>461.99</c:v>
                </c:pt>
                <c:pt idx="907" formatCode="&quot;$&quot;#,##0">
                  <c:v>710.62</c:v>
                </c:pt>
                <c:pt idx="908" formatCode="&quot;$&quot;#,##0">
                  <c:v>550.77</c:v>
                </c:pt>
                <c:pt idx="909" formatCode="&quot;$&quot;#,##0">
                  <c:v>399</c:v>
                </c:pt>
                <c:pt idx="910" formatCode="&quot;$&quot;#,##0">
                  <c:v>412.31</c:v>
                </c:pt>
                <c:pt idx="911" formatCode="&quot;$&quot;#,##0">
                  <c:v>581.54</c:v>
                </c:pt>
                <c:pt idx="912" formatCode="&quot;$&quot;#,##0">
                  <c:v>687.12</c:v>
                </c:pt>
                <c:pt idx="913" formatCode="&quot;$&quot;#,##0">
                  <c:v>535.38</c:v>
                </c:pt>
                <c:pt idx="914" formatCode="&quot;$&quot;#,##0">
                  <c:v>553.85</c:v>
                </c:pt>
                <c:pt idx="915" formatCode="&quot;$&quot;#,##0">
                  <c:v>658.46</c:v>
                </c:pt>
                <c:pt idx="916" formatCode="&quot;$&quot;#,##0">
                  <c:v>572.30999999999995</c:v>
                </c:pt>
                <c:pt idx="917" formatCode="&quot;$&quot;#,##0">
                  <c:v>462.65</c:v>
                </c:pt>
                <c:pt idx="918" formatCode="&quot;$&quot;#,##0">
                  <c:v>515.99</c:v>
                </c:pt>
                <c:pt idx="919" formatCode="&quot;$&quot;#,##0">
                  <c:v>603</c:v>
                </c:pt>
                <c:pt idx="920" formatCode="&quot;$&quot;#,##0">
                  <c:v>689.23</c:v>
                </c:pt>
                <c:pt idx="921" formatCode="&quot;$&quot;#,##0">
                  <c:v>590.77</c:v>
                </c:pt>
                <c:pt idx="922" formatCode="&quot;$&quot;#,##0">
                  <c:v>660.89</c:v>
                </c:pt>
                <c:pt idx="923" formatCode="&quot;$&quot;#,##0">
                  <c:v>720</c:v>
                </c:pt>
                <c:pt idx="924" formatCode="&quot;$&quot;#,##0">
                  <c:v>609.23</c:v>
                </c:pt>
                <c:pt idx="925" formatCode="&quot;$&quot;#,##0">
                  <c:v>566.15</c:v>
                </c:pt>
                <c:pt idx="926" formatCode="&quot;$&quot;#,##0">
                  <c:v>643.08000000000004</c:v>
                </c:pt>
                <c:pt idx="927" formatCode="&quot;$&quot;#,##0">
                  <c:v>539.99</c:v>
                </c:pt>
                <c:pt idx="928" formatCode="&quot;$&quot;#,##0">
                  <c:v>591.99</c:v>
                </c:pt>
                <c:pt idx="929" formatCode="&quot;$&quot;#,##0">
                  <c:v>339</c:v>
                </c:pt>
                <c:pt idx="930" formatCode="&quot;$&quot;#,##0">
                  <c:v>573.29999999999995</c:v>
                </c:pt>
                <c:pt idx="931" formatCode="&quot;$&quot;#,##0">
                  <c:v>625.29999999999995</c:v>
                </c:pt>
                <c:pt idx="932" formatCode="&quot;$&quot;#,##0">
                  <c:v>275</c:v>
                </c:pt>
                <c:pt idx="933" formatCode="&quot;$&quot;#,##0">
                  <c:v>400</c:v>
                </c:pt>
                <c:pt idx="934" formatCode="&quot;$&quot;#,##0">
                  <c:v>319</c:v>
                </c:pt>
                <c:pt idx="935" formatCode="&quot;$&quot;#,##0">
                  <c:v>550</c:v>
                </c:pt>
                <c:pt idx="936" formatCode="&quot;$&quot;#,##0">
                  <c:v>720</c:v>
                </c:pt>
                <c:pt idx="937" formatCode="&quot;$&quot;#,##0">
                  <c:v>710.62</c:v>
                </c:pt>
                <c:pt idx="938" formatCode="&quot;$&quot;#,##0">
                  <c:v>689.23</c:v>
                </c:pt>
                <c:pt idx="939" formatCode="&quot;$&quot;#,##0">
                  <c:v>683.19</c:v>
                </c:pt>
                <c:pt idx="940" formatCode="&quot;$&quot;#,##0">
                  <c:v>665</c:v>
                </c:pt>
                <c:pt idx="941" formatCode="&quot;$&quot;#,##0">
                  <c:v>663.53</c:v>
                </c:pt>
                <c:pt idx="942" formatCode="&quot;$&quot;#,##0">
                  <c:v>660.89</c:v>
                </c:pt>
                <c:pt idx="943" formatCode="&quot;$&quot;#,##0">
                  <c:v>658.46</c:v>
                </c:pt>
                <c:pt idx="944" formatCode="&quot;$&quot;#,##0">
                  <c:v>646.71</c:v>
                </c:pt>
                <c:pt idx="945" formatCode="&quot;$&quot;#,##0">
                  <c:v>643.08000000000004</c:v>
                </c:pt>
                <c:pt idx="946" formatCode="&quot;$&quot;#,##0">
                  <c:v>625.29999999999995</c:v>
                </c:pt>
                <c:pt idx="947" formatCode="&quot;$&quot;#,##0">
                  <c:v>617.87</c:v>
                </c:pt>
                <c:pt idx="948" formatCode="&quot;$&quot;#,##0">
                  <c:v>609.23</c:v>
                </c:pt>
                <c:pt idx="949" formatCode="&quot;$&quot;#,##0">
                  <c:v>603</c:v>
                </c:pt>
                <c:pt idx="950" formatCode="&quot;$&quot;#,##0">
                  <c:v>591.99</c:v>
                </c:pt>
                <c:pt idx="951" formatCode="&quot;$&quot;#,##0">
                  <c:v>590.77</c:v>
                </c:pt>
                <c:pt idx="952" formatCode="&quot;$&quot;#,##0">
                  <c:v>581.54</c:v>
                </c:pt>
                <c:pt idx="953" formatCode="&quot;$&quot;#,##0">
                  <c:v>573.29999999999995</c:v>
                </c:pt>
                <c:pt idx="954" formatCode="&quot;$&quot;#,##0">
                  <c:v>572.30999999999995</c:v>
                </c:pt>
                <c:pt idx="955" formatCode="&quot;$&quot;#,##0">
                  <c:v>570.78</c:v>
                </c:pt>
                <c:pt idx="956" formatCode="&quot;$&quot;#,##0">
                  <c:v>553.85</c:v>
                </c:pt>
                <c:pt idx="957" formatCode="&quot;$&quot;#,##0">
                  <c:v>550.77</c:v>
                </c:pt>
                <c:pt idx="958" formatCode="&quot;$&quot;#,##0">
                  <c:v>549.29</c:v>
                </c:pt>
                <c:pt idx="959" formatCode="&quot;$&quot;#,##0">
                  <c:v>539.99</c:v>
                </c:pt>
                <c:pt idx="960" formatCode="&quot;$&quot;#,##0">
                  <c:v>537.88</c:v>
                </c:pt>
                <c:pt idx="961" formatCode="&quot;$&quot;#,##0">
                  <c:v>523.69000000000005</c:v>
                </c:pt>
                <c:pt idx="962" formatCode="&quot;$&quot;#,##0">
                  <c:v>516.44000000000005</c:v>
                </c:pt>
                <c:pt idx="963" formatCode="&quot;$&quot;#,##0">
                  <c:v>515.99</c:v>
                </c:pt>
                <c:pt idx="964" formatCode="&quot;$&quot;#,##0">
                  <c:v>502.74</c:v>
                </c:pt>
                <c:pt idx="965" formatCode="&quot;$&quot;#,##0">
                  <c:v>499.99</c:v>
                </c:pt>
                <c:pt idx="966" formatCode="&quot;$&quot;#,##0">
                  <c:v>495.29</c:v>
                </c:pt>
                <c:pt idx="967" formatCode="&quot;$&quot;#,##0">
                  <c:v>487.67</c:v>
                </c:pt>
                <c:pt idx="968" formatCode="&quot;$&quot;#,##0">
                  <c:v>475.49</c:v>
                </c:pt>
                <c:pt idx="969" formatCode="&quot;$&quot;#,##0">
                  <c:v>468.04</c:v>
                </c:pt>
                <c:pt idx="970" formatCode="&quot;$&quot;#,##0">
                  <c:v>462.65</c:v>
                </c:pt>
                <c:pt idx="971" formatCode="&quot;$&quot;#,##0">
                  <c:v>461.99</c:v>
                </c:pt>
                <c:pt idx="972" formatCode="&quot;$&quot;#,##0">
                  <c:v>443.08</c:v>
                </c:pt>
                <c:pt idx="973" formatCode="&quot;$&quot;#,##0">
                  <c:v>427.69</c:v>
                </c:pt>
                <c:pt idx="974" formatCode="&quot;$&quot;#,##0">
                  <c:v>396.92</c:v>
                </c:pt>
                <c:pt idx="975" formatCode="&quot;$&quot;#,##0">
                  <c:v>394.65</c:v>
                </c:pt>
                <c:pt idx="976" formatCode="&quot;$&quot;#,##0">
                  <c:v>381.54</c:v>
                </c:pt>
                <c:pt idx="977" formatCode="&quot;$&quot;#,##0">
                  <c:v>359.99</c:v>
                </c:pt>
                <c:pt idx="978" formatCode="&quot;$&quot;#,##0">
                  <c:v>358.79</c:v>
                </c:pt>
                <c:pt idx="979" formatCode="&quot;$&quot;#,##0">
                  <c:v>333.3</c:v>
                </c:pt>
                <c:pt idx="980" formatCode="&quot;$&quot;#,##0">
                  <c:v>304.62</c:v>
                </c:pt>
                <c:pt idx="981" formatCode="&quot;$&quot;#,##0">
                  <c:v>302.49</c:v>
                </c:pt>
                <c:pt idx="982" formatCode="&quot;$&quot;#,##0">
                  <c:v>279.99</c:v>
                </c:pt>
                <c:pt idx="983" formatCode="&quot;$&quot;#,##0">
                  <c:v>273.85000000000002</c:v>
                </c:pt>
                <c:pt idx="984" formatCode="&quot;$&quot;#,##0">
                  <c:v>258.45999999999998</c:v>
                </c:pt>
                <c:pt idx="985" formatCode="&quot;$&quot;#,##0">
                  <c:v>256.99</c:v>
                </c:pt>
                <c:pt idx="986" formatCode="&quot;$&quot;#,##0">
                  <c:v>255.89</c:v>
                </c:pt>
                <c:pt idx="987">
                  <c:v>135</c:v>
                </c:pt>
                <c:pt idx="988">
                  <c:v>135</c:v>
                </c:pt>
                <c:pt idx="989">
                  <c:v>139</c:v>
                </c:pt>
                <c:pt idx="990">
                  <c:v>139</c:v>
                </c:pt>
                <c:pt idx="991">
                  <c:v>175</c:v>
                </c:pt>
                <c:pt idx="992">
                  <c:v>175</c:v>
                </c:pt>
                <c:pt idx="993">
                  <c:v>175</c:v>
                </c:pt>
                <c:pt idx="994">
                  <c:v>175</c:v>
                </c:pt>
                <c:pt idx="995">
                  <c:v>175</c:v>
                </c:pt>
                <c:pt idx="996">
                  <c:v>175</c:v>
                </c:pt>
                <c:pt idx="997">
                  <c:v>175</c:v>
                </c:pt>
                <c:pt idx="998">
                  <c:v>135</c:v>
                </c:pt>
                <c:pt idx="999">
                  <c:v>175</c:v>
                </c:pt>
                <c:pt idx="1000">
                  <c:v>227</c:v>
                </c:pt>
                <c:pt idx="1001">
                  <c:v>227</c:v>
                </c:pt>
                <c:pt idx="1002">
                  <c:v>227</c:v>
                </c:pt>
                <c:pt idx="1003">
                  <c:v>227</c:v>
                </c:pt>
                <c:pt idx="1004">
                  <c:v>227</c:v>
                </c:pt>
                <c:pt idx="1005">
                  <c:v>227</c:v>
                </c:pt>
                <c:pt idx="1006">
                  <c:v>259</c:v>
                </c:pt>
                <c:pt idx="1007">
                  <c:v>299</c:v>
                </c:pt>
                <c:pt idx="1008">
                  <c:v>508.95</c:v>
                </c:pt>
                <c:pt idx="1009">
                  <c:v>774.95</c:v>
                </c:pt>
                <c:pt idx="1010">
                  <c:v>678.57</c:v>
                </c:pt>
                <c:pt idx="1011">
                  <c:v>699.99</c:v>
                </c:pt>
                <c:pt idx="1012">
                  <c:v>599.99</c:v>
                </c:pt>
                <c:pt idx="1013">
                  <c:v>699.99</c:v>
                </c:pt>
                <c:pt idx="1014">
                  <c:v>359</c:v>
                </c:pt>
                <c:pt idx="1015">
                  <c:v>369.76</c:v>
                </c:pt>
                <c:pt idx="1016">
                  <c:v>749.99</c:v>
                </c:pt>
                <c:pt idx="1017">
                  <c:v>645.04999999999995</c:v>
                </c:pt>
                <c:pt idx="1018">
                  <c:v>289.56</c:v>
                </c:pt>
                <c:pt idx="1019">
                  <c:v>1100</c:v>
                </c:pt>
                <c:pt idx="1020">
                  <c:v>304.92</c:v>
                </c:pt>
                <c:pt idx="1021">
                  <c:v>332.95</c:v>
                </c:pt>
                <c:pt idx="1022">
                  <c:v>358.79</c:v>
                </c:pt>
                <c:pt idx="1023">
                  <c:v>334.95</c:v>
                </c:pt>
                <c:pt idx="1024">
                  <c:v>890.24</c:v>
                </c:pt>
                <c:pt idx="1025">
                  <c:v>1243.08</c:v>
                </c:pt>
                <c:pt idx="1026">
                  <c:v>221.99</c:v>
                </c:pt>
                <c:pt idx="1027">
                  <c:v>690</c:v>
                </c:pt>
                <c:pt idx="1028">
                  <c:v>277.5</c:v>
                </c:pt>
                <c:pt idx="1029">
                  <c:v>678.57</c:v>
                </c:pt>
                <c:pt idx="1030">
                  <c:v>800</c:v>
                </c:pt>
                <c:pt idx="1031">
                  <c:v>160</c:v>
                </c:pt>
                <c:pt idx="1032">
                  <c:v>281.43</c:v>
                </c:pt>
                <c:pt idx="1033">
                  <c:v>155.71</c:v>
                </c:pt>
                <c:pt idx="1034">
                  <c:v>171.43</c:v>
                </c:pt>
                <c:pt idx="1035">
                  <c:v>1079.76</c:v>
                </c:pt>
                <c:pt idx="1036">
                  <c:v>707.14</c:v>
                </c:pt>
                <c:pt idx="1037">
                  <c:v>707.14</c:v>
                </c:pt>
                <c:pt idx="1038">
                  <c:v>707.14</c:v>
                </c:pt>
                <c:pt idx="1039" formatCode="General">
                  <c:v>750</c:v>
                </c:pt>
                <c:pt idx="1040" formatCode="General">
                  <c:v>750</c:v>
                </c:pt>
                <c:pt idx="1041" formatCode="General">
                  <c:v>975</c:v>
                </c:pt>
                <c:pt idx="1042" formatCode="General">
                  <c:v>205.35999999999999</c:v>
                </c:pt>
                <c:pt idx="1043" formatCode="General">
                  <c:v>275</c:v>
                </c:pt>
                <c:pt idx="1044" formatCode="General">
                  <c:v>140</c:v>
                </c:pt>
                <c:pt idx="1045" formatCode="General">
                  <c:v>275</c:v>
                </c:pt>
                <c:pt idx="1046" formatCode="General">
                  <c:v>805</c:v>
                </c:pt>
                <c:pt idx="1047" formatCode="General">
                  <c:v>625</c:v>
                </c:pt>
                <c:pt idx="1048" formatCode="General">
                  <c:v>725</c:v>
                </c:pt>
                <c:pt idx="1049" formatCode="&quot;$&quot;#,##0">
                  <c:v>216.48</c:v>
                </c:pt>
                <c:pt idx="1050" formatCode="&quot;$&quot;#,##0">
                  <c:v>244.76</c:v>
                </c:pt>
                <c:pt idx="1051" formatCode="&quot;$&quot;#,##0">
                  <c:v>561.74863387978144</c:v>
                </c:pt>
                <c:pt idx="1052" formatCode="&quot;$&quot;#,##0">
                  <c:v>189</c:v>
                </c:pt>
                <c:pt idx="1053" formatCode="&quot;$&quot;#,##0">
                  <c:v>616.39344262295083</c:v>
                </c:pt>
                <c:pt idx="1054" formatCode="&quot;$&quot;#,##0">
                  <c:v>651.91256830601094</c:v>
                </c:pt>
                <c:pt idx="1055" formatCode="&quot;$&quot;#,##0">
                  <c:v>632.24043715846994</c:v>
                </c:pt>
                <c:pt idx="1056" formatCode="&quot;$&quot;#,##0">
                  <c:v>600</c:v>
                </c:pt>
                <c:pt idx="1057" formatCode="&quot;$&quot;#,##0">
                  <c:v>530</c:v>
                </c:pt>
                <c:pt idx="1058" formatCode="&quot;$&quot;#,##0">
                  <c:v>399.99</c:v>
                </c:pt>
                <c:pt idx="1059" formatCode="&quot;$&quot;#,##0">
                  <c:v>350</c:v>
                </c:pt>
                <c:pt idx="1060" formatCode="&quot;$&quot;#,##0">
                  <c:v>331</c:v>
                </c:pt>
                <c:pt idx="1061" formatCode="&quot;$&quot;#,##0">
                  <c:v>325.99</c:v>
                </c:pt>
                <c:pt idx="1062" formatCode="&quot;$&quot;#,##0">
                  <c:v>289.99</c:v>
                </c:pt>
                <c:pt idx="1063" formatCode="&quot;$&quot;#,##0">
                  <c:v>272.5</c:v>
                </c:pt>
                <c:pt idx="1064" formatCode="&quot;$&quot;#,##0">
                  <c:v>259</c:v>
                </c:pt>
                <c:pt idx="1065" formatCode="&quot;$&quot;#,##0">
                  <c:v>224</c:v>
                </c:pt>
                <c:pt idx="1066" formatCode="&quot;$&quot;#,##0">
                  <c:v>224</c:v>
                </c:pt>
                <c:pt idx="1067" formatCode="&quot;$&quot;#,##0">
                  <c:v>199.5</c:v>
                </c:pt>
                <c:pt idx="1068" formatCode="&quot;$&quot;#,##0">
                  <c:v>167</c:v>
                </c:pt>
                <c:pt idx="1069" formatCode="&quot;$&quot;#,##0">
                  <c:v>159.75</c:v>
                </c:pt>
                <c:pt idx="1070" formatCode="&quot;$&quot;#,##0">
                  <c:v>141.25</c:v>
                </c:pt>
                <c:pt idx="1071" formatCode="&quot;$&quot;#,##0">
                  <c:v>109.99</c:v>
                </c:pt>
                <c:pt idx="1072" formatCode="&quot;$&quot;#,##0">
                  <c:v>216.75</c:v>
                </c:pt>
                <c:pt idx="1073" formatCode="&quot;$&quot;#,##0">
                  <c:v>248.95</c:v>
                </c:pt>
                <c:pt idx="1074" formatCode="&quot;$&quot;#,##0">
                  <c:v>377.95</c:v>
                </c:pt>
                <c:pt idx="1075" formatCode="&quot;$&quot;#,##0">
                  <c:v>469.25</c:v>
                </c:pt>
                <c:pt idx="1076" formatCode="&quot;$&quot;#,##0">
                  <c:v>435</c:v>
                </c:pt>
                <c:pt idx="1077" formatCode="&quot;$&quot;#,##0">
                  <c:v>299.99</c:v>
                </c:pt>
                <c:pt idx="1078" formatCode="&quot;$&quot;#,##0">
                  <c:v>279.95</c:v>
                </c:pt>
                <c:pt idx="1079" formatCode="&quot;$&quot;#,##0">
                  <c:v>256.99</c:v>
                </c:pt>
                <c:pt idx="1080" formatCode="&quot;$&quot;#,##0">
                  <c:v>249.995</c:v>
                </c:pt>
                <c:pt idx="1081" formatCode="&quot;$&quot;#,##0">
                  <c:v>240</c:v>
                </c:pt>
                <c:pt idx="1082" formatCode="&quot;$&quot;#,##0">
                  <c:v>216.75</c:v>
                </c:pt>
                <c:pt idx="1083" formatCode="&quot;$&quot;#,##0">
                  <c:v>199.99</c:v>
                </c:pt>
                <c:pt idx="1084" formatCode="&quot;$&quot;#,##0">
                  <c:v>199.95</c:v>
                </c:pt>
                <c:pt idx="1085" formatCode="&quot;$&quot;#,##0">
                  <c:v>196.44</c:v>
                </c:pt>
                <c:pt idx="1086" formatCode="&quot;$&quot;#,##0">
                  <c:v>85.28</c:v>
                </c:pt>
                <c:pt idx="1087" formatCode="&quot;$&quot;#,##0">
                  <c:v>69.989999999999995</c:v>
                </c:pt>
                <c:pt idx="1088" formatCode="&quot;$&quot;#,##0">
                  <c:v>358.57</c:v>
                </c:pt>
                <c:pt idx="1089" formatCode="&quot;$&quot;#,##0">
                  <c:v>350</c:v>
                </c:pt>
                <c:pt idx="1090" formatCode="&quot;$&quot;#,##0">
                  <c:v>649.99</c:v>
                </c:pt>
                <c:pt idx="1091" formatCode="&quot;$&quot;#,##0">
                  <c:v>800</c:v>
                </c:pt>
                <c:pt idx="1092" formatCode="&quot;$&quot;#,##0">
                  <c:v>450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432960"/>
        <c:axId val="70433536"/>
      </c:scatterChart>
      <c:valAx>
        <c:axId val="7043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433536"/>
        <c:crosses val="autoZero"/>
        <c:crossBetween val="midCat"/>
      </c:valAx>
      <c:valAx>
        <c:axId val="70433536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704329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'Streetlight+PoleMountArea'!$X$20</c:f>
              <c:strCache>
                <c:ptCount val="1"/>
                <c:pt idx="0">
                  <c:v>All LED</c:v>
                </c:pt>
              </c:strCache>
            </c:strRef>
          </c:tx>
          <c:invertIfNegative val="0"/>
          <c:cat>
            <c:strRef>
              <c:f>'Streetlight+PoleMountArea'!$W$21:$W$28</c:f>
              <c:strCache>
                <c:ptCount val="8"/>
                <c:pt idx="0">
                  <c:v>Streetlight: 100W</c:v>
                </c:pt>
                <c:pt idx="1">
                  <c:v>Streetlight: 150W</c:v>
                </c:pt>
                <c:pt idx="2">
                  <c:v>Streetlight: 200W</c:v>
                </c:pt>
                <c:pt idx="3">
                  <c:v>Streetlight: 250W</c:v>
                </c:pt>
                <c:pt idx="4">
                  <c:v>Streetlight: 320W</c:v>
                </c:pt>
                <c:pt idx="5">
                  <c:v>Streetlight: 400W</c:v>
                </c:pt>
                <c:pt idx="6">
                  <c:v>Road/Area: 750W</c:v>
                </c:pt>
                <c:pt idx="7">
                  <c:v>Road/Area: 1000W</c:v>
                </c:pt>
              </c:strCache>
            </c:strRef>
          </c:cat>
          <c:val>
            <c:numRef>
              <c:f>'Streetlight+PoleMountArea'!$X$21:$X$28</c:f>
              <c:numCache>
                <c:formatCode>"$"#,##0</c:formatCode>
                <c:ptCount val="8"/>
                <c:pt idx="0">
                  <c:v>269.60915911212908</c:v>
                </c:pt>
                <c:pt idx="1">
                  <c:v>288.24270907086697</c:v>
                </c:pt>
                <c:pt idx="2">
                  <c:v>322.5617586432889</c:v>
                </c:pt>
                <c:pt idx="3">
                  <c:v>336.86214253929671</c:v>
                </c:pt>
                <c:pt idx="4">
                  <c:v>369.60702681635968</c:v>
                </c:pt>
                <c:pt idx="5">
                  <c:v>422.51470367559489</c:v>
                </c:pt>
                <c:pt idx="6">
                  <c:v>569.63645422876448</c:v>
                </c:pt>
                <c:pt idx="7">
                  <c:v>771.78847788960798</c:v>
                </c:pt>
              </c:numCache>
            </c:numRef>
          </c:val>
        </c:ser>
        <c:ser>
          <c:idx val="1"/>
          <c:order val="1"/>
          <c:tx>
            <c:strRef>
              <c:f>'Streetlight+PoleMountArea'!$Y$20</c:f>
              <c:strCache>
                <c:ptCount val="1"/>
                <c:pt idx="0">
                  <c:v>Msr (Prem LED)</c:v>
                </c:pt>
              </c:strCache>
            </c:strRef>
          </c:tx>
          <c:invertIfNegative val="0"/>
          <c:cat>
            <c:strRef>
              <c:f>'Streetlight+PoleMountArea'!$W$21:$W$28</c:f>
              <c:strCache>
                <c:ptCount val="8"/>
                <c:pt idx="0">
                  <c:v>Streetlight: 100W</c:v>
                </c:pt>
                <c:pt idx="1">
                  <c:v>Streetlight: 150W</c:v>
                </c:pt>
                <c:pt idx="2">
                  <c:v>Streetlight: 200W</c:v>
                </c:pt>
                <c:pt idx="3">
                  <c:v>Streetlight: 250W</c:v>
                </c:pt>
                <c:pt idx="4">
                  <c:v>Streetlight: 320W</c:v>
                </c:pt>
                <c:pt idx="5">
                  <c:v>Streetlight: 400W</c:v>
                </c:pt>
                <c:pt idx="6">
                  <c:v>Road/Area: 750W</c:v>
                </c:pt>
                <c:pt idx="7">
                  <c:v>Road/Area: 1000W</c:v>
                </c:pt>
              </c:strCache>
            </c:strRef>
          </c:cat>
          <c:val>
            <c:numRef>
              <c:f>'Streetlight+PoleMountArea'!$Y$21:$Y$28</c:f>
              <c:numCache>
                <c:formatCode>"$"#,##0</c:formatCode>
                <c:ptCount val="8"/>
                <c:pt idx="0">
                  <c:v>343.80115923668501</c:v>
                </c:pt>
                <c:pt idx="1">
                  <c:v>359.14362967568093</c:v>
                </c:pt>
                <c:pt idx="2">
                  <c:v>387.40120832952226</c:v>
                </c:pt>
                <c:pt idx="3">
                  <c:v>399.17584159460807</c:v>
                </c:pt>
                <c:pt idx="4">
                  <c:v>426.13728587987123</c:v>
                </c:pt>
                <c:pt idx="5">
                  <c:v>469.70034659595956</c:v>
                </c:pt>
                <c:pt idx="6">
                  <c:v>590.83728044880536</c:v>
                </c:pt>
                <c:pt idx="7">
                  <c:v>757.28497581912779</c:v>
                </c:pt>
              </c:numCache>
            </c:numRef>
          </c:val>
        </c:ser>
        <c:ser>
          <c:idx val="2"/>
          <c:order val="2"/>
          <c:tx>
            <c:strRef>
              <c:f>'Streetlight+PoleMountArea'!$Z$20</c:f>
              <c:strCache>
                <c:ptCount val="1"/>
                <c:pt idx="0">
                  <c:v>Base LED</c:v>
                </c:pt>
              </c:strCache>
            </c:strRef>
          </c:tx>
          <c:invertIfNegative val="0"/>
          <c:cat>
            <c:strRef>
              <c:f>'Streetlight+PoleMountArea'!$W$21:$W$28</c:f>
              <c:strCache>
                <c:ptCount val="8"/>
                <c:pt idx="0">
                  <c:v>Streetlight: 100W</c:v>
                </c:pt>
                <c:pt idx="1">
                  <c:v>Streetlight: 150W</c:v>
                </c:pt>
                <c:pt idx="2">
                  <c:v>Streetlight: 200W</c:v>
                </c:pt>
                <c:pt idx="3">
                  <c:v>Streetlight: 250W</c:v>
                </c:pt>
                <c:pt idx="4">
                  <c:v>Streetlight: 320W</c:v>
                </c:pt>
                <c:pt idx="5">
                  <c:v>Streetlight: 400W</c:v>
                </c:pt>
                <c:pt idx="6">
                  <c:v>Road/Area: 750W</c:v>
                </c:pt>
                <c:pt idx="7">
                  <c:v>Road/Area: 1000W</c:v>
                </c:pt>
              </c:strCache>
            </c:strRef>
          </c:cat>
          <c:val>
            <c:numRef>
              <c:f>'Streetlight+PoleMountArea'!$Z$21:$Z$28</c:f>
              <c:numCache>
                <c:formatCode>"$"#,##0</c:formatCode>
                <c:ptCount val="8"/>
                <c:pt idx="0">
                  <c:v>265.76258642555706</c:v>
                </c:pt>
                <c:pt idx="1">
                  <c:v>284.15241342656765</c:v>
                </c:pt>
                <c:pt idx="2">
                  <c:v>318.0225769688609</c:v>
                </c:pt>
                <c:pt idx="3">
                  <c:v>332.1359148179539</c:v>
                </c:pt>
                <c:pt idx="4">
                  <c:v>364.45250281952889</c:v>
                </c:pt>
                <c:pt idx="5">
                  <c:v>416.66815827011305</c:v>
                </c:pt>
                <c:pt idx="6">
                  <c:v>561.86558692701237</c:v>
                </c:pt>
                <c:pt idx="7">
                  <c:v>761.37350416549975</c:v>
                </c:pt>
              </c:numCache>
            </c:numRef>
          </c:val>
        </c:ser>
        <c:ser>
          <c:idx val="3"/>
          <c:order val="3"/>
          <c:tx>
            <c:strRef>
              <c:f>'Streetlight+PoleMountArea'!$AA$20</c:f>
              <c:strCache>
                <c:ptCount val="1"/>
                <c:pt idx="0">
                  <c:v>MH</c:v>
                </c:pt>
              </c:strCache>
            </c:strRef>
          </c:tx>
          <c:invertIfNegative val="0"/>
          <c:cat>
            <c:strRef>
              <c:f>'Streetlight+PoleMountArea'!$W$21:$W$28</c:f>
              <c:strCache>
                <c:ptCount val="8"/>
                <c:pt idx="0">
                  <c:v>Streetlight: 100W</c:v>
                </c:pt>
                <c:pt idx="1">
                  <c:v>Streetlight: 150W</c:v>
                </c:pt>
                <c:pt idx="2">
                  <c:v>Streetlight: 200W</c:v>
                </c:pt>
                <c:pt idx="3">
                  <c:v>Streetlight: 250W</c:v>
                </c:pt>
                <c:pt idx="4">
                  <c:v>Streetlight: 320W</c:v>
                </c:pt>
                <c:pt idx="5">
                  <c:v>Streetlight: 400W</c:v>
                </c:pt>
                <c:pt idx="6">
                  <c:v>Road/Area: 750W</c:v>
                </c:pt>
                <c:pt idx="7">
                  <c:v>Road/Area: 1000W</c:v>
                </c:pt>
              </c:strCache>
            </c:strRef>
          </c:cat>
          <c:val>
            <c:numRef>
              <c:f>'Streetlight+PoleMountArea'!$AA$21:$AA$28</c:f>
              <c:numCache>
                <c:formatCode>"$"#,##0</c:formatCode>
                <c:ptCount val="8"/>
                <c:pt idx="0">
                  <c:v>258.73058426684565</c:v>
                </c:pt>
                <c:pt idx="1">
                  <c:v>270.00204698697627</c:v>
                </c:pt>
                <c:pt idx="2">
                  <c:v>277.89049448924897</c:v>
                </c:pt>
                <c:pt idx="3">
                  <c:v>288.79723485503769</c:v>
                </c:pt>
                <c:pt idx="4">
                  <c:v>302.54921183798865</c:v>
                </c:pt>
                <c:pt idx="5">
                  <c:v>319.62063154096228</c:v>
                </c:pt>
                <c:pt idx="6">
                  <c:v>394.85437817196708</c:v>
                </c:pt>
                <c:pt idx="7">
                  <c:v>444.00854006049235</c:v>
                </c:pt>
              </c:numCache>
            </c:numRef>
          </c:val>
        </c:ser>
        <c:ser>
          <c:idx val="4"/>
          <c:order val="4"/>
          <c:tx>
            <c:strRef>
              <c:f>'Streetlight+PoleMountArea'!$AB$20</c:f>
              <c:strCache>
                <c:ptCount val="1"/>
                <c:pt idx="0">
                  <c:v>Wtd Base</c:v>
                </c:pt>
              </c:strCache>
            </c:strRef>
          </c:tx>
          <c:invertIfNegative val="0"/>
          <c:cat>
            <c:strRef>
              <c:f>'Streetlight+PoleMountArea'!$W$21:$W$28</c:f>
              <c:strCache>
                <c:ptCount val="8"/>
                <c:pt idx="0">
                  <c:v>Streetlight: 100W</c:v>
                </c:pt>
                <c:pt idx="1">
                  <c:v>Streetlight: 150W</c:v>
                </c:pt>
                <c:pt idx="2">
                  <c:v>Streetlight: 200W</c:v>
                </c:pt>
                <c:pt idx="3">
                  <c:v>Streetlight: 250W</c:v>
                </c:pt>
                <c:pt idx="4">
                  <c:v>Streetlight: 320W</c:v>
                </c:pt>
                <c:pt idx="5">
                  <c:v>Streetlight: 400W</c:v>
                </c:pt>
                <c:pt idx="6">
                  <c:v>Road/Area: 750W</c:v>
                </c:pt>
                <c:pt idx="7">
                  <c:v>Road/Area: 1000W</c:v>
                </c:pt>
              </c:strCache>
            </c:strRef>
          </c:cat>
          <c:val>
            <c:numRef>
              <c:f>'Streetlight+PoleMountArea'!$AB$21:$AB$28</c:f>
              <c:numCache>
                <c:formatCode>"$"#,##0</c:formatCode>
                <c:ptCount val="8"/>
                <c:pt idx="0">
                  <c:v>264.35618599381479</c:v>
                </c:pt>
                <c:pt idx="1">
                  <c:v>281.32234013864939</c:v>
                </c:pt>
                <c:pt idx="2">
                  <c:v>309.99616047293853</c:v>
                </c:pt>
                <c:pt idx="3">
                  <c:v>323.46817882537067</c:v>
                </c:pt>
                <c:pt idx="4">
                  <c:v>352.07184462322084</c:v>
                </c:pt>
                <c:pt idx="5">
                  <c:v>397.2586529242829</c:v>
                </c:pt>
                <c:pt idx="6">
                  <c:v>528.46334517600337</c:v>
                </c:pt>
                <c:pt idx="7">
                  <c:v>697.90051134449834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368"/>
        <c:axId val="166568512"/>
      </c:barChart>
      <c:catAx>
        <c:axId val="167930368"/>
        <c:scaling>
          <c:orientation val="minMax"/>
        </c:scaling>
        <c:delete val="0"/>
        <c:axPos val="b"/>
        <c:title>
          <c:tx>
            <c:strRef>
              <c:f>'Streetlight+PoleMountArea'!$W$20</c:f>
              <c:strCache>
                <c:ptCount val="1"/>
                <c:pt idx="0">
                  <c:v>Refereance Baseline Metal Halide Lamp Watts</c:v>
                </c:pt>
              </c:strCache>
            </c:strRef>
          </c:tx>
          <c:layout/>
          <c:overlay val="0"/>
        </c:title>
        <c:majorTickMark val="out"/>
        <c:minorTickMark val="none"/>
        <c:tickLblPos val="nextTo"/>
        <c:crossAx val="166568512"/>
        <c:crosses val="autoZero"/>
        <c:auto val="1"/>
        <c:lblAlgn val="ctr"/>
        <c:lblOffset val="100"/>
        <c:noMultiLvlLbl val="0"/>
      </c:catAx>
      <c:valAx>
        <c:axId val="166568512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167930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Garage!$X$15</c:f>
              <c:strCache>
                <c:ptCount val="1"/>
                <c:pt idx="0">
                  <c:v>All LED</c:v>
                </c:pt>
              </c:strCache>
            </c:strRef>
          </c:tx>
          <c:invertIfNegative val="0"/>
          <c:cat>
            <c:strRef>
              <c:f>Garage!$W$16:$W$19</c:f>
              <c:strCache>
                <c:ptCount val="4"/>
                <c:pt idx="0">
                  <c:v> Garage-70W </c:v>
                </c:pt>
                <c:pt idx="1">
                  <c:v> Garage-100W </c:v>
                </c:pt>
                <c:pt idx="2">
                  <c:v> Garage-150W </c:v>
                </c:pt>
                <c:pt idx="3">
                  <c:v> Garage-200W </c:v>
                </c:pt>
              </c:strCache>
            </c:strRef>
          </c:cat>
          <c:val>
            <c:numRef>
              <c:f>Garage!$X$16:$X$19</c:f>
              <c:numCache>
                <c:formatCode>_("$"* #,##0_);_("$"* \(#,##0\);_("$"* "-"??_);_(@_)</c:formatCode>
                <c:ptCount val="4"/>
                <c:pt idx="0">
                  <c:v>252.98979047691563</c:v>
                </c:pt>
                <c:pt idx="1">
                  <c:v>290.64314259417745</c:v>
                </c:pt>
                <c:pt idx="2">
                  <c:v>340.95711847704206</c:v>
                </c:pt>
                <c:pt idx="3">
                  <c:v>433.62479781529652</c:v>
                </c:pt>
              </c:numCache>
            </c:numRef>
          </c:val>
        </c:ser>
        <c:ser>
          <c:idx val="1"/>
          <c:order val="1"/>
          <c:tx>
            <c:strRef>
              <c:f>Garage!$Y$15</c:f>
              <c:strCache>
                <c:ptCount val="1"/>
                <c:pt idx="0">
                  <c:v>Msr (Prem LED)</c:v>
                </c:pt>
              </c:strCache>
            </c:strRef>
          </c:tx>
          <c:invertIfNegative val="0"/>
          <c:cat>
            <c:strRef>
              <c:f>Garage!$W$16:$W$19</c:f>
              <c:strCache>
                <c:ptCount val="4"/>
                <c:pt idx="0">
                  <c:v> Garage-70W </c:v>
                </c:pt>
                <c:pt idx="1">
                  <c:v> Garage-100W </c:v>
                </c:pt>
                <c:pt idx="2">
                  <c:v> Garage-150W </c:v>
                </c:pt>
                <c:pt idx="3">
                  <c:v> Garage-200W </c:v>
                </c:pt>
              </c:strCache>
            </c:strRef>
          </c:cat>
          <c:val>
            <c:numRef>
              <c:f>Garage!$Y$16:$Y$19</c:f>
              <c:numCache>
                <c:formatCode>_("$"* #,##0_);_("$"* \(#,##0\);_("$"* "-"??_);_(@_)</c:formatCode>
                <c:ptCount val="4"/>
                <c:pt idx="0">
                  <c:v>211.43424943791581</c:v>
                </c:pt>
                <c:pt idx="1">
                  <c:v>282.38568683191704</c:v>
                </c:pt>
                <c:pt idx="2">
                  <c:v>377.19394981947175</c:v>
                </c:pt>
                <c:pt idx="3">
                  <c:v>551.8106752716883</c:v>
                </c:pt>
              </c:numCache>
            </c:numRef>
          </c:val>
        </c:ser>
        <c:ser>
          <c:idx val="2"/>
          <c:order val="2"/>
          <c:tx>
            <c:strRef>
              <c:f>Garage!$Z$15</c:f>
              <c:strCache>
                <c:ptCount val="1"/>
                <c:pt idx="0">
                  <c:v>Base LED</c:v>
                </c:pt>
              </c:strCache>
            </c:strRef>
          </c:tx>
          <c:invertIfNegative val="0"/>
          <c:cat>
            <c:strRef>
              <c:f>Garage!$W$16:$W$19</c:f>
              <c:strCache>
                <c:ptCount val="4"/>
                <c:pt idx="0">
                  <c:v> Garage-70W </c:v>
                </c:pt>
                <c:pt idx="1">
                  <c:v> Garage-100W </c:v>
                </c:pt>
                <c:pt idx="2">
                  <c:v> Garage-150W </c:v>
                </c:pt>
                <c:pt idx="3">
                  <c:v> Garage-200W </c:v>
                </c:pt>
              </c:strCache>
            </c:strRef>
          </c:cat>
          <c:val>
            <c:numRef>
              <c:f>Garage!$Z$16:$Z$19</c:f>
              <c:numCache>
                <c:formatCode>_("$"* #,##0_);_("$"* \(#,##0\);_("$"* "-"??_);_(@_)</c:formatCode>
                <c:ptCount val="4"/>
                <c:pt idx="0">
                  <c:v>254.09344821720782</c:v>
                </c:pt>
                <c:pt idx="1">
                  <c:v>290.44887914806282</c:v>
                </c:pt>
                <c:pt idx="2">
                  <c:v>339.02851873419189</c:v>
                </c:pt>
                <c:pt idx="3">
                  <c:v>428.50191821301428</c:v>
                </c:pt>
              </c:numCache>
            </c:numRef>
          </c:val>
        </c:ser>
        <c:ser>
          <c:idx val="3"/>
          <c:order val="3"/>
          <c:tx>
            <c:strRef>
              <c:f>Garage!$AA$15</c:f>
              <c:strCache>
                <c:ptCount val="1"/>
                <c:pt idx="0">
                  <c:v>MH</c:v>
                </c:pt>
              </c:strCache>
            </c:strRef>
          </c:tx>
          <c:invertIfNegative val="0"/>
          <c:cat>
            <c:strRef>
              <c:f>Garage!$W$16:$W$19</c:f>
              <c:strCache>
                <c:ptCount val="4"/>
                <c:pt idx="0">
                  <c:v> Garage-70W </c:v>
                </c:pt>
                <c:pt idx="1">
                  <c:v> Garage-100W </c:v>
                </c:pt>
                <c:pt idx="2">
                  <c:v> Garage-150W </c:v>
                </c:pt>
                <c:pt idx="3">
                  <c:v> Garage-200W </c:v>
                </c:pt>
              </c:strCache>
            </c:strRef>
          </c:cat>
          <c:val>
            <c:numRef>
              <c:f>Garage!$AA$16:$AA$19</c:f>
              <c:numCache>
                <c:formatCode>_("$"* #,##0_);_("$"* \(#,##0\);_("$"* "-"??_);_(@_)</c:formatCode>
                <c:ptCount val="4"/>
                <c:pt idx="0">
                  <c:v>83.52</c:v>
                </c:pt>
                <c:pt idx="1">
                  <c:v>90.14</c:v>
                </c:pt>
                <c:pt idx="2">
                  <c:v>155.99</c:v>
                </c:pt>
                <c:pt idx="3">
                  <c:v>325</c:v>
                </c:pt>
              </c:numCache>
            </c:numRef>
          </c:val>
        </c:ser>
        <c:ser>
          <c:idx val="4"/>
          <c:order val="4"/>
          <c:tx>
            <c:strRef>
              <c:f>Garage!$AB$15</c:f>
              <c:strCache>
                <c:ptCount val="1"/>
                <c:pt idx="0">
                  <c:v>LF</c:v>
                </c:pt>
              </c:strCache>
            </c:strRef>
          </c:tx>
          <c:invertIfNegative val="0"/>
          <c:cat>
            <c:strRef>
              <c:f>Garage!$W$16:$W$19</c:f>
              <c:strCache>
                <c:ptCount val="4"/>
                <c:pt idx="0">
                  <c:v> Garage-70W </c:v>
                </c:pt>
                <c:pt idx="1">
                  <c:v> Garage-100W </c:v>
                </c:pt>
                <c:pt idx="2">
                  <c:v> Garage-150W </c:v>
                </c:pt>
                <c:pt idx="3">
                  <c:v> Garage-200W </c:v>
                </c:pt>
              </c:strCache>
            </c:strRef>
          </c:cat>
          <c:val>
            <c:numRef>
              <c:f>Garage!$AB$16:$AB$19</c:f>
              <c:numCache>
                <c:formatCode>_("$"* #,##0_);_("$"* \(#,##0\);_("$"* "-"??_);_(@_)</c:formatCode>
                <c:ptCount val="4"/>
                <c:pt idx="0">
                  <c:v>70.099999999999994</c:v>
                </c:pt>
                <c:pt idx="1">
                  <c:v>175.34</c:v>
                </c:pt>
                <c:pt idx="2">
                  <c:v>275.33999999999997</c:v>
                </c:pt>
                <c:pt idx="3">
                  <c:v>192.86</c:v>
                </c:pt>
              </c:numCache>
            </c:numRef>
          </c:val>
        </c:ser>
        <c:ser>
          <c:idx val="5"/>
          <c:order val="5"/>
          <c:tx>
            <c:strRef>
              <c:f>Garage!$AC$15</c:f>
              <c:strCache>
                <c:ptCount val="1"/>
                <c:pt idx="0">
                  <c:v>Wtd Base</c:v>
                </c:pt>
              </c:strCache>
            </c:strRef>
          </c:tx>
          <c:invertIfNegative val="0"/>
          <c:cat>
            <c:strRef>
              <c:f>Garage!$W$16:$W$19</c:f>
              <c:strCache>
                <c:ptCount val="4"/>
                <c:pt idx="0">
                  <c:v> Garage-70W </c:v>
                </c:pt>
                <c:pt idx="1">
                  <c:v> Garage-100W </c:v>
                </c:pt>
                <c:pt idx="2">
                  <c:v> Garage-150W </c:v>
                </c:pt>
                <c:pt idx="3">
                  <c:v> Garage-200W </c:v>
                </c:pt>
              </c:strCache>
            </c:strRef>
          </c:cat>
          <c:val>
            <c:numRef>
              <c:f>Garage!$AC$16:$AC$19</c:f>
              <c:numCache>
                <c:formatCode>_("$"* #,##0_);_("$"* \(#,##0\);_("$"* "-"??_);_(@_)</c:formatCode>
                <c:ptCount val="4"/>
                <c:pt idx="0">
                  <c:v>183.18006893032467</c:v>
                </c:pt>
                <c:pt idx="1">
                  <c:v>227.36532748883769</c:v>
                </c:pt>
                <c:pt idx="2">
                  <c:v>289.68311124051513</c:v>
                </c:pt>
                <c:pt idx="3">
                  <c:v>360.67315092780854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587264"/>
        <c:axId val="166571392"/>
      </c:barChart>
      <c:catAx>
        <c:axId val="168587264"/>
        <c:scaling>
          <c:orientation val="minMax"/>
        </c:scaling>
        <c:delete val="0"/>
        <c:axPos val="b"/>
        <c:title>
          <c:tx>
            <c:strRef>
              <c:f>Garage!$W$15</c:f>
              <c:strCache>
                <c:ptCount val="1"/>
                <c:pt idx="0">
                  <c:v>Refereance Baseline Metal Halide Lamp Watts</c:v>
                </c:pt>
              </c:strCache>
            </c:strRef>
          </c:tx>
          <c:layout/>
          <c:overlay val="0"/>
        </c:title>
        <c:majorTickMark val="out"/>
        <c:minorTickMark val="none"/>
        <c:tickLblPos val="nextTo"/>
        <c:crossAx val="166571392"/>
        <c:crosses val="autoZero"/>
        <c:auto val="1"/>
        <c:lblAlgn val="ctr"/>
        <c:lblOffset val="100"/>
        <c:noMultiLvlLbl val="0"/>
      </c:catAx>
      <c:valAx>
        <c:axId val="16657139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68587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'Wall-Mount'!$X$19</c:f>
              <c:strCache>
                <c:ptCount val="1"/>
                <c:pt idx="0">
                  <c:v>All LED</c:v>
                </c:pt>
              </c:strCache>
            </c:strRef>
          </c:tx>
          <c:invertIfNegative val="0"/>
          <c:cat>
            <c:strRef>
              <c:f>'Wall-Mount'!$W$20:$W$28</c:f>
              <c:strCache>
                <c:ptCount val="9"/>
                <c:pt idx="0">
                  <c:v>Wall-Mounted: 70W</c:v>
                </c:pt>
                <c:pt idx="1">
                  <c:v>Wall-Mounted: 100W</c:v>
                </c:pt>
                <c:pt idx="2">
                  <c:v>Wall-Mounted: 150W</c:v>
                </c:pt>
                <c:pt idx="3">
                  <c:v>Wall-Mounted: 200W</c:v>
                </c:pt>
                <c:pt idx="4">
                  <c:v>Wall-Mounted: 250W</c:v>
                </c:pt>
                <c:pt idx="5">
                  <c:v>Wall-Mounted: 320W</c:v>
                </c:pt>
                <c:pt idx="6">
                  <c:v>Wall-Mounted: 400W</c:v>
                </c:pt>
                <c:pt idx="7">
                  <c:v>Wall-Mounted: 750W</c:v>
                </c:pt>
                <c:pt idx="8">
                  <c:v>Wall-Mounted: 1000W</c:v>
                </c:pt>
              </c:strCache>
            </c:strRef>
          </c:cat>
          <c:val>
            <c:numRef>
              <c:f>'Wall-Mount'!$X$20:$X$28</c:f>
              <c:numCache>
                <c:formatCode>"$"#,##0</c:formatCode>
                <c:ptCount val="9"/>
                <c:pt idx="0">
                  <c:v>161.70090945287487</c:v>
                </c:pt>
                <c:pt idx="1">
                  <c:v>169.40811571182951</c:v>
                </c:pt>
                <c:pt idx="2">
                  <c:v>179.70680541758702</c:v>
                </c:pt>
                <c:pt idx="3">
                  <c:v>198.67480900925591</c:v>
                </c:pt>
                <c:pt idx="4">
                  <c:v>206.57857489092214</c:v>
                </c:pt>
                <c:pt idx="5">
                  <c:v>224.67654352100971</c:v>
                </c:pt>
                <c:pt idx="6">
                  <c:v>253.91840823451463</c:v>
                </c:pt>
                <c:pt idx="7">
                  <c:v>335.23202057731118</c:v>
                </c:pt>
                <c:pt idx="8">
                  <c:v>446.96064822390184</c:v>
                </c:pt>
              </c:numCache>
            </c:numRef>
          </c:val>
        </c:ser>
        <c:ser>
          <c:idx val="1"/>
          <c:order val="1"/>
          <c:tx>
            <c:strRef>
              <c:f>'Wall-Mount'!$Y$19</c:f>
              <c:strCache>
                <c:ptCount val="1"/>
                <c:pt idx="0">
                  <c:v>Msr (Prem LED)</c:v>
                </c:pt>
              </c:strCache>
            </c:strRef>
          </c:tx>
          <c:invertIfNegative val="0"/>
          <c:cat>
            <c:strRef>
              <c:f>'Wall-Mount'!$W$20:$W$28</c:f>
              <c:strCache>
                <c:ptCount val="9"/>
                <c:pt idx="0">
                  <c:v>Wall-Mounted: 70W</c:v>
                </c:pt>
                <c:pt idx="1">
                  <c:v>Wall-Mounted: 100W</c:v>
                </c:pt>
                <c:pt idx="2">
                  <c:v>Wall-Mounted: 150W</c:v>
                </c:pt>
                <c:pt idx="3">
                  <c:v>Wall-Mounted: 200W</c:v>
                </c:pt>
                <c:pt idx="4">
                  <c:v>Wall-Mounted: 250W</c:v>
                </c:pt>
                <c:pt idx="5">
                  <c:v>Wall-Mounted: 320W</c:v>
                </c:pt>
                <c:pt idx="6">
                  <c:v>Wall-Mounted: 400W</c:v>
                </c:pt>
                <c:pt idx="7">
                  <c:v>Wall-Mounted: 750W</c:v>
                </c:pt>
                <c:pt idx="8">
                  <c:v>Wall-Mounted: 1000W</c:v>
                </c:pt>
              </c:strCache>
            </c:strRef>
          </c:cat>
          <c:val>
            <c:numRef>
              <c:f>'Wall-Mount'!$Y$20:$Y$28</c:f>
              <c:numCache>
                <c:formatCode>"$"#,##0</c:formatCode>
                <c:ptCount val="9"/>
                <c:pt idx="0">
                  <c:v>236.12886714651199</c:v>
                </c:pt>
                <c:pt idx="1">
                  <c:v>263.81771933442235</c:v>
                </c:pt>
                <c:pt idx="2">
                  <c:v>300.81671578148917</c:v>
                </c:pt>
                <c:pt idx="3">
                  <c:v>368.96102515938679</c:v>
                </c:pt>
                <c:pt idx="4">
                  <c:v>397.35603599370029</c:v>
                </c:pt>
                <c:pt idx="5">
                  <c:v>462.37466420515051</c:v>
                </c:pt>
                <c:pt idx="6">
                  <c:v>567.42877104320087</c:v>
                </c:pt>
                <c:pt idx="7">
                  <c:v>859.55545318679242</c:v>
                </c:pt>
                <c:pt idx="8">
                  <c:v>1260.9508943001242</c:v>
                </c:pt>
              </c:numCache>
            </c:numRef>
          </c:val>
        </c:ser>
        <c:ser>
          <c:idx val="2"/>
          <c:order val="2"/>
          <c:tx>
            <c:strRef>
              <c:f>'Wall-Mount'!$Z$19</c:f>
              <c:strCache>
                <c:ptCount val="1"/>
                <c:pt idx="0">
                  <c:v>Base LED</c:v>
                </c:pt>
              </c:strCache>
            </c:strRef>
          </c:tx>
          <c:invertIfNegative val="0"/>
          <c:cat>
            <c:strRef>
              <c:f>'Wall-Mount'!$W$20:$W$28</c:f>
              <c:strCache>
                <c:ptCount val="9"/>
                <c:pt idx="0">
                  <c:v>Wall-Mounted: 70W</c:v>
                </c:pt>
                <c:pt idx="1">
                  <c:v>Wall-Mounted: 100W</c:v>
                </c:pt>
                <c:pt idx="2">
                  <c:v>Wall-Mounted: 150W</c:v>
                </c:pt>
                <c:pt idx="3">
                  <c:v>Wall-Mounted: 200W</c:v>
                </c:pt>
                <c:pt idx="4">
                  <c:v>Wall-Mounted: 250W</c:v>
                </c:pt>
                <c:pt idx="5">
                  <c:v>Wall-Mounted: 320W</c:v>
                </c:pt>
                <c:pt idx="6">
                  <c:v>Wall-Mounted: 400W</c:v>
                </c:pt>
                <c:pt idx="7">
                  <c:v>Wall-Mounted: 750W</c:v>
                </c:pt>
                <c:pt idx="8">
                  <c:v>Wall-Mounted: 1000W</c:v>
                </c:pt>
              </c:strCache>
            </c:strRef>
          </c:cat>
          <c:val>
            <c:numRef>
              <c:f>'Wall-Mount'!$Z$20:$Z$28</c:f>
              <c:numCache>
                <c:formatCode>"$"#,##0</c:formatCode>
                <c:ptCount val="9"/>
                <c:pt idx="0">
                  <c:v>162.34517271374085</c:v>
                </c:pt>
                <c:pt idx="1">
                  <c:v>167.71974599246445</c:v>
                </c:pt>
                <c:pt idx="2">
                  <c:v>174.90147444745685</c:v>
                </c:pt>
                <c:pt idx="3">
                  <c:v>188.12869606697328</c:v>
                </c:pt>
                <c:pt idx="4">
                  <c:v>193.64033899978511</c:v>
                </c:pt>
                <c:pt idx="5">
                  <c:v>206.26084704515301</c:v>
                </c:pt>
                <c:pt idx="6">
                  <c:v>226.6524830580928</c:v>
                </c:pt>
                <c:pt idx="7">
                  <c:v>283.35603469670696</c:v>
                </c:pt>
                <c:pt idx="8">
                  <c:v>361.2693117573981</c:v>
                </c:pt>
              </c:numCache>
            </c:numRef>
          </c:val>
        </c:ser>
        <c:ser>
          <c:idx val="3"/>
          <c:order val="3"/>
          <c:tx>
            <c:strRef>
              <c:f>'Wall-Mount'!$AA$19</c:f>
              <c:strCache>
                <c:ptCount val="1"/>
                <c:pt idx="0">
                  <c:v>MH</c:v>
                </c:pt>
              </c:strCache>
            </c:strRef>
          </c:tx>
          <c:invertIfNegative val="0"/>
          <c:cat>
            <c:strRef>
              <c:f>'Wall-Mount'!$W$20:$W$28</c:f>
              <c:strCache>
                <c:ptCount val="9"/>
                <c:pt idx="0">
                  <c:v>Wall-Mounted: 70W</c:v>
                </c:pt>
                <c:pt idx="1">
                  <c:v>Wall-Mounted: 100W</c:v>
                </c:pt>
                <c:pt idx="2">
                  <c:v>Wall-Mounted: 150W</c:v>
                </c:pt>
                <c:pt idx="3">
                  <c:v>Wall-Mounted: 200W</c:v>
                </c:pt>
                <c:pt idx="4">
                  <c:v>Wall-Mounted: 250W</c:v>
                </c:pt>
                <c:pt idx="5">
                  <c:v>Wall-Mounted: 320W</c:v>
                </c:pt>
                <c:pt idx="6">
                  <c:v>Wall-Mounted: 400W</c:v>
                </c:pt>
                <c:pt idx="7">
                  <c:v>Wall-Mounted: 750W</c:v>
                </c:pt>
                <c:pt idx="8">
                  <c:v>Wall-Mounted: 1000W</c:v>
                </c:pt>
              </c:strCache>
            </c:strRef>
          </c:cat>
          <c:val>
            <c:numRef>
              <c:f>'Wall-Mount'!$AA$20:$AA$28</c:f>
              <c:numCache>
                <c:formatCode>"$"#,##0</c:formatCode>
                <c:ptCount val="9"/>
                <c:pt idx="0">
                  <c:v>202.8296649493457</c:v>
                </c:pt>
                <c:pt idx="1">
                  <c:v>207.52448411663218</c:v>
                </c:pt>
                <c:pt idx="2">
                  <c:v>215.20621731571418</c:v>
                </c:pt>
                <c:pt idx="3">
                  <c:v>220.58235620487525</c:v>
                </c:pt>
                <c:pt idx="4">
                  <c:v>228.01552363327056</c:v>
                </c:pt>
                <c:pt idx="5">
                  <c:v>237.38777821689942</c:v>
                </c:pt>
                <c:pt idx="6">
                  <c:v>249.02230114830076</c:v>
                </c:pt>
                <c:pt idx="7">
                  <c:v>300.29564370698648</c:v>
                </c:pt>
                <c:pt idx="8">
                  <c:v>333.79521396043447</c:v>
                </c:pt>
              </c:numCache>
            </c:numRef>
          </c:val>
        </c:ser>
        <c:ser>
          <c:idx val="4"/>
          <c:order val="4"/>
          <c:tx>
            <c:strRef>
              <c:f>'Wall-Mount'!$AB$19</c:f>
              <c:strCache>
                <c:ptCount val="1"/>
                <c:pt idx="0">
                  <c:v>Wtd Base</c:v>
                </c:pt>
              </c:strCache>
            </c:strRef>
          </c:tx>
          <c:invertIfNegative val="0"/>
          <c:cat>
            <c:strRef>
              <c:f>'Wall-Mount'!$W$20:$W$28</c:f>
              <c:strCache>
                <c:ptCount val="9"/>
                <c:pt idx="0">
                  <c:v>Wall-Mounted: 70W</c:v>
                </c:pt>
                <c:pt idx="1">
                  <c:v>Wall-Mounted: 100W</c:v>
                </c:pt>
                <c:pt idx="2">
                  <c:v>Wall-Mounted: 150W</c:v>
                </c:pt>
                <c:pt idx="3">
                  <c:v>Wall-Mounted: 200W</c:v>
                </c:pt>
                <c:pt idx="4">
                  <c:v>Wall-Mounted: 250W</c:v>
                </c:pt>
                <c:pt idx="5">
                  <c:v>Wall-Mounted: 320W</c:v>
                </c:pt>
                <c:pt idx="6">
                  <c:v>Wall-Mounted: 400W</c:v>
                </c:pt>
                <c:pt idx="7">
                  <c:v>Wall-Mounted: 750W</c:v>
                </c:pt>
                <c:pt idx="8">
                  <c:v>Wall-Mounted: 1000W</c:v>
                </c:pt>
              </c:strCache>
            </c:strRef>
          </c:cat>
          <c:val>
            <c:numRef>
              <c:f>'Wall-Mount'!$AB$20:$AB$28</c:f>
              <c:numCache>
                <c:formatCode>"$"#,##0</c:formatCode>
                <c:ptCount val="9"/>
                <c:pt idx="0">
                  <c:v>178.53896960798278</c:v>
                </c:pt>
                <c:pt idx="1">
                  <c:v>183.64164124213156</c:v>
                </c:pt>
                <c:pt idx="2">
                  <c:v>191.02337159475979</c:v>
                </c:pt>
                <c:pt idx="3">
                  <c:v>201.11016012213406</c:v>
                </c:pt>
                <c:pt idx="4">
                  <c:v>207.3904128531793</c:v>
                </c:pt>
                <c:pt idx="5">
                  <c:v>218.71161951385159</c:v>
                </c:pt>
                <c:pt idx="6">
                  <c:v>235.60041029417599</c:v>
                </c:pt>
                <c:pt idx="7">
                  <c:v>290.13187830081881</c:v>
                </c:pt>
                <c:pt idx="8">
                  <c:v>350.27967263861262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38816"/>
        <c:axId val="166573696"/>
      </c:barChart>
      <c:catAx>
        <c:axId val="168738816"/>
        <c:scaling>
          <c:orientation val="minMax"/>
        </c:scaling>
        <c:delete val="0"/>
        <c:axPos val="b"/>
        <c:title>
          <c:tx>
            <c:strRef>
              <c:f>'Wall-Mount'!$W$19</c:f>
              <c:strCache>
                <c:ptCount val="1"/>
                <c:pt idx="0">
                  <c:v>Refereance Baseline Metal Halide Lamp Watts</c:v>
                </c:pt>
              </c:strCache>
            </c:strRef>
          </c:tx>
          <c:layout/>
          <c:overlay val="0"/>
        </c:title>
        <c:majorTickMark val="out"/>
        <c:minorTickMark val="none"/>
        <c:tickLblPos val="nextTo"/>
        <c:crossAx val="166573696"/>
        <c:crosses val="autoZero"/>
        <c:auto val="1"/>
        <c:lblAlgn val="ctr"/>
        <c:lblOffset val="100"/>
        <c:noMultiLvlLbl val="0"/>
      </c:catAx>
      <c:valAx>
        <c:axId val="166573696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168738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Canopy!$X$19</c:f>
              <c:strCache>
                <c:ptCount val="1"/>
                <c:pt idx="0">
                  <c:v>All LED</c:v>
                </c:pt>
              </c:strCache>
            </c:strRef>
          </c:tx>
          <c:invertIfNegative val="0"/>
          <c:cat>
            <c:strRef>
              <c:f>Canopy!$W$20:$W$26</c:f>
              <c:strCache>
                <c:ptCount val="7"/>
                <c:pt idx="0">
                  <c:v>Canopy: 70W</c:v>
                </c:pt>
                <c:pt idx="1">
                  <c:v>Canopy: 100W</c:v>
                </c:pt>
                <c:pt idx="2">
                  <c:v>Canopy: 150W</c:v>
                </c:pt>
                <c:pt idx="3">
                  <c:v>Canopy: 200W</c:v>
                </c:pt>
                <c:pt idx="4">
                  <c:v>Canopy: 250W</c:v>
                </c:pt>
                <c:pt idx="5">
                  <c:v>Canopy: 320W</c:v>
                </c:pt>
                <c:pt idx="6">
                  <c:v>Canopy: 400W</c:v>
                </c:pt>
              </c:strCache>
            </c:strRef>
          </c:cat>
          <c:val>
            <c:numRef>
              <c:f>Canopy!$X$20:$X$26</c:f>
              <c:numCache>
                <c:formatCode>"$"#,##0</c:formatCode>
                <c:ptCount val="7"/>
                <c:pt idx="0">
                  <c:v>233.68949164082312</c:v>
                </c:pt>
                <c:pt idx="1">
                  <c:v>246.30726947151845</c:v>
                </c:pt>
                <c:pt idx="2">
                  <c:v>263.16766924394426</c:v>
                </c:pt>
                <c:pt idx="3">
                  <c:v>294.22095199908506</c:v>
                </c:pt>
                <c:pt idx="4">
                  <c:v>307.16052550599949</c:v>
                </c:pt>
                <c:pt idx="5">
                  <c:v>336.78943897850746</c:v>
                </c:pt>
                <c:pt idx="6">
                  <c:v>384.66247363118316</c:v>
                </c:pt>
              </c:numCache>
            </c:numRef>
          </c:val>
        </c:ser>
        <c:ser>
          <c:idx val="1"/>
          <c:order val="1"/>
          <c:tx>
            <c:strRef>
              <c:f>Canopy!$Y$19</c:f>
              <c:strCache>
                <c:ptCount val="1"/>
                <c:pt idx="0">
                  <c:v>Msr (Prem LED)</c:v>
                </c:pt>
              </c:strCache>
            </c:strRef>
          </c:tx>
          <c:invertIfNegative val="0"/>
          <c:cat>
            <c:strRef>
              <c:f>Canopy!$W$20:$W$26</c:f>
              <c:strCache>
                <c:ptCount val="7"/>
                <c:pt idx="0">
                  <c:v>Canopy: 70W</c:v>
                </c:pt>
                <c:pt idx="1">
                  <c:v>Canopy: 100W</c:v>
                </c:pt>
                <c:pt idx="2">
                  <c:v>Canopy: 150W</c:v>
                </c:pt>
                <c:pt idx="3">
                  <c:v>Canopy: 200W</c:v>
                </c:pt>
                <c:pt idx="4">
                  <c:v>Canopy: 250W</c:v>
                </c:pt>
                <c:pt idx="5">
                  <c:v>Canopy: 320W</c:v>
                </c:pt>
                <c:pt idx="6">
                  <c:v>Canopy: 400W</c:v>
                </c:pt>
              </c:strCache>
            </c:strRef>
          </c:cat>
          <c:val>
            <c:numRef>
              <c:f>Canopy!$Y$20:$Y$26</c:f>
              <c:numCache>
                <c:formatCode>"$"#,##0</c:formatCode>
                <c:ptCount val="7"/>
                <c:pt idx="0">
                  <c:v>313.86628958698924</c:v>
                </c:pt>
                <c:pt idx="1">
                  <c:v>330.05579267763744</c:v>
                </c:pt>
                <c:pt idx="2">
                  <c:v>351.68888036453723</c:v>
                </c:pt>
                <c:pt idx="3">
                  <c:v>391.53244266883723</c:v>
                </c:pt>
                <c:pt idx="4">
                  <c:v>408.13483241548852</c:v>
                </c:pt>
                <c:pt idx="5">
                  <c:v>446.15082799505899</c:v>
                </c:pt>
                <c:pt idx="6">
                  <c:v>507.57532388234256</c:v>
                </c:pt>
              </c:numCache>
            </c:numRef>
          </c:val>
        </c:ser>
        <c:ser>
          <c:idx val="2"/>
          <c:order val="2"/>
          <c:tx>
            <c:strRef>
              <c:f>Canopy!$Z$19</c:f>
              <c:strCache>
                <c:ptCount val="1"/>
                <c:pt idx="0">
                  <c:v>Base LED</c:v>
                </c:pt>
              </c:strCache>
            </c:strRef>
          </c:tx>
          <c:invertIfNegative val="0"/>
          <c:cat>
            <c:strRef>
              <c:f>Canopy!$W$20:$W$26</c:f>
              <c:strCache>
                <c:ptCount val="7"/>
                <c:pt idx="0">
                  <c:v>Canopy: 70W</c:v>
                </c:pt>
                <c:pt idx="1">
                  <c:v>Canopy: 100W</c:v>
                </c:pt>
                <c:pt idx="2">
                  <c:v>Canopy: 150W</c:v>
                </c:pt>
                <c:pt idx="3">
                  <c:v>Canopy: 200W</c:v>
                </c:pt>
                <c:pt idx="4">
                  <c:v>Canopy: 250W</c:v>
                </c:pt>
                <c:pt idx="5">
                  <c:v>Canopy: 320W</c:v>
                </c:pt>
                <c:pt idx="6">
                  <c:v>Canopy: 400W</c:v>
                </c:pt>
              </c:strCache>
            </c:strRef>
          </c:cat>
          <c:val>
            <c:numRef>
              <c:f>Canopy!$Z$20:$Z$26</c:f>
              <c:numCache>
                <c:formatCode>"$"#,##0</c:formatCode>
                <c:ptCount val="7"/>
                <c:pt idx="0">
                  <c:v>243.15596831660187</c:v>
                </c:pt>
                <c:pt idx="1">
                  <c:v>251.01162217003443</c:v>
                </c:pt>
                <c:pt idx="2">
                  <c:v>261.50867372854731</c:v>
                </c:pt>
                <c:pt idx="3">
                  <c:v>280.84201780944477</c:v>
                </c:pt>
                <c:pt idx="4">
                  <c:v>288.89801719739438</c:v>
                </c:pt>
                <c:pt idx="5">
                  <c:v>307.34456867550836</c:v>
                </c:pt>
                <c:pt idx="6">
                  <c:v>337.1496575105586</c:v>
                </c:pt>
              </c:numCache>
            </c:numRef>
          </c:val>
        </c:ser>
        <c:ser>
          <c:idx val="3"/>
          <c:order val="3"/>
          <c:tx>
            <c:strRef>
              <c:f>Canopy!$AA$19</c:f>
              <c:strCache>
                <c:ptCount val="1"/>
                <c:pt idx="0">
                  <c:v>MH</c:v>
                </c:pt>
              </c:strCache>
            </c:strRef>
          </c:tx>
          <c:invertIfNegative val="0"/>
          <c:cat>
            <c:strRef>
              <c:f>Canopy!$W$20:$W$26</c:f>
              <c:strCache>
                <c:ptCount val="7"/>
                <c:pt idx="0">
                  <c:v>Canopy: 70W</c:v>
                </c:pt>
                <c:pt idx="1">
                  <c:v>Canopy: 100W</c:v>
                </c:pt>
                <c:pt idx="2">
                  <c:v>Canopy: 150W</c:v>
                </c:pt>
                <c:pt idx="3">
                  <c:v>Canopy: 200W</c:v>
                </c:pt>
                <c:pt idx="4">
                  <c:v>Canopy: 250W</c:v>
                </c:pt>
                <c:pt idx="5">
                  <c:v>Canopy: 320W</c:v>
                </c:pt>
                <c:pt idx="6">
                  <c:v>Canopy: 400W</c:v>
                </c:pt>
              </c:strCache>
            </c:strRef>
          </c:cat>
          <c:val>
            <c:numRef>
              <c:f>Canopy!$AA$20:$AA$26</c:f>
              <c:numCache>
                <c:formatCode>"$"#,##0</c:formatCode>
                <c:ptCount val="7"/>
                <c:pt idx="0">
                  <c:v>138.25147239499751</c:v>
                </c:pt>
                <c:pt idx="1">
                  <c:v>173.8382742587618</c:v>
                </c:pt>
                <c:pt idx="2">
                  <c:v>232.0659306573005</c:v>
                </c:pt>
                <c:pt idx="3">
                  <c:v>272.81714654518157</c:v>
                </c:pt>
                <c:pt idx="4">
                  <c:v>329.16067055941517</c:v>
                </c:pt>
                <c:pt idx="5">
                  <c:v>400.20250518605758</c:v>
                </c:pt>
                <c:pt idx="6">
                  <c:v>488.39236886051003</c:v>
                </c:pt>
              </c:numCache>
            </c:numRef>
          </c:val>
        </c:ser>
        <c:ser>
          <c:idx val="4"/>
          <c:order val="4"/>
          <c:tx>
            <c:strRef>
              <c:f>Canopy!$AB$19</c:f>
              <c:strCache>
                <c:ptCount val="1"/>
                <c:pt idx="0">
                  <c:v>Wtd Base</c:v>
                </c:pt>
              </c:strCache>
            </c:strRef>
          </c:tx>
          <c:invertIfNegative val="0"/>
          <c:cat>
            <c:strRef>
              <c:f>Canopy!$W$20:$W$26</c:f>
              <c:strCache>
                <c:ptCount val="7"/>
                <c:pt idx="0">
                  <c:v>Canopy: 70W</c:v>
                </c:pt>
                <c:pt idx="1">
                  <c:v>Canopy: 100W</c:v>
                </c:pt>
                <c:pt idx="2">
                  <c:v>Canopy: 150W</c:v>
                </c:pt>
                <c:pt idx="3">
                  <c:v>Canopy: 200W</c:v>
                </c:pt>
                <c:pt idx="4">
                  <c:v>Canopy: 250W</c:v>
                </c:pt>
                <c:pt idx="5">
                  <c:v>Canopy: 320W</c:v>
                </c:pt>
                <c:pt idx="6">
                  <c:v>Canopy: 400W</c:v>
                </c:pt>
              </c:strCache>
            </c:strRef>
          </c:cat>
          <c:val>
            <c:numRef>
              <c:f>Canopy!$AB$20:$AB$26</c:f>
              <c:numCache>
                <c:formatCode>"$"#,##0</c:formatCode>
                <c:ptCount val="7"/>
                <c:pt idx="0">
                  <c:v>201.19416994796012</c:v>
                </c:pt>
                <c:pt idx="1">
                  <c:v>220.14228300552537</c:v>
                </c:pt>
                <c:pt idx="2">
                  <c:v>249.73157650004856</c:v>
                </c:pt>
                <c:pt idx="3">
                  <c:v>277.63206930373951</c:v>
                </c:pt>
                <c:pt idx="4">
                  <c:v>305.00307854220273</c:v>
                </c:pt>
                <c:pt idx="5">
                  <c:v>344.48774327972808</c:v>
                </c:pt>
                <c:pt idx="6">
                  <c:v>397.64674205053916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61696"/>
        <c:axId val="178012160"/>
      </c:barChart>
      <c:catAx>
        <c:axId val="165661696"/>
        <c:scaling>
          <c:orientation val="minMax"/>
        </c:scaling>
        <c:delete val="0"/>
        <c:axPos val="b"/>
        <c:title>
          <c:tx>
            <c:strRef>
              <c:f>Canopy!$W$19</c:f>
              <c:strCache>
                <c:ptCount val="1"/>
                <c:pt idx="0">
                  <c:v>Refereance Baseline Metal Halide Lamp Watts</c:v>
                </c:pt>
              </c:strCache>
            </c:strRef>
          </c:tx>
          <c:layout/>
          <c:overlay val="0"/>
        </c:title>
        <c:majorTickMark val="out"/>
        <c:minorTickMark val="none"/>
        <c:tickLblPos val="nextTo"/>
        <c:crossAx val="178012160"/>
        <c:crosses val="autoZero"/>
        <c:auto val="1"/>
        <c:lblAlgn val="ctr"/>
        <c:lblOffset val="100"/>
        <c:noMultiLvlLbl val="0"/>
      </c:catAx>
      <c:valAx>
        <c:axId val="178012160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165661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259080</xdr:colOff>
      <xdr:row>1</xdr:row>
      <xdr:rowOff>7620</xdr:rowOff>
    </xdr:from>
    <xdr:to>
      <xdr:col>9</xdr:col>
      <xdr:colOff>487680</xdr:colOff>
      <xdr:row>14</xdr:row>
      <xdr:rowOff>7620</xdr:rowOff>
    </xdr:to>
    <xdr:sp macro="" textlink="">
      <xdr:nvSpPr>
        <xdr:cNvPr id="2" name="TextBox 1"/>
        <xdr:cNvSpPr txBox="1"/>
      </xdr:nvSpPr>
      <xdr:spPr>
        <a:xfrm>
          <a:off x="259080" y="236220"/>
          <a:ext cx="5715000" cy="23774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Explanation for Outdoor Cost data workbook</a:t>
          </a:r>
        </a:p>
        <a:p>
          <a:endParaRPr lang="en-US" sz="1100"/>
        </a:p>
        <a:p>
          <a:r>
            <a:rPr lang="en-US" sz="1100"/>
            <a:t>This workbook has 7 sheets, 1 for each primary use category and a summary sheet</a:t>
          </a:r>
        </a:p>
        <a:p>
          <a:endParaRPr lang="en-US" sz="1100"/>
        </a:p>
        <a:p>
          <a:r>
            <a:rPr lang="en-US" sz="1100"/>
            <a:t>Each worksheet has a table of LED fixture data on the left side, a table of Metal Halide data on the far right, and calculated Base Cost (based on % mix</a:t>
          </a:r>
          <a:r>
            <a:rPr lang="en-US" sz="1100" baseline="0"/>
            <a:t> of baseline technology)</a:t>
          </a:r>
          <a:r>
            <a:rPr lang="en-US" sz="1100"/>
            <a:t>, Full</a:t>
          </a:r>
          <a:r>
            <a:rPr lang="en-US" sz="1100" baseline="0"/>
            <a:t> M</a:t>
          </a:r>
          <a:r>
            <a:rPr lang="en-US" sz="1100"/>
            <a:t>easure Cost and Incremental Measure Cost(IMC) in the middle.</a:t>
          </a:r>
        </a:p>
        <a:p>
          <a:endParaRPr lang="en-US" sz="1100"/>
        </a:p>
        <a:p>
          <a:r>
            <a:rPr lang="en-US" sz="1100"/>
            <a:t>Trendlines were used to establish overall price patterns based on LED light output and metal halide wattage</a:t>
          </a:r>
          <a:r>
            <a:rPr lang="en-US" sz="1100" baseline="0"/>
            <a:t> from 3 data sources:</a:t>
          </a:r>
        </a:p>
        <a:p>
          <a:r>
            <a:rPr lang="en-US" sz="1100" baseline="0"/>
            <a:t>1.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LED Pricing Analysis by Navigant Consulting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Online pricing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data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PG&amp;E program data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28575</xdr:colOff>
      <xdr:row>47</xdr:row>
      <xdr:rowOff>180975</xdr:rowOff>
    </xdr:from>
    <xdr:to>
      <xdr:col>25</xdr:col>
      <xdr:colOff>74295</xdr:colOff>
      <xdr:row>62</xdr:row>
      <xdr:rowOff>180975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66675</xdr:colOff>
      <xdr:row>29</xdr:row>
      <xdr:rowOff>166687</xdr:rowOff>
    </xdr:from>
    <xdr:to>
      <xdr:col>28</xdr:col>
      <xdr:colOff>9525</xdr:colOff>
      <xdr:row>44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542925</xdr:colOff>
      <xdr:row>22</xdr:row>
      <xdr:rowOff>33337</xdr:rowOff>
    </xdr:from>
    <xdr:to>
      <xdr:col>28</xdr:col>
      <xdr:colOff>552450</xdr:colOff>
      <xdr:row>36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390525</xdr:colOff>
      <xdr:row>30</xdr:row>
      <xdr:rowOff>0</xdr:rowOff>
    </xdr:from>
    <xdr:to>
      <xdr:col>27</xdr:col>
      <xdr:colOff>600075</xdr:colOff>
      <xdr:row>44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476250</xdr:colOff>
      <xdr:row>28</xdr:row>
      <xdr:rowOff>47625</xdr:rowOff>
    </xdr:from>
    <xdr:to>
      <xdr:col>28</xdr:col>
      <xdr:colOff>171450</xdr:colOff>
      <xdr:row>42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shineretrofits.com/cree-rul-ht-2me-k1-50-watt-led-rural-utility-light-fixture-type-ii-medium-distribution-with-photocell-and-k1-utility-kit.html" TargetMode="External"/><Relationship Id="rId299" Type="http://schemas.openxmlformats.org/officeDocument/2006/relationships/hyperlink" Target="https://www.amazon.com/Shoebox-Retrofit-Crystal-Replace-320Watt/dp/B01N1Z7UDT/ref=sr_1_985?s=lamps-light&amp;ie=UTF8&amp;qid=1493249145&amp;sr=1-985&amp;keywords=LED+street+light" TargetMode="External"/><Relationship Id="rId21" Type="http://schemas.openxmlformats.org/officeDocument/2006/relationships/hyperlink" Target="https://www.shineretrofits.com/howard-lighting-dtdc-30-led-120-a-30-watts-30w-dusk-to-dawn-led-fixture-with-24-arm-4100k.html" TargetMode="External"/><Relationship Id="rId63" Type="http://schemas.openxmlformats.org/officeDocument/2006/relationships/hyperlink" Target="https://www.shineretrofits.com/maxlite-mal55ah7t350b-95574-55-watt-dimmable-led-medium-area-light-with-6-arm-included-type-iii-distribution-347-480v.html" TargetMode="External"/><Relationship Id="rId159" Type="http://schemas.openxmlformats.org/officeDocument/2006/relationships/hyperlink" Target="https://www.shineretrofits.com/simkar-dtdholed35-35-watt-35w-high-output-led-dusk-to-dawn-light-with-photocell-120v.html" TargetMode="External"/><Relationship Id="rId324" Type="http://schemas.openxmlformats.org/officeDocument/2006/relationships/hyperlink" Target="https://www.shineretrofits.com/neptun-light-led-45130-130-watt-130w-led-kometa-cobra-head-roadway-street-light-fixture-5-year-warranty.html" TargetMode="External"/><Relationship Id="rId366" Type="http://schemas.openxmlformats.org/officeDocument/2006/relationships/hyperlink" Target="https://www.shineretrofits.com/noribachi-hex-021-b-cw-mt-cbapc-32-watt-led-cobrahead-a-light-fixture-pole-mount-21-led-s-with-photocell-5700k.html" TargetMode="External"/><Relationship Id="rId170" Type="http://schemas.openxmlformats.org/officeDocument/2006/relationships/hyperlink" Target="https://www.platt.com/platt-electric-supply/Garage-Area-Lighting-LED-Lighting/Philips-Color-Kinetics/350-000007-17/product.aspx?zpid=128665" TargetMode="External"/><Relationship Id="rId226" Type="http://schemas.openxmlformats.org/officeDocument/2006/relationships/hyperlink" Target="https://www.shineretrofits.com/noribachi-sbb-hex-042-b-69-watt-led-shoebox-b-area-light-fixture-125-300w-equivalent.html" TargetMode="External"/><Relationship Id="rId268" Type="http://schemas.openxmlformats.org/officeDocument/2006/relationships/hyperlink" Target="https://www.shineretrofits.com/noribachi-sbb-hex-063-b-104-watt-led-shoebox-b-area-light-fixture-200-400w-equivalent.html" TargetMode="External"/><Relationship Id="rId32" Type="http://schemas.openxmlformats.org/officeDocument/2006/relationships/hyperlink" Target="https://www.prolighting.com/outdoor/rabarealights/ledarealights1/aled5t52n.html" TargetMode="External"/><Relationship Id="rId74" Type="http://schemas.openxmlformats.org/officeDocument/2006/relationships/hyperlink" Target="https://www.e-conolight.com/outdoor-lighting/dusk-to-dawn/e-dd1l68c1.html" TargetMode="External"/><Relationship Id="rId128" Type="http://schemas.openxmlformats.org/officeDocument/2006/relationships/hyperlink" Target="https://www.shineretrofits.com/noribachi-dlx-hex-021-b-34-watt-led-downlight-x-light-fixture-75-175w-hid-equivalent.html" TargetMode="External"/><Relationship Id="rId335" Type="http://schemas.openxmlformats.org/officeDocument/2006/relationships/hyperlink" Target="https://www.shineretrofits.com/neptun-light-led-452110-unv-110-watt-110w-led-kometa-cobra-head-roadway-street-light-fixture-120v-277v-5-year-warranty.html" TargetMode="External"/><Relationship Id="rId377" Type="http://schemas.openxmlformats.org/officeDocument/2006/relationships/hyperlink" Target="https://www.shineretrofits.com/neptun-light-led-452130-unv-130-watt-130w-led-kometa-cobra-head-roadway-street-light-fixture-120v-277v-5-year-warranty.html" TargetMode="External"/><Relationship Id="rId5" Type="http://schemas.openxmlformats.org/officeDocument/2006/relationships/hyperlink" Target="http://www.lightmart.com/street-light-320w-pulse-start-metal-halide-flat-lens" TargetMode="External"/><Relationship Id="rId181" Type="http://schemas.openxmlformats.org/officeDocument/2006/relationships/hyperlink" Target="https://www.platt.com/platt-electric-supply/Pole-Fixtures-LED-Fixtures/Cree-Lighting/BXSPRA03MG-US/product.aspx?zpid=119580" TargetMode="External"/><Relationship Id="rId237" Type="http://schemas.openxmlformats.org/officeDocument/2006/relationships/hyperlink" Target="https://www.shineretrofits.com/neptun-light-led-31120-m2-unv-120-watt-120w-led-modular-parking-lot-street-light-fixture-10-year-warranty.html" TargetMode="External"/><Relationship Id="rId402" Type="http://schemas.openxmlformats.org/officeDocument/2006/relationships/drawing" Target="../drawings/drawing2.xml"/><Relationship Id="rId279" Type="http://schemas.openxmlformats.org/officeDocument/2006/relationships/hyperlink" Target="https://www.shineretrofits.com/neptun-light-led-16100-unv-100-watt-100w-16-square-parking-lot-shoebox-led-fixture-10-year-warranty.html" TargetMode="External"/><Relationship Id="rId43" Type="http://schemas.openxmlformats.org/officeDocument/2006/relationships/hyperlink" Target="http://www.homedepot.com/p/All-Pro-Bronze-Outdoor-LED-Area-and-Wall-Dusk-to-Dawn-Security-Light-with-Integrated-Photo-Control-5500-Lumens-AL5550LPCIBZ/207096434" TargetMode="External"/><Relationship Id="rId139" Type="http://schemas.openxmlformats.org/officeDocument/2006/relationships/hyperlink" Target="https://www.shineretrofits.com/maxlite-mal55ah7t350b-95574-55-watt-dimmable-led-medium-area-light-with-6-arm-included-type-iii-distribution-347-480v.html" TargetMode="External"/><Relationship Id="rId290" Type="http://schemas.openxmlformats.org/officeDocument/2006/relationships/hyperlink" Target="https://www.shineretrofits.com/jarvis-lights-ar3-90w-90-watt-parking-lot-led-area-light-fixture-ar3-90-3led26-adj-700c-50k-tft.html" TargetMode="External"/><Relationship Id="rId304" Type="http://schemas.openxmlformats.org/officeDocument/2006/relationships/hyperlink" Target="https://www.shineretrofits.com/noribachi-hex-021-b-cw-mt-cba-32-watt-led-cobrahead-a-light-fixture-pole-mount-21-led-s-tempered-glass-lens-5700k.html" TargetMode="External"/><Relationship Id="rId346" Type="http://schemas.openxmlformats.org/officeDocument/2006/relationships/hyperlink" Target="https://www.shineretrofits.com/neptun-light-led-452150-unv-150-watt-150w-led-kometa-cobra-head-roadway-street-light-fixture-120v-277v-5-year-warranty.html" TargetMode="External"/><Relationship Id="rId388" Type="http://schemas.openxmlformats.org/officeDocument/2006/relationships/hyperlink" Target="https://www.shineretrofits.com/cree-bxsp2-ho-ht-165-watt-led-high-output-street-light-fixture-horizontal-tenon-mount-product-configurator.html" TargetMode="External"/><Relationship Id="rId85" Type="http://schemas.openxmlformats.org/officeDocument/2006/relationships/hyperlink" Target="https://www.prolighting.com/outdoor/dusktodawn/rulht5mec40k-12ufnes-k1.html" TargetMode="External"/><Relationship Id="rId150" Type="http://schemas.openxmlformats.org/officeDocument/2006/relationships/hyperlink" Target="https://www.shineretrofits.com/maxlite-melr30u150-71937-30w-merak-led-roadway-light-univ-120-277v-ies-beam-type1-5000k.html" TargetMode="External"/><Relationship Id="rId192" Type="http://schemas.openxmlformats.org/officeDocument/2006/relationships/hyperlink" Target="http://www.homedepot.com/p/All-Pro-Gray-Outdoor-LED-Area-and-Wall-Dusk-to-Dawn-Security-Light-with-Replaceable-Photo-Control-5500-Lumens-AL5550LPCGY/207096431" TargetMode="External"/><Relationship Id="rId206" Type="http://schemas.openxmlformats.org/officeDocument/2006/relationships/hyperlink" Target="https://www.amazon.com/WPLED20-Wallpack-20-Watt-Backplate-Bronze/dp/B005V32JXM/ref=sr_1_212?s=lamps-light&amp;ie=UTF8&amp;qid=1489429757&amp;sr=1-212&amp;keywords=LED+street" TargetMode="External"/><Relationship Id="rId248" Type="http://schemas.openxmlformats.org/officeDocument/2006/relationships/hyperlink" Target="https://www.shineretrofits.com/neptun-light-led-16150-unv-150-watt-150w-16-square-parking-lot-shoebox-led-fixture-5-year-warranty.html" TargetMode="External"/><Relationship Id="rId12" Type="http://schemas.openxmlformats.org/officeDocument/2006/relationships/hyperlink" Target="https://www.lowes.com/pd/Utilitech-Pro-27-Watt-Gray-LED-Dusk-to-Dawn-Flood-Light/1000024499" TargetMode="External"/><Relationship Id="rId108" Type="http://schemas.openxmlformats.org/officeDocument/2006/relationships/hyperlink" Target="https://www.shineretrofits.com/maxlite-mal80au7t450bms4-95598-80-watt-led-medium-area-light-fixture-6-arm-included-type-iv-distribution-120-277v.html" TargetMode="External"/><Relationship Id="rId315" Type="http://schemas.openxmlformats.org/officeDocument/2006/relationships/hyperlink" Target="https://www.shineretrofits.com/noribachi-hex-021-b-cw-mt-cbapc-32-watt-led-cobrahead-a-light-fixture-pole-mount-21-led-s-with-photocell-5700k.html" TargetMode="External"/><Relationship Id="rId357" Type="http://schemas.openxmlformats.org/officeDocument/2006/relationships/hyperlink" Target="https://www.shineretrofits.com/neptun-light-led-452100-unv-100-watt-100w-led-kometa-cobra-head-roadway-street-light-fixture-120v-277v-5-year-warranty.html" TargetMode="External"/><Relationship Id="rId54" Type="http://schemas.openxmlformats.org/officeDocument/2006/relationships/hyperlink" Target="https://www.grainger.com/product/GE-LIGHTING-44-Watt-LED-Area-Light-48TM58?s_pp=false&amp;picUrl=//static.grainger.com/rp/s/is/image/Grainger/48TM57_AS01?$smthumb$" TargetMode="External"/><Relationship Id="rId96" Type="http://schemas.openxmlformats.org/officeDocument/2006/relationships/hyperlink" Target="https://www.grainger.com/product/HUBBELL-LIGHTING-BEACON-80-Watt-LED-Area-Light-53VP91?s_pp=false&amp;picUrl=//static.grainger.com/rp/s/is/image/Grainger/NOTAVAIL?$smthumb$" TargetMode="External"/><Relationship Id="rId161" Type="http://schemas.openxmlformats.org/officeDocument/2006/relationships/hyperlink" Target="https://www.amazon.com/Shoebox-Fixture-replaces-12000lm-Warranty/dp/B0178MYIH8/ref=sr_1_981?s=lamps-light&amp;ie=UTF8&amp;qid=1493248715&amp;sr=1-981&amp;keywords=LED+street+light" TargetMode="External"/><Relationship Id="rId217" Type="http://schemas.openxmlformats.org/officeDocument/2006/relationships/hyperlink" Target="https://www.shineretrofits.com/naturaled-led-fxsb110-3s-110-watt-led-area-shoebox-light-fixture-250-400w-equivalent.html" TargetMode="External"/><Relationship Id="rId399" Type="http://schemas.openxmlformats.org/officeDocument/2006/relationships/hyperlink" Target="https://www.platt.com/platt-electric-supply/Garage-Area-Lighting-LED-Lighting/Hubbell-Outdoor-Lighting/DDL-140L1/product.aspx?zpid=193248" TargetMode="External"/><Relationship Id="rId259" Type="http://schemas.openxmlformats.org/officeDocument/2006/relationships/hyperlink" Target="https://www.shineretrofits.com/noribachi-lin-140-b-220-watt-led-shoebox-m-area-pole-light-fixture-750-1000w-equivalent.html" TargetMode="External"/><Relationship Id="rId23" Type="http://schemas.openxmlformats.org/officeDocument/2006/relationships/hyperlink" Target="https://www.shineretrofits.com/rab-lighting-aled26-26-watt-led-area-light-fixture-square-pole-mount-product-configurator.html" TargetMode="External"/><Relationship Id="rId119" Type="http://schemas.openxmlformats.org/officeDocument/2006/relationships/hyperlink" Target="https://www.e-conolight.com/outdoor-lighting/floodlight/e-al1l315.html?cct=5251" TargetMode="External"/><Relationship Id="rId270" Type="http://schemas.openxmlformats.org/officeDocument/2006/relationships/hyperlink" Target="https://www.shineretrofits.com/neptun-light-led-47150-unv-150-watt-150w-led-round-parking-lot-light-fixture-120v-277v-5-year-warranty.html" TargetMode="External"/><Relationship Id="rId326" Type="http://schemas.openxmlformats.org/officeDocument/2006/relationships/hyperlink" Target="https://www.shineretrofits.com/neptun-light-led-45090-90-watt-90w-led-kometa-cobra-head-roadway-street-light-fixture-5-year-warranty.html" TargetMode="External"/><Relationship Id="rId65" Type="http://schemas.openxmlformats.org/officeDocument/2006/relationships/hyperlink" Target="https://www.shineretrofits.com/noribachi-flq-hex-021-b-32-watt-led-floodlight-q-area-light-fixture-75-175w-hid-equivalent.html" TargetMode="External"/><Relationship Id="rId130" Type="http://schemas.openxmlformats.org/officeDocument/2006/relationships/hyperlink" Target="https://www.shineretrofits.com/howard-lighting-url083m0740ugys-70-watt-led-roadway-light-fixture-shorting-cap-700ma-4000k.html" TargetMode="External"/><Relationship Id="rId368" Type="http://schemas.openxmlformats.org/officeDocument/2006/relationships/hyperlink" Target="https://www.shineretrofits.com/noribachi-cbc-hex-021-b-34-watt-heavy-duty-led-cobrahead-c-light-fixture-pole-mount.html" TargetMode="External"/><Relationship Id="rId172" Type="http://schemas.openxmlformats.org/officeDocument/2006/relationships/hyperlink" Target="https://www.amazon.com/Hyperikon-Arena-Light-1200W-Equivalent/dp/B01KPI158W/ref=sr_1_86?s=lamps-light&amp;ie=UTF8&amp;qid=1489427605&amp;sr=1-86&amp;keywords=LED+street" TargetMode="External"/><Relationship Id="rId228" Type="http://schemas.openxmlformats.org/officeDocument/2006/relationships/hyperlink" Target="https://www.shineretrofits.com/neptun-light-led-16100-unv-100-watt-100w-16-square-parking-lot-shoebox-led-fixture-10-year-warranty.html" TargetMode="External"/><Relationship Id="rId281" Type="http://schemas.openxmlformats.org/officeDocument/2006/relationships/hyperlink" Target="https://www.shineretrofits.com/noribachi-sbm-hex-084-b-139-watt-led-shoebox-m-area-pole-light-fixture-300-525w-equivalent.html" TargetMode="External"/><Relationship Id="rId337" Type="http://schemas.openxmlformats.org/officeDocument/2006/relationships/hyperlink" Target="https://www.shineretrofits.com/noribachi-hex-063-b-cw-mt-cba-95-watt-led-cobrahead-a-light-fixture-pole-mount-63-led-s-tempered-glass-lens-5700k.html" TargetMode="External"/><Relationship Id="rId34" Type="http://schemas.openxmlformats.org/officeDocument/2006/relationships/hyperlink" Target="http://www.homedepot.com/p/Irradiant-Dark-Bronze-LED-Outdoor-Wall-Mount-Area-Light-AF-U-Q30-47-DB/205788704" TargetMode="External"/><Relationship Id="rId76" Type="http://schemas.openxmlformats.org/officeDocument/2006/relationships/hyperlink" Target="http://www.homedepot.com/p/Radiance-174-Watt-Bronze-Outdoor-Integrated-LED-Area-Light-Slip-Fitter-Mount-RAL165L174U4CZS/300849953" TargetMode="External"/><Relationship Id="rId141" Type="http://schemas.openxmlformats.org/officeDocument/2006/relationships/hyperlink" Target="https://www.shineretrofits.com/noribachi-flb-hex-042-b-69-50-watt-led-floodlight-b-area-light-fixture-125-300w-hid-equivalent.html" TargetMode="External"/><Relationship Id="rId379" Type="http://schemas.openxmlformats.org/officeDocument/2006/relationships/hyperlink" Target="https://www.shineretrofits.com/neptun-light-led-452150-unv-150-watt-150w-led-kometa-cobra-head-roadway-street-light-fixture-120v-277v-5-year-warranty.html" TargetMode="External"/><Relationship Id="rId7" Type="http://schemas.openxmlformats.org/officeDocument/2006/relationships/hyperlink" Target="https://affordablelighting.com/index.php?option=com_hikashop&amp;ctrl=product&amp;task=show&amp;cid=25502&amp;name=large-cobra-head-cls-rw604p-curved-glass" TargetMode="External"/><Relationship Id="rId183" Type="http://schemas.openxmlformats.org/officeDocument/2006/relationships/hyperlink" Target="https://www.prolighting.com/outdoor/dusktodawn/rulht5mec40k-12ufnes-k1.html" TargetMode="External"/><Relationship Id="rId239" Type="http://schemas.openxmlformats.org/officeDocument/2006/relationships/hyperlink" Target="https://www.e-conolight.com/outdoor-lighting/floodlight/led-shoebox-style-floodlight-15-900-lumens.html?cct=5251&amp;finish=5311" TargetMode="External"/><Relationship Id="rId390" Type="http://schemas.openxmlformats.org/officeDocument/2006/relationships/hyperlink" Target="https://www.shineretrofits.com/neptun-light-led-89120-m3-unv-120w-modular-led-street-roadway-light-fixture-10-year-warranty.html" TargetMode="External"/><Relationship Id="rId250" Type="http://schemas.openxmlformats.org/officeDocument/2006/relationships/hyperlink" Target="https://www.shineretrofits.com/noribachi-alm-lin-072-b-119-watt-led-area-light-fixture-m-series-225-435w-equivalent.html" TargetMode="External"/><Relationship Id="rId292" Type="http://schemas.openxmlformats.org/officeDocument/2006/relationships/hyperlink" Target="https://www.shineretrofits.com/jarvis-lights-ar3-120w-120-watt-parking-lot-led-area-light-fixture-ar3-120-4led26-adj-700c-50k-tft.html" TargetMode="External"/><Relationship Id="rId306" Type="http://schemas.openxmlformats.org/officeDocument/2006/relationships/hyperlink" Target="https://www.shineretrofits.com/neptun-light-led-451080-unv-80-watt-80w-led-kometa-cobra-head-roadway-street-light-fixture-120v-277v-5-year-warranty.html" TargetMode="External"/><Relationship Id="rId45" Type="http://schemas.openxmlformats.org/officeDocument/2006/relationships/hyperlink" Target="https://www.prolighting.com/outdoor/dusktodawn/ybled26-arm-pct.html" TargetMode="External"/><Relationship Id="rId87" Type="http://schemas.openxmlformats.org/officeDocument/2006/relationships/hyperlink" Target="https://www.grainger.com/product/ACUITY-LITHONIA-64-Watt-LED-Area-Light-48FP78?s_pp=false&amp;picUrl=//static.grainger.com/rp/s/is/image/Grainger/48FP78_AS01?$smthumb$" TargetMode="External"/><Relationship Id="rId110" Type="http://schemas.openxmlformats.org/officeDocument/2006/relationships/hyperlink" Target="https://www.shineretrofits.com/noribachi-flb-hex-042-b-69-50-watt-led-floodlight-b-area-light-fixture-125-300w-hid-equivalent.html" TargetMode="External"/><Relationship Id="rId348" Type="http://schemas.openxmlformats.org/officeDocument/2006/relationships/hyperlink" Target="https://www.shineretrofits.com/cree-bxsp2-ho-ht-165-watt-led-high-output-street-light-fixture-horizontal-tenon-mount-product-configurator.html" TargetMode="External"/><Relationship Id="rId152" Type="http://schemas.openxmlformats.org/officeDocument/2006/relationships/hyperlink" Target="https://www.shineretrofits.com/noribachi-als-hex-042-b-69-watt-led-area-light-fixture-s-series-125-300w-equivalent.html" TargetMode="External"/><Relationship Id="rId194" Type="http://schemas.openxmlformats.org/officeDocument/2006/relationships/hyperlink" Target="https://www.platt.com/platt-electric-supply/Barn-Lights-Light-LED/Cooper-Lighting/AL3050LPCBZ/product.aspx?zpid=141894" TargetMode="External"/><Relationship Id="rId208" Type="http://schemas.openxmlformats.org/officeDocument/2006/relationships/hyperlink" Target="https://www.amazon.com/RAB-WPLED26PC-Wallpack-Backplt-Photocell/dp/B005V32MOS/ref=sr_1_293?s=lamps-light&amp;ie=UTF8&amp;qid=1489431347&amp;sr=1-293&amp;keywords=LED+street" TargetMode="External"/><Relationship Id="rId261" Type="http://schemas.openxmlformats.org/officeDocument/2006/relationships/hyperlink" Target="https://www.amazon.com/NUOGUAN-Shoebox-Retrofit-Daylight-Mounting/dp/B01M0V3OZS/ref=sr_1_859?s=lamps-light&amp;ie=UTF8&amp;qid=1493246492&amp;sr=1-859&amp;keywords=LED+street+light" TargetMode="External"/><Relationship Id="rId14" Type="http://schemas.openxmlformats.org/officeDocument/2006/relationships/hyperlink" Target="https://www.platt.com/platt-electric-supply/Garage-Area-Lighting-LED-Lighting/Philips-Color-Kinetics/350-000007-17/product.aspx?zpid=128665" TargetMode="External"/><Relationship Id="rId56" Type="http://schemas.openxmlformats.org/officeDocument/2006/relationships/hyperlink" Target="https://www.amazon.com/Solar-Garden-Street-Outdoor-Security/dp/B01L6KWS84/ref=sr_1_115?s=lamps-light&amp;ie=UTF8&amp;qid=1489428056&amp;sr=1-115&amp;keywords=LED+street" TargetMode="External"/><Relationship Id="rId317" Type="http://schemas.openxmlformats.org/officeDocument/2006/relationships/hyperlink" Target="https://www.shineretrofits.com/noribachi-cbc-hex-021-b-34-watt-heavy-duty-led-cobrahead-c-light-fixture-pole-mount.html" TargetMode="External"/><Relationship Id="rId359" Type="http://schemas.openxmlformats.org/officeDocument/2006/relationships/hyperlink" Target="https://www.shineretrofits.com/neptun-light-led-451050-24vdc-50-watt-50w-led-kometa-cobra-head-roadway-street-light-fixture-for-solar-24-volt-dc-5-year-warranty.html" TargetMode="External"/><Relationship Id="rId98" Type="http://schemas.openxmlformats.org/officeDocument/2006/relationships/hyperlink" Target="https://www.grainger.com/product/LUMAPRO-70-Watt-LED-Area-Luminaire-49WJ25?s_pp=false&amp;picUrl=//static.grainger.com/rp/s/is/image/Grainger/49WJ25_AS01?$smthumb$" TargetMode="External"/><Relationship Id="rId121" Type="http://schemas.openxmlformats.org/officeDocument/2006/relationships/hyperlink" Target="https://www.e-conolight.com/outdoor-lighting/floodlight/led-area-light-type-iii-24-000-lumens-e-conolight.html?cct=5251" TargetMode="External"/><Relationship Id="rId163" Type="http://schemas.openxmlformats.org/officeDocument/2006/relationships/hyperlink" Target="http://www.homedepot.com/p/Lithonia-Lighting-D-Series-Outdoor-Dark-Bronze-LED-Pole-Mount-DSXWPM-LED-20C-100050KT3MMVOLTPUMBADDBXD/205567429" TargetMode="External"/><Relationship Id="rId219" Type="http://schemas.openxmlformats.org/officeDocument/2006/relationships/hyperlink" Target="https://www.prolighting.com/outdoor/rabarealights/ledarealights1/aled104.html" TargetMode="External"/><Relationship Id="rId370" Type="http://schemas.openxmlformats.org/officeDocument/2006/relationships/hyperlink" Target="https://www.shineretrofits.com/noribachi-hex-063-b-cw-mt-cbapc-95-watt-led-cobrahead-a-light-fixture-pole-mount-63-led-s-with-twistlock-photocell-5700k.html" TargetMode="External"/><Relationship Id="rId230" Type="http://schemas.openxmlformats.org/officeDocument/2006/relationships/hyperlink" Target="https://www.platt.com/platt-electric-supply/Garage-Area-Lighting-LED-Lighting/Hubbell-Outdoor-Lighting/ASL-16L-4/product.aspx?zpid=193253" TargetMode="External"/><Relationship Id="rId25" Type="http://schemas.openxmlformats.org/officeDocument/2006/relationships/hyperlink" Target="https://www.prolighting.com/outdoor/dusktodawn/ybled26-arm.html" TargetMode="External"/><Relationship Id="rId67" Type="http://schemas.openxmlformats.org/officeDocument/2006/relationships/hyperlink" Target="https://www.shineretrofits.com/jarvis-lights-db-46-45-watt-dusk-to-dawn-led-security-yard-light-fixture-surface-mount-175w-hid-equivalent-4000k.html" TargetMode="External"/><Relationship Id="rId272" Type="http://schemas.openxmlformats.org/officeDocument/2006/relationships/hyperlink" Target="https://www.shineretrofits.com/noribachi-alm-lin-072-b-119-watt-led-area-light-fixture-m-series-225-435w-equivalent.html" TargetMode="External"/><Relationship Id="rId328" Type="http://schemas.openxmlformats.org/officeDocument/2006/relationships/hyperlink" Target="https://www.shineretrofits.com/neptun-led-81080-l1-80w-80-watt-cobra-head-led-street-light-fixture.html" TargetMode="External"/><Relationship Id="rId132" Type="http://schemas.openxmlformats.org/officeDocument/2006/relationships/hyperlink" Target="https://www.shineretrofits.com/noribachi-alo-lin-036-b-59-watt-area-light-o-series-light-fixture-pole-mount-125-300w-equivalent.html" TargetMode="External"/><Relationship Id="rId174" Type="http://schemas.openxmlformats.org/officeDocument/2006/relationships/hyperlink" Target="https://www.platt.com/platt-electric-supply/Barn-Lights-Light-LED/Atlas-Lighting-Products/DD42LED5K/product.aspx?zpid=66942" TargetMode="External"/><Relationship Id="rId381" Type="http://schemas.openxmlformats.org/officeDocument/2006/relationships/hyperlink" Target="https://www.shineretrofits.com/neptun-led-81060-l1-60w-60-watt-cobra-head-led-street-light-fixture-multivolt-120v-177v-10-year-warranty.html" TargetMode="External"/><Relationship Id="rId241" Type="http://schemas.openxmlformats.org/officeDocument/2006/relationships/hyperlink" Target="https://www.amazon.com/LED-Flying-Direct-Parking-Adapter/dp/B01BWE0I3G/ref=sr_1_33?s=lamps-light&amp;ie=UTF8&amp;qid=1489426751&amp;sr=1-33&amp;keywords=LED+street" TargetMode="External"/><Relationship Id="rId36" Type="http://schemas.openxmlformats.org/officeDocument/2006/relationships/hyperlink" Target="https://www.platt.com/platt-electric-supply/Barn-Lights-Light-LED/Cooper-Lighting/AL3050LPCBZ/product.aspx?zpid=141894" TargetMode="External"/><Relationship Id="rId283" Type="http://schemas.openxmlformats.org/officeDocument/2006/relationships/hyperlink" Target="https://www.shineretrofits.com/neptun-light-led-31120-m2-unv-120-watt-120w-led-modular-parking-lot-street-light-fixture-10-year-warranty.html" TargetMode="External"/><Relationship Id="rId339" Type="http://schemas.openxmlformats.org/officeDocument/2006/relationships/hyperlink" Target="https://www.shineretrofits.com/noribachi-hex-105-b-cw-mt-cba-158-watt-led-cobrahead-a-light-fixture-pole-mount-105-led-s-tempered-glass-lens-5700k.html" TargetMode="External"/><Relationship Id="rId78" Type="http://schemas.openxmlformats.org/officeDocument/2006/relationships/hyperlink" Target="https://www.prolighting.com/outdoor/rabarealights/ledarealights1/aled5t78.html" TargetMode="External"/><Relationship Id="rId101" Type="http://schemas.openxmlformats.org/officeDocument/2006/relationships/hyperlink" Target="https://www.shineretrofits.com/noribachi-ala-lin-024-fin-b-cw-mt-39-watt-led-area-light-fixture-a-series.html" TargetMode="External"/><Relationship Id="rId143" Type="http://schemas.openxmlformats.org/officeDocument/2006/relationships/hyperlink" Target="https://www.shineretrofits.com/noribachi-flq-hex-042-b-69-watt-led-floodlight-q-area-light-fixture-100-200w-hid-equivalent.html" TargetMode="External"/><Relationship Id="rId185" Type="http://schemas.openxmlformats.org/officeDocument/2006/relationships/hyperlink" Target="https://www.e-conolight.com/outdoor-lighting/dusk-to-dawn/e-dd1l68c1.html" TargetMode="External"/><Relationship Id="rId350" Type="http://schemas.openxmlformats.org/officeDocument/2006/relationships/hyperlink" Target="https://www.shineretrofits.com/neptun-light-led-31150-m3-unv-150-watt-150w-led-modular-parking-lot-street-light-fixture-10-year-warranty.html" TargetMode="External"/><Relationship Id="rId9" Type="http://schemas.openxmlformats.org/officeDocument/2006/relationships/hyperlink" Target="https://www.shineretrofits.com/rab-lighting-aled20-20-watt-led-area-light-fixture-square-pole-mount-product-configurator.html" TargetMode="External"/><Relationship Id="rId210" Type="http://schemas.openxmlformats.org/officeDocument/2006/relationships/hyperlink" Target="https://www.prolighting.com/outdoor/rabarealights/ledarealights1/rab-50-watt-led-pole-mount-area-light-ies-type-iv-distribution-5000k-housing-120-277v.html" TargetMode="External"/><Relationship Id="rId392" Type="http://schemas.openxmlformats.org/officeDocument/2006/relationships/hyperlink" Target="https://www.shineretrofits.com/neptun-light-led-89160-m4-unv-160w-modular-led-street-roadway-light-fixture-10-year-warranty.html" TargetMode="External"/><Relationship Id="rId252" Type="http://schemas.openxmlformats.org/officeDocument/2006/relationships/hyperlink" Target="https://www.amazon.com/Docheer-Shoebox-110-277VAC-Equivalent-Daylight/dp/B01HVF2GW6/ref=sr_1_38?s=lamps-light&amp;ie=UTF8&amp;qid=1489426751&amp;sr=1-38&amp;keywords=LED+street" TargetMode="External"/><Relationship Id="rId294" Type="http://schemas.openxmlformats.org/officeDocument/2006/relationships/hyperlink" Target="https://www.amazon.com/RAB-WPLED26PC-Wallpack-Backplt-Photocell/dp/B005V32MOS/ref=sr_1_293?s=lamps-light&amp;ie=UTF8&amp;qid=1489431347&amp;sr=1-293&amp;keywords=LED+street" TargetMode="External"/><Relationship Id="rId308" Type="http://schemas.openxmlformats.org/officeDocument/2006/relationships/hyperlink" Target="https://www.shineretrofits.com/neptun-light-led-451050-24vdc-50-watt-50w-led-kometa-cobra-head-roadway-street-light-fixture-for-solar-24-volt-dc-5-year-warranty.html" TargetMode="External"/><Relationship Id="rId47" Type="http://schemas.openxmlformats.org/officeDocument/2006/relationships/hyperlink" Target="http://www.menards.com/main/lighting-ceiling-fans/outdoor-lighting/security-lights/all-pro-reg-5550-lm-bronze-led-area-light/p-1458270354199-c-7544.htm?tid=2908552158576081469" TargetMode="External"/><Relationship Id="rId89" Type="http://schemas.openxmlformats.org/officeDocument/2006/relationships/hyperlink" Target="https://www.grainger.com/product/CREE-112-Watt-LED-Area-Luminaire-48PF13?s_pp=false&amp;picUrl=//static.grainger.com/rp/s/is/image/Grainger/48PE96_AS01?$smthumb$" TargetMode="External"/><Relationship Id="rId112" Type="http://schemas.openxmlformats.org/officeDocument/2006/relationships/hyperlink" Target="https://www.shineretrofits.com/noribachi-flq-hex-063-b-104-watt-led-floodlight-q-area-light-fixture-200-400w-hid-equivalent.html" TargetMode="External"/><Relationship Id="rId154" Type="http://schemas.openxmlformats.org/officeDocument/2006/relationships/hyperlink" Target="https://www.shineretrofits.com/howard-lighting-dtdu48led41mv-48-watt-led-dusk-to-dawn-utility-grade-light-fixture-4100k-120-277v.html" TargetMode="External"/><Relationship Id="rId361" Type="http://schemas.openxmlformats.org/officeDocument/2006/relationships/hyperlink" Target="https://www.shineretrofits.com/neptun-light-led-451070-24vdc-70-watt-70w-led-kometa-cobra-head-roadway-street-light-fixture-for-solar-24-volt-dc-5-year-warranty.html" TargetMode="External"/><Relationship Id="rId196" Type="http://schemas.openxmlformats.org/officeDocument/2006/relationships/hyperlink" Target="https://www.platt.com/platt-electric-supply/Barn-Lights-Light-LED/Cree-Lighting/RULHT2MEC40K-12UFN/product.aspx?zpid=100539" TargetMode="External"/><Relationship Id="rId16" Type="http://schemas.openxmlformats.org/officeDocument/2006/relationships/hyperlink" Target="https://www.grainger.com/product/ACUITY-LITHONIA-21-Watt-Area-Light-22CM16?s_pp=false&amp;picUrl=//static.grainger.com/rp/s/is/image/Grainger/22CM16_AS01?$smthumb$" TargetMode="External"/><Relationship Id="rId221" Type="http://schemas.openxmlformats.org/officeDocument/2006/relationships/hyperlink" Target="https://www.prolighting.com/outdoor/rabarealights/ledarealights1/aledfc104-bl.html" TargetMode="External"/><Relationship Id="rId263" Type="http://schemas.openxmlformats.org/officeDocument/2006/relationships/hyperlink" Target="https://www.platt.com/platt-electric-supply/Pole-Fixtures-LED-Fixtures/Atlas-Lighting-Products/SLP16145LEDT4/product.aspx?zpid=176128" TargetMode="External"/><Relationship Id="rId319" Type="http://schemas.openxmlformats.org/officeDocument/2006/relationships/hyperlink" Target="https://www.shineretrofits.com/neptun-light-led-45120-120-watt-120w-led-kometa-cobra-head-roadway-street-light-fixture-5-year-warranty.html" TargetMode="External"/><Relationship Id="rId58" Type="http://schemas.openxmlformats.org/officeDocument/2006/relationships/hyperlink" Target="https://www.shineretrofits.com/noribachi-hex-021-a-cw-mt-dlx-23-watt-led-downlight-x-light-fixture-125-300w-hid-equivalent.html" TargetMode="External"/><Relationship Id="rId123" Type="http://schemas.openxmlformats.org/officeDocument/2006/relationships/hyperlink" Target="https://www.shineretrofits.com/rab-lighting-aled5t52-52-watt-led-post-top-area-light-fixture-type-v-distribution-product-configurator.html" TargetMode="External"/><Relationship Id="rId330" Type="http://schemas.openxmlformats.org/officeDocument/2006/relationships/hyperlink" Target="https://www.shineretrofits.com/neptun-light-led-89120-m3-unv-120w-modular-led-street-roadway-light-fixture-10-year-warranty.html" TargetMode="External"/><Relationship Id="rId90" Type="http://schemas.openxmlformats.org/officeDocument/2006/relationships/hyperlink" Target="https://www.grainger.com/product/LUMAPRO-140-Watt-LED-Area-Luminaire-49WJ27?s_pp=false&amp;picUrl=//static.grainger.com/rp/s/is/image/Grainger/49WJ27_AS01?$smthumb$" TargetMode="External"/><Relationship Id="rId165" Type="http://schemas.openxmlformats.org/officeDocument/2006/relationships/hyperlink" Target="https://www.platt.com/platt-electric-supply/Pole-Fixtures-LED-Fixtures/Lithonia-Lighting/KADRD-LED-40C-1000-40K-R3-MVOL/product.aspx?zpid=158316" TargetMode="External"/><Relationship Id="rId186" Type="http://schemas.openxmlformats.org/officeDocument/2006/relationships/hyperlink" Target="https://www.prolighting.com/outdoor/dusktodawn/dtdholed35.html" TargetMode="External"/><Relationship Id="rId351" Type="http://schemas.openxmlformats.org/officeDocument/2006/relationships/hyperlink" Target="https://www.shineretrofits.com/neptun-light-led-452110-unv-110-watt-110w-led-kometa-cobra-head-roadway-street-light-fixture-120v-277v-5-year-warranty.html" TargetMode="External"/><Relationship Id="rId372" Type="http://schemas.openxmlformats.org/officeDocument/2006/relationships/hyperlink" Target="https://www.shineretrofits.com/noribachi-hex-105-b-cw-mt-cbapc-158-watt-led-cobrahead-a-light-fixture-pole-mount-105-led-s-with-twistlock-photocell-5700k.html" TargetMode="External"/><Relationship Id="rId393" Type="http://schemas.openxmlformats.org/officeDocument/2006/relationships/hyperlink" Target="https://www.shineretrofits.com/neptun-light-led-31150-m3-unv-150-watt-150w-led-modular-parking-lot-street-light-fixture-10-year-warranty.html" TargetMode="External"/><Relationship Id="rId211" Type="http://schemas.openxmlformats.org/officeDocument/2006/relationships/hyperlink" Target="https://www.prolighting.com/outdoor/rabarealights/ledarealights1/aled3t78.html" TargetMode="External"/><Relationship Id="rId232" Type="http://schemas.openxmlformats.org/officeDocument/2006/relationships/hyperlink" Target="https://www.shineretrofits.com/jarvis-lights-ar3-150-5led26-adj-700chv-50k-tft-150-watt-150w-parking-lot-led-area-light-fixture-347-480v.html" TargetMode="External"/><Relationship Id="rId253" Type="http://schemas.openxmlformats.org/officeDocument/2006/relationships/hyperlink" Target="https://www.shineretrofits.com/naturaled-led-fxsb240-3s-240-watt-led-area-shoebox-light-fixture-750-1000w-equivalent.html" TargetMode="External"/><Relationship Id="rId274" Type="http://schemas.openxmlformats.org/officeDocument/2006/relationships/hyperlink" Target="https://www.platt.com/platt-electric-supply/Garage-Area-Lighting-LED-Lighting/Hubbell-Outdoor-Lighting/ASL-16L-4/product.aspx?zpid=193253" TargetMode="External"/><Relationship Id="rId295" Type="http://schemas.openxmlformats.org/officeDocument/2006/relationships/hyperlink" Target="https://www.shineretrofits.com/noribachi-sbs-hex-021-b-34-watt-led-shoebox-s-area-light-fixture-tempered-glass-lens-75-175w-equivalent.html" TargetMode="External"/><Relationship Id="rId309" Type="http://schemas.openxmlformats.org/officeDocument/2006/relationships/hyperlink" Target="https://www.shineretrofits.com/neptun-light-led-451060-24vdc-60-watt-60w-led-kometa-cobra-head-roadway-street-light-fixture-for-solar-24-volt-dc-5-year-warranty.html" TargetMode="External"/><Relationship Id="rId27" Type="http://schemas.openxmlformats.org/officeDocument/2006/relationships/hyperlink" Target="https://www.platt.com/platt-electric-supply/Barn-Lights-Light-LED/Cooper-Lighting/AL2050LPCBZ/product.aspx?zpid=32783" TargetMode="External"/><Relationship Id="rId48" Type="http://schemas.openxmlformats.org/officeDocument/2006/relationships/hyperlink" Target="https://www.platt.com/platt-electric-supply/Garage-Area-Lighting-LED-Lighting/Philips-Color-Kinetics/350-000008-17/product.aspx?zpid=77247" TargetMode="External"/><Relationship Id="rId69" Type="http://schemas.openxmlformats.org/officeDocument/2006/relationships/hyperlink" Target="https://www.shineretrofits.com/maxlite-melr60u150-71940-60w-merak-led-roadway-light-univ-120-277v-ies-beam-type-1-5000k.html" TargetMode="External"/><Relationship Id="rId113" Type="http://schemas.openxmlformats.org/officeDocument/2006/relationships/hyperlink" Target="https://www.shineretrofits.com/noribachi-flq-hex-084-b-139-watt-led-floodlight-q-area-light-fixture-300-525w-hid-equivalent.html" TargetMode="External"/><Relationship Id="rId134" Type="http://schemas.openxmlformats.org/officeDocument/2006/relationships/hyperlink" Target="https://www.shineretrofits.com/maxlite-ptd80ut341smbss-76774-80-watt-led-area-roadway-post-top-light-fixture-type-iii-distribution.html" TargetMode="External"/><Relationship Id="rId320" Type="http://schemas.openxmlformats.org/officeDocument/2006/relationships/hyperlink" Target="https://www.shineretrofits.com/neptun-light-led-451040-unv-40-watt-40w-led-kometa-cobra-head-roadway-street-light-fixture-120v-277v-5-year-warranty.html" TargetMode="External"/><Relationship Id="rId80" Type="http://schemas.openxmlformats.org/officeDocument/2006/relationships/hyperlink" Target="http://www.homedepot.com/p/Lithonia-Lighting-D-Series-Outdoor-Dark-Bronze-LED-Pole-Mount-DSXWPM-LED-20C-100050KT3MMVOLTPUMBADDBXD/205567429" TargetMode="External"/><Relationship Id="rId155" Type="http://schemas.openxmlformats.org/officeDocument/2006/relationships/hyperlink" Target="https://www.shineretrofits.com/howard-lighting-dtdc-30ho-led-120-30-watt-dusk-to-dawn-commercial-high-output-led-light-fixture-4000k.html" TargetMode="External"/><Relationship Id="rId176" Type="http://schemas.openxmlformats.org/officeDocument/2006/relationships/hyperlink" Target="https://www.platt.com/platt-electric-supply/Barn-Lights-Light-LED/RAB/YBLED26/product.aspx?zpid=94738" TargetMode="External"/><Relationship Id="rId197" Type="http://schemas.openxmlformats.org/officeDocument/2006/relationships/hyperlink" Target="http://www.homedepot.com/p/Lithonia-Lighting-Gray-Outdoor-Integrated-LED-4000K-Area-Light-with-Dusk-to-Dawn-Photocell-OLAL-40K-120-PE/204307277" TargetMode="External"/><Relationship Id="rId341" Type="http://schemas.openxmlformats.org/officeDocument/2006/relationships/hyperlink" Target="https://www.shineretrofits.com/noribachi-hex-063-b-cw-mt-cbapc-95-watt-led-cobrahead-a-light-fixture-pole-mount-63-led-s-with-twistlock-photocell-5700k.html" TargetMode="External"/><Relationship Id="rId362" Type="http://schemas.openxmlformats.org/officeDocument/2006/relationships/hyperlink" Target="https://www.shineretrofits.com/neptun-light-led-81040-l1-unv-40-watt-40w-cobra-head-led-street-light-fixture-multivolt-120v-277v-10-year-warranty.html" TargetMode="External"/><Relationship Id="rId383" Type="http://schemas.openxmlformats.org/officeDocument/2006/relationships/hyperlink" Target="https://www.shineretrofits.com/neptun-light-led-45130-130-watt-130w-led-kometa-cobra-head-roadway-street-light-fixture-5-year-warranty.html" TargetMode="External"/><Relationship Id="rId201" Type="http://schemas.openxmlformats.org/officeDocument/2006/relationships/hyperlink" Target="https://www.shineretrofits.com/eiko-litespan-c0820-dr-f-50w-50k-n18-br-n-n-50w-50-watt-led-area-street-parking-lot-5000k-light-fixture.html" TargetMode="External"/><Relationship Id="rId222" Type="http://schemas.openxmlformats.org/officeDocument/2006/relationships/hyperlink" Target="https://www.prolighting.com/outdoor/rabarealights/ledarealights1/aled104-bl.html" TargetMode="External"/><Relationship Id="rId243" Type="http://schemas.openxmlformats.org/officeDocument/2006/relationships/hyperlink" Target="https://www.shineretrofits.com/noribachi-sbb-hex-063-b-104-watt-led-shoebox-b-area-light-fixture-200-400w-equivalent.html" TargetMode="External"/><Relationship Id="rId264" Type="http://schemas.openxmlformats.org/officeDocument/2006/relationships/hyperlink" Target="https://www.amazon.com/LED-Flying-Direct-Parking-Adapter/dp/B01CY267OE/ref=sr_1_59?s=lamps-light&amp;ie=UTF8&amp;qid=1489427182&amp;sr=1-59&amp;keywords=LED+street" TargetMode="External"/><Relationship Id="rId285" Type="http://schemas.openxmlformats.org/officeDocument/2006/relationships/hyperlink" Target="https://www.shineretrofits.com/naturaled-led-fxsb110-3s-110-watt-led-area-shoebox-light-fixture-250-400w-equivalent.html" TargetMode="External"/><Relationship Id="rId17" Type="http://schemas.openxmlformats.org/officeDocument/2006/relationships/hyperlink" Target="https://www.grainger.com/product/LUMAPRO-30-Watt-Area-Light-45C247?s_pp=false&amp;picUrl=//static.grainger.com/rp/s/is/image/Grainger/45C247_AS01?$smthumb$" TargetMode="External"/><Relationship Id="rId38" Type="http://schemas.openxmlformats.org/officeDocument/2006/relationships/hyperlink" Target="https://www.lowes.com/pd/All-Pro-Area-and-Wall-Light-33-Watt-Bronze-LED-Dusk-to-Dawn-Flood-Light/1000026227" TargetMode="External"/><Relationship Id="rId59" Type="http://schemas.openxmlformats.org/officeDocument/2006/relationships/hyperlink" Target="https://www.shineretrofits.com/noribachi-dlx-hex-021-b-34-watt-led-downlight-x-light-fixture-75-175w-hid-equivalent.html" TargetMode="External"/><Relationship Id="rId103" Type="http://schemas.openxmlformats.org/officeDocument/2006/relationships/hyperlink" Target="https://www.shineretrofits.com/noribachi-alo-lin-036-b-59-watt-area-light-o-series-light-fixture-pole-mount-125-300w-equivalent.html" TargetMode="External"/><Relationship Id="rId124" Type="http://schemas.openxmlformats.org/officeDocument/2006/relationships/hyperlink" Target="https://www.shineretrofits.com/rab-lighting-aled20-20-watt-led-area-light-fixture-square-pole-mount-product-configurator.html" TargetMode="External"/><Relationship Id="rId310" Type="http://schemas.openxmlformats.org/officeDocument/2006/relationships/hyperlink" Target="https://www.shineretrofits.com/neptun-light-led-451070-24vdc-70-watt-70w-led-kometa-cobra-head-roadway-street-light-fixture-for-solar-24-volt-dc-5-year-warranty.html" TargetMode="External"/><Relationship Id="rId70" Type="http://schemas.openxmlformats.org/officeDocument/2006/relationships/hyperlink" Target="https://www.shineretrofits.com/simkar-dtdholed35-35-watt-35w-high-output-led-dusk-to-dawn-light-with-photocell-120v.html" TargetMode="External"/><Relationship Id="rId91" Type="http://schemas.openxmlformats.org/officeDocument/2006/relationships/hyperlink" Target="https://www.grainger.com/product/LUMAPRO-100-Watt-LED-Area-Luminaire-49WJ26?s_pp=false&amp;picUrl=//static.grainger.com/rp/s/is/image/Grainger/49WJ26_AS01?$smthumb$" TargetMode="External"/><Relationship Id="rId145" Type="http://schemas.openxmlformats.org/officeDocument/2006/relationships/hyperlink" Target="https://www.shineretrofits.com/noribachi-flq-hex-084-b-139-watt-led-floodlight-q-area-light-fixture-300-525w-hid-equivalent.html" TargetMode="External"/><Relationship Id="rId166" Type="http://schemas.openxmlformats.org/officeDocument/2006/relationships/hyperlink" Target="https://www.amazon.com/Solar-Garden-Street-Outdoor-Security/dp/B01L6KWS84/ref=sr_1_115?s=lamps-light&amp;ie=UTF8&amp;qid=1489428056&amp;sr=1-115&amp;keywords=LED+street" TargetMode="External"/><Relationship Id="rId187" Type="http://schemas.openxmlformats.org/officeDocument/2006/relationships/hyperlink" Target="http://www.homedepot.com/p/All-Pro-Bronze-Outdoor-LED-Area-and-Wall-Dusk-to-Dawn-Security-Light-with-Integrated-Photo-Control-5500-Lumens-AL5550LPCIBZ/207096434" TargetMode="External"/><Relationship Id="rId331" Type="http://schemas.openxmlformats.org/officeDocument/2006/relationships/hyperlink" Target="https://www.shineretrofits.com/neptun-light-led-89100-m3-unv-100w-modular-led-street-roadway-light-fixture-10-year-warranty.html" TargetMode="External"/><Relationship Id="rId352" Type="http://schemas.openxmlformats.org/officeDocument/2006/relationships/hyperlink" Target="https://www.shineretrofits.com/neptun-light-led-452120-unv-120-watt-120w-led-kometa-cobra-head-roadway-street-light-fixture-120v-277v-5-year-warranty.html" TargetMode="External"/><Relationship Id="rId373" Type="http://schemas.openxmlformats.org/officeDocument/2006/relationships/hyperlink" Target="https://www.shineretrofits.com/noribachi-cbb-hex-021-b-34-watt-heavy-duty-led-cobrahead-b-light-fixture-pole-mount.html" TargetMode="External"/><Relationship Id="rId394" Type="http://schemas.openxmlformats.org/officeDocument/2006/relationships/hyperlink" Target="https://www.grainger.com/product/GE-LIGHTING-98-Watt-LED-Area-Light-48TM65?s_pp=false&amp;picUrl=//static.grainger.com/rp/s/is/image/Grainger/48TM57_AS01?$smthumb$" TargetMode="External"/><Relationship Id="rId1" Type="http://schemas.openxmlformats.org/officeDocument/2006/relationships/hyperlink" Target="https://www.grainger.com/product/ACUITY-LITHONIA-Security-Lighting-3JXC6" TargetMode="External"/><Relationship Id="rId212" Type="http://schemas.openxmlformats.org/officeDocument/2006/relationships/hyperlink" Target="https://www.shineretrofits.com/naturaled-led-fxsb75-3s-75-watt-led-area-shoebox-light-fixture-250w-equivalent.html" TargetMode="External"/><Relationship Id="rId233" Type="http://schemas.openxmlformats.org/officeDocument/2006/relationships/hyperlink" Target="https://www.shineretrofits.com/jarvis-lights-ar3-120w-120-watt-parking-lot-led-area-light-fixture-347-480v-ar3-120-4led26-adj-700chv-50k-tft.html" TargetMode="External"/><Relationship Id="rId254" Type="http://schemas.openxmlformats.org/officeDocument/2006/relationships/hyperlink" Target="https://www.shineretrofits.com/naturaled-led-fxsb180-3s-180-watt-led-area-shoebox-light-fixture-400-575w-equivalent.html" TargetMode="External"/><Relationship Id="rId28" Type="http://schemas.openxmlformats.org/officeDocument/2006/relationships/hyperlink" Target="https://www.shineretrofits.com/maxlite-melr30u150-71937-30w-merak-led-roadway-light-univ-120-277v-ies-beam-type1-5000k.html" TargetMode="External"/><Relationship Id="rId49" Type="http://schemas.openxmlformats.org/officeDocument/2006/relationships/hyperlink" Target="https://www.platt.com/platt-electric-supply/Barn-Lights-Light-LED/Cree-Lighting/RULHT2MEC40K-12UFN/product.aspx?zpid=100539" TargetMode="External"/><Relationship Id="rId114" Type="http://schemas.openxmlformats.org/officeDocument/2006/relationships/hyperlink" Target="https://www.shineretrofits.com/maxlite-mal55au7t550b-95146-55w-dimmable-led-medium-area-light-with-6-arm-included-type-v-distribution-120-277v.html" TargetMode="External"/><Relationship Id="rId275" Type="http://schemas.openxmlformats.org/officeDocument/2006/relationships/hyperlink" Target="https://www.shineretrofits.com/naturaled-led-fxsb180-3s-180-watt-led-area-shoebox-light-fixture-400-575w-equivalent.html" TargetMode="External"/><Relationship Id="rId296" Type="http://schemas.openxmlformats.org/officeDocument/2006/relationships/hyperlink" Target="https://www.shineretrofits.com/naturaled-led-fxsb75-3s-75-watt-led-area-shoebox-light-fixture-250w-equivalent.html" TargetMode="External"/><Relationship Id="rId300" Type="http://schemas.openxmlformats.org/officeDocument/2006/relationships/hyperlink" Target="https://www.platt.com/platt-electric-supply/Pole-Fixtures-LED-Fixtures/Cree-Lighting/BXSPRA03MC-US/product.aspx?zpid=69918" TargetMode="External"/><Relationship Id="rId60" Type="http://schemas.openxmlformats.org/officeDocument/2006/relationships/hyperlink" Target="https://www.shineretrofits.com/howard-lighting-dtdu48led41mv-48-watt-led-dusk-to-dawn-utility-grade-light-fixture-4100k-120-277v.html" TargetMode="External"/><Relationship Id="rId81" Type="http://schemas.openxmlformats.org/officeDocument/2006/relationships/hyperlink" Target="https://www.platt.com/platt-electric-supply/Pole-Fixtures-LED-Fixtures/Lithonia-Lighting/KADRD-LED-40C-1000-40K-R3-MVOL/product.aspx?zpid=158316" TargetMode="External"/><Relationship Id="rId135" Type="http://schemas.openxmlformats.org/officeDocument/2006/relationships/hyperlink" Target="https://www.shineretrofits.com/maxlite-mal80ah7t350b-95609-80-watt-led-medium-area-light-fixture-6-arm-included-type-iii-distribution-347-480v.html" TargetMode="External"/><Relationship Id="rId156" Type="http://schemas.openxmlformats.org/officeDocument/2006/relationships/hyperlink" Target="https://www.shineretrofits.com/jarvis-lights-db-46-45-watt-dusk-to-dawn-led-security-yard-light-fixture-surface-mount-175w-hid-equivalent-4000k.html" TargetMode="External"/><Relationship Id="rId177" Type="http://schemas.openxmlformats.org/officeDocument/2006/relationships/hyperlink" Target="https://www.platt.com/platt-electric-supply/Pole-Fixtures-LED-Fixtures/Cree-Lighting/BXSPRA03MC-US/product.aspx?zpid=69918" TargetMode="External"/><Relationship Id="rId198" Type="http://schemas.openxmlformats.org/officeDocument/2006/relationships/hyperlink" Target="http://www.homedepot.com/p/All-Pro-Gray-LED-Outdoor-Area-and-Wall-Security-Light-with-Integrated-Photo-Control-AL3050LPCGY/205690882" TargetMode="External"/><Relationship Id="rId321" Type="http://schemas.openxmlformats.org/officeDocument/2006/relationships/hyperlink" Target="https://www.shineretrofits.com/neptun-light-led-451050-unv-50-watt-50w-led-kometa-cobra-head-roadway-street-light-fixture-120v-277v-5-year-warranty.html" TargetMode="External"/><Relationship Id="rId342" Type="http://schemas.openxmlformats.org/officeDocument/2006/relationships/hyperlink" Target="https://www.shineretrofits.com/noribachi-hex-084-b-cw-mt-cbapc-126-watt-led-cobrahead-a-light-fixture-pole-mount-84-led-s-with-twistlock-photocell-5700k.html" TargetMode="External"/><Relationship Id="rId363" Type="http://schemas.openxmlformats.org/officeDocument/2006/relationships/hyperlink" Target="https://www.shineretrofits.com/neptun-light-led-81050-l1-unv-50-watt-50w-cobra-head-led-street-light-fixture-multivolt-120v-277v-10-year-warranty.html" TargetMode="External"/><Relationship Id="rId384" Type="http://schemas.openxmlformats.org/officeDocument/2006/relationships/hyperlink" Target="https://www.shineretrofits.com/neptun-light-led-45100-100-watt-100w-led-kometa-cobra-head-roadway-street-light-fixture-5-year-warranty.html" TargetMode="External"/><Relationship Id="rId202" Type="http://schemas.openxmlformats.org/officeDocument/2006/relationships/hyperlink" Target="https://www.platt.com/platt-electric-supply/Garage-Area-Lighting-LED-Lighting/Hubbell-Outdoor-Lighting/DDL-9L1/product.aspx?zpid=97379" TargetMode="External"/><Relationship Id="rId223" Type="http://schemas.openxmlformats.org/officeDocument/2006/relationships/hyperlink" Target="https://www.prolighting.com/outdoor/rabarealights/ledarealights1/aledc104n.html" TargetMode="External"/><Relationship Id="rId244" Type="http://schemas.openxmlformats.org/officeDocument/2006/relationships/hyperlink" Target="https://www.shineretrofits.com/noribachi-sbm-hex-063-b-95-watt-led-shoebox-m-area-pole-light-fixture-200-400w-equivalent.html" TargetMode="External"/><Relationship Id="rId18" Type="http://schemas.openxmlformats.org/officeDocument/2006/relationships/hyperlink" Target="https://www.grainger.com/product/ACUITY-LITHONIA-16-6-Watt-LED-Area-Light-53JT57?s_pp=false&amp;picUrl=//static.grainger.com/rp/s/is/image/Grainger/53JT57_AS01?$smthumb$" TargetMode="External"/><Relationship Id="rId39" Type="http://schemas.openxmlformats.org/officeDocument/2006/relationships/hyperlink" Target="https://www.lowes.com/pd/All-Pro-Area-and-Wall-Light-33-Watt-Gray-LED-Dusk-to-Dawn-Flood-Light/50278199" TargetMode="External"/><Relationship Id="rId265" Type="http://schemas.openxmlformats.org/officeDocument/2006/relationships/hyperlink" Target="https://www.shineretrofits.com/noribachi-sbb-hex-042-b-69-watt-led-shoebox-b-area-light-fixture-125-300w-equivalent.html" TargetMode="External"/><Relationship Id="rId286" Type="http://schemas.openxmlformats.org/officeDocument/2006/relationships/hyperlink" Target="https://www.shineretrofits.com/noribachi-sbm-hex-063-b-95-watt-led-shoebox-m-area-pole-light-fixture-200-400w-equivalent.html" TargetMode="External"/><Relationship Id="rId50" Type="http://schemas.openxmlformats.org/officeDocument/2006/relationships/hyperlink" Target="https://www.platt.com/platt-electric-supply/Barn-Lights-Light-LED/RAB/YBLED26/product.aspx?zpid=94738" TargetMode="External"/><Relationship Id="rId104" Type="http://schemas.openxmlformats.org/officeDocument/2006/relationships/hyperlink" Target="https://www.shineretrofits.com/maxlite-mal105ah7t350b-95644-105-watt-dimmable-led-medium-area-light-with-6-arm-included-type-iii-distribution-347-480v.html" TargetMode="External"/><Relationship Id="rId125" Type="http://schemas.openxmlformats.org/officeDocument/2006/relationships/hyperlink" Target="https://www.shineretrofits.com/rab-lighting-aled5t78-78-watt-led-post-top-area-light-fixture-type-v-distribution-product-configurator.html" TargetMode="External"/><Relationship Id="rId146" Type="http://schemas.openxmlformats.org/officeDocument/2006/relationships/hyperlink" Target="https://www.shineretrofits.com/maxlite-mal55au7t550b-95146-55w-dimmable-led-medium-area-light-with-6-arm-included-type-v-distribution-120-277v.html" TargetMode="External"/><Relationship Id="rId167" Type="http://schemas.openxmlformats.org/officeDocument/2006/relationships/hyperlink" Target="http://www.homedepot.com/p/Axis-LED-Lighting-150-Watt-Brown-5000K-LED-Outdoor-Natural-White-Area-Light-AEPAL150W/206530392" TargetMode="External"/><Relationship Id="rId188" Type="http://schemas.openxmlformats.org/officeDocument/2006/relationships/hyperlink" Target="https://www.platt.com/platt-electric-supply/Barn-Lights-Light-LED/Cooper-Lighting/AL2050LPCBZ/product.aspx?zpid=32783" TargetMode="External"/><Relationship Id="rId311" Type="http://schemas.openxmlformats.org/officeDocument/2006/relationships/hyperlink" Target="https://www.shineretrofits.com/neptun-light-led-81040-l1-unv-40-watt-40w-cobra-head-led-street-light-fixture-multivolt-120v-277v-10-year-warranty.html" TargetMode="External"/><Relationship Id="rId332" Type="http://schemas.openxmlformats.org/officeDocument/2006/relationships/hyperlink" Target="https://www.shineretrofits.com/neptun-light-led-452100-unv-100-watt-100w-led-kometa-cobra-head-roadway-street-light-fixture-120v-277v-5-year-warranty.html" TargetMode="External"/><Relationship Id="rId353" Type="http://schemas.openxmlformats.org/officeDocument/2006/relationships/hyperlink" Target="https://www.shineretrofits.com/noribachi-hex-021-b-cw-mt-cba-32-watt-led-cobrahead-a-light-fixture-pole-mount-21-led-s-tempered-glass-lens-5700k.html" TargetMode="External"/><Relationship Id="rId374" Type="http://schemas.openxmlformats.org/officeDocument/2006/relationships/hyperlink" Target="https://www.shineretrofits.com/neptun-light-led-45120-120-watt-120w-led-kometa-cobra-head-roadway-street-light-fixture-5-year-warranty.html" TargetMode="External"/><Relationship Id="rId395" Type="http://schemas.openxmlformats.org/officeDocument/2006/relationships/hyperlink" Target="https://www.grainger.com/product/GE-LIGHTING-70-Watt-LED-Area-Light-48TM61?s_pp=false&amp;picUrl=//static.grainger.com/rp/s/is/image/Grainger/48TM57_AS01?$smthumb$" TargetMode="External"/><Relationship Id="rId71" Type="http://schemas.openxmlformats.org/officeDocument/2006/relationships/hyperlink" Target="https://www.prolighting.com/outdoor/rabarealights/ledarealights1/aledc52n.html" TargetMode="External"/><Relationship Id="rId92" Type="http://schemas.openxmlformats.org/officeDocument/2006/relationships/hyperlink" Target="https://www.grainger.com/product/CREE-101-Watt-LED-Area-Luminaire-32JA63?s_pp=false&amp;picUrl=//static.grainger.com/rp/s/is/image/Grainger/32JA63_AW01?$smthumb$" TargetMode="External"/><Relationship Id="rId213" Type="http://schemas.openxmlformats.org/officeDocument/2006/relationships/hyperlink" Target="https://www.shineretrofits.com/neptun-light-led-16080-unv-80-watt-80w-16-square-parking-lot-shoebox-led-fixture-10-year-warranty.html" TargetMode="External"/><Relationship Id="rId234" Type="http://schemas.openxmlformats.org/officeDocument/2006/relationships/hyperlink" Target="https://www.shineretrofits.com/jarvis-lights-ar3-120w-120-watt-parking-lot-led-area-light-fixture-ar3-120-4led26-adj-700c-50k-tft.html" TargetMode="External"/><Relationship Id="rId2" Type="http://schemas.openxmlformats.org/officeDocument/2006/relationships/hyperlink" Target="https://www.prolighting.com/megh200psq.html" TargetMode="External"/><Relationship Id="rId29" Type="http://schemas.openxmlformats.org/officeDocument/2006/relationships/hyperlink" Target="https://www.prolighting.com/outdoor/dusktodawn/dtdholed35.html" TargetMode="External"/><Relationship Id="rId255" Type="http://schemas.openxmlformats.org/officeDocument/2006/relationships/hyperlink" Target="https://www.shineretrofits.com/noribachi-sbm-hex-084-b-139-watt-led-shoebox-m-area-pole-light-fixture-300-525w-equivalent.html" TargetMode="External"/><Relationship Id="rId276" Type="http://schemas.openxmlformats.org/officeDocument/2006/relationships/hyperlink" Target="https://www.shineretrofits.com/neptun-light-led-16150-unv-150-watt-150w-16-square-parking-lot-shoebox-led-fixture-5-year-warranty.html" TargetMode="External"/><Relationship Id="rId297" Type="http://schemas.openxmlformats.org/officeDocument/2006/relationships/hyperlink" Target="https://www.platt.com/platt-electric-supply/Garage-Area-Lighting-LED-Lighting/Hubbell-Outdoor-Lighting/DDL-9L1/product.aspx?zpid=97379" TargetMode="External"/><Relationship Id="rId40" Type="http://schemas.openxmlformats.org/officeDocument/2006/relationships/hyperlink" Target="http://www.homedepot.com/p/radiance-40-Watt-Outdoor-Gray-LED-Dusk-To-Dawn-Utility-Light-with-Mounting-Arm-300442749/300442749" TargetMode="External"/><Relationship Id="rId115" Type="http://schemas.openxmlformats.org/officeDocument/2006/relationships/hyperlink" Target="https://www.shineretrofits.com/maxlite-mfl55au7t550b-95148-55-watt-dimmable-led-medium-flood-light-120-277v.html" TargetMode="External"/><Relationship Id="rId136" Type="http://schemas.openxmlformats.org/officeDocument/2006/relationships/hyperlink" Target="https://www.shineretrofits.com/maxlite-mfl80au7t550b-96259-80-watt-dimmable-led-medium-flood-light-type-v-distribution-120-277v.html" TargetMode="External"/><Relationship Id="rId157" Type="http://schemas.openxmlformats.org/officeDocument/2006/relationships/hyperlink" Target="https://www.shineretrofits.com/cree-rul-ht-2me-k1-50-watt-led-rural-utility-light-fixture-type-ii-medium-distribution-with-photocell-and-k1-utility-kit.html" TargetMode="External"/><Relationship Id="rId178" Type="http://schemas.openxmlformats.org/officeDocument/2006/relationships/hyperlink" Target="https://www.amazon.com/Hyperikon-Arena-Light-1200W-Equivalent/dp/B01KPI158W/ref=sr_1_86?s=lamps-light&amp;ie=UTF8&amp;qid=1489427605&amp;sr=1-86&amp;keywords=LED+street" TargetMode="External"/><Relationship Id="rId301" Type="http://schemas.openxmlformats.org/officeDocument/2006/relationships/hyperlink" Target="https://www.platt.com/platt-electric-supply/Pole-Fixtures-LED-Fixtures/Cree-Lighting/BXSPRA03MG-US/product.aspx?zpid=119580" TargetMode="External"/><Relationship Id="rId322" Type="http://schemas.openxmlformats.org/officeDocument/2006/relationships/hyperlink" Target="https://www.shineretrofits.com/neptun-led-81060-l1-60w-60-watt-cobra-head-led-street-light-fixture-multivolt-120v-177v-10-year-warranty.html" TargetMode="External"/><Relationship Id="rId343" Type="http://schemas.openxmlformats.org/officeDocument/2006/relationships/hyperlink" Target="https://www.shineretrofits.com/noribachi-hex-105-b-cw-mt-cbapc-158-watt-led-cobrahead-a-light-fixture-pole-mount-105-led-s-with-twistlock-photocell-5700k.html" TargetMode="External"/><Relationship Id="rId364" Type="http://schemas.openxmlformats.org/officeDocument/2006/relationships/hyperlink" Target="https://www.shineretrofits.com/neptun-light-led-4510470-unv-70-watt-70w-led-kometa-cobra-head-roadway-street-light-fixture-120v-277v-5-year-warranty.html" TargetMode="External"/><Relationship Id="rId61" Type="http://schemas.openxmlformats.org/officeDocument/2006/relationships/hyperlink" Target="https://www.shineretrofits.com/howard-lighting-url043m7040ugys-35-watt-led-roadway-light-fixture-shorting-cap-4000k.html" TargetMode="External"/><Relationship Id="rId82" Type="http://schemas.openxmlformats.org/officeDocument/2006/relationships/hyperlink" Target="http://www.homedepot.com/p/Axis-LED-Lighting-100-Watt-Brown-5000K-LED-Outdoor-Natural-White-Area-Light-AEPAL100W/206530379" TargetMode="External"/><Relationship Id="rId199" Type="http://schemas.openxmlformats.org/officeDocument/2006/relationships/hyperlink" Target="http://www.homedepot.com/p/Lithonia-Lighting-Dusk-to-Dawn-Integrated-Outdoor-LED-Area-Light-OVAL-LED-40K-120-PE-DNA-M4/300049425" TargetMode="External"/><Relationship Id="rId203" Type="http://schemas.openxmlformats.org/officeDocument/2006/relationships/hyperlink" Target="https://www.prolighting.com/outdoor/rabarealights/ledarealights1/aled20.html" TargetMode="External"/><Relationship Id="rId385" Type="http://schemas.openxmlformats.org/officeDocument/2006/relationships/hyperlink" Target="https://www.shineretrofits.com/neptun-light-led-45090-90-watt-90w-led-kometa-cobra-head-roadway-street-light-fixture-5-year-warranty.html" TargetMode="External"/><Relationship Id="rId19" Type="http://schemas.openxmlformats.org/officeDocument/2006/relationships/hyperlink" Target="https://www.shineretrofits.com/howard-lighting-dtdc-30ho-led-120-30-watt-dusk-to-dawn-commercial-high-output-led-light-fixture-4000k.html" TargetMode="External"/><Relationship Id="rId224" Type="http://schemas.openxmlformats.org/officeDocument/2006/relationships/hyperlink" Target="https://www.prolighting.com/outdoor/rabarealights/ledarealights1/aledfc104n-bl.html" TargetMode="External"/><Relationship Id="rId245" Type="http://schemas.openxmlformats.org/officeDocument/2006/relationships/hyperlink" Target="https://www.shineretrofits.com/noribachi-sbm-lin-072-b-119-watt-led-shoebox-m-area-pole-light-fixture-225-435w-equivalent.html" TargetMode="External"/><Relationship Id="rId266" Type="http://schemas.openxmlformats.org/officeDocument/2006/relationships/hyperlink" Target="https://www.shineretrofits.com/usled-qube-flood-led-shoebox-style-parking-lot-light-fixture-mafl-1-unv-qb2-os1-5700k-rl.html" TargetMode="External"/><Relationship Id="rId287" Type="http://schemas.openxmlformats.org/officeDocument/2006/relationships/hyperlink" Target="https://www.shineretrofits.com/noribachi-sbs-hex-063-b-104-watt-led-shoebox-s-area-light-fixture-tempered-glass-lens-200-400w-equivalent.html" TargetMode="External"/><Relationship Id="rId30" Type="http://schemas.openxmlformats.org/officeDocument/2006/relationships/hyperlink" Target="http://www.homedepot.com/p/All-Pro-Bronze-LED-Outdoor-Area-and-Wall-Security-Light-with-Replaceable-Photo-Control-AL3150LPCBZ/206843957" TargetMode="External"/><Relationship Id="rId105" Type="http://schemas.openxmlformats.org/officeDocument/2006/relationships/hyperlink" Target="https://www.shineretrofits.com/maxlite-ptd80ut341smbss-76774-80-watt-led-area-roadway-post-top-light-fixture-type-iii-distribution.html" TargetMode="External"/><Relationship Id="rId126" Type="http://schemas.openxmlformats.org/officeDocument/2006/relationships/hyperlink" Target="https://www.shineretrofits.com/noribachi-ala-lin-024-fin-b-cw-mt-39-watt-led-area-light-fixture-a-series.html" TargetMode="External"/><Relationship Id="rId147" Type="http://schemas.openxmlformats.org/officeDocument/2006/relationships/hyperlink" Target="https://www.shineretrofits.com/maxlite-mfl55au7t550b-95148-55-watt-dimmable-led-medium-flood-light-120-277v.html" TargetMode="External"/><Relationship Id="rId168" Type="http://schemas.openxmlformats.org/officeDocument/2006/relationships/hyperlink" Target="https://www.e-conolight.com/outdoor-lighting/floodlight/led-area-light-type-iii-24-000-lumens-e-conolight.html?cct=5251" TargetMode="External"/><Relationship Id="rId312" Type="http://schemas.openxmlformats.org/officeDocument/2006/relationships/hyperlink" Target="https://www.shineretrofits.com/neptun-light-led-81050-l1-unv-50-watt-50w-cobra-head-led-street-light-fixture-multivolt-120v-277v-10-year-warranty.html" TargetMode="External"/><Relationship Id="rId333" Type="http://schemas.openxmlformats.org/officeDocument/2006/relationships/hyperlink" Target="https://www.amazon.com/LEDi2-Light-Parking-Houston-AC120-277V/dp/B00KDQRSGU/ref=sr_1_340?s=lamps-light&amp;ie=UTF8&amp;qid=1489432117&amp;sr=1-340&amp;keywords=LED+street" TargetMode="External"/><Relationship Id="rId354" Type="http://schemas.openxmlformats.org/officeDocument/2006/relationships/hyperlink" Target="https://www.shineretrofits.com/noribachi-hex-042-b-cw-mt-cba-63-watt-led-cobrahead-a-light-fixture-pole-mount-42-led-s-tempered-glass-lens-5700k.html" TargetMode="External"/><Relationship Id="rId51" Type="http://schemas.openxmlformats.org/officeDocument/2006/relationships/hyperlink" Target="http://www.homedepot.com/p/All-Pro-Gray-LED-Outdoor-Area-and-Wall-Security-Light-with-Integrated-Photo-Control-AL3050LPCGY/205690882" TargetMode="External"/><Relationship Id="rId72" Type="http://schemas.openxmlformats.org/officeDocument/2006/relationships/hyperlink" Target="https://www.1000bulbs.com/product/173481/LITH-0174.html" TargetMode="External"/><Relationship Id="rId93" Type="http://schemas.openxmlformats.org/officeDocument/2006/relationships/hyperlink" Target="https://www.grainger.com/product/GE-LIGHTING-89-Watt-LED-Area-Light-48TM64?s_pp=false&amp;picUrl=//static.grainger.com/rp/s/is/image/Grainger/48TM57_AS01?$smthumb$" TargetMode="External"/><Relationship Id="rId189" Type="http://schemas.openxmlformats.org/officeDocument/2006/relationships/hyperlink" Target="http://www.homedepot.com/p/Lithonia-Lighting-Gray-Outdoor-Integrated-LED-4000K-Area-Light-with-Dusk-to-Dawn-Photocell-OLAL2-40K-120-PER-M4/205534235" TargetMode="External"/><Relationship Id="rId375" Type="http://schemas.openxmlformats.org/officeDocument/2006/relationships/hyperlink" Target="https://www.shineretrofits.com/neptun-light-led-451040-unv-40-watt-40w-led-kometa-cobra-head-roadway-street-light-fixture-120v-277v-5-year-warranty.html" TargetMode="External"/><Relationship Id="rId396" Type="http://schemas.openxmlformats.org/officeDocument/2006/relationships/hyperlink" Target="https://www.grainger.com/product/CREE-130-Watt-LED-Area-Luminaire-48PF07?s_pp=false&amp;picUrl=//static.grainger.com/rp/s/is/image/Grainger/48PE98_AS01?$smthumb$" TargetMode="External"/><Relationship Id="rId3" Type="http://schemas.openxmlformats.org/officeDocument/2006/relationships/hyperlink" Target="https://www.prolighting.com/megh200psq.html" TargetMode="External"/><Relationship Id="rId214" Type="http://schemas.openxmlformats.org/officeDocument/2006/relationships/hyperlink" Target="https://www.shineretrofits.com/usled-qube-flood-led-shoebox-style-parking-lot-light-fixture-mafl-1-unv-qb2-os1-5700k-rl.html" TargetMode="External"/><Relationship Id="rId235" Type="http://schemas.openxmlformats.org/officeDocument/2006/relationships/hyperlink" Target="https://www.shineretrofits.com/neptun-light-led-47120-unv-120-watt-120w-led-round-parking-lot-light-fixture-120v-277v-5-year-warranty.html" TargetMode="External"/><Relationship Id="rId256" Type="http://schemas.openxmlformats.org/officeDocument/2006/relationships/hyperlink" Target="https://www.shineretrofits.com/noribachi-alm-hex-084-b-139-watt-led-area-light-fixture-m-series-300-525w-equivalent.html" TargetMode="External"/><Relationship Id="rId277" Type="http://schemas.openxmlformats.org/officeDocument/2006/relationships/hyperlink" Target="https://www.shineretrofits.com/noribachi-area-sbs-063-00c-cw-mt-95w-95-watt-100-277vac-led-area-shoebox-light.html" TargetMode="External"/><Relationship Id="rId298" Type="http://schemas.openxmlformats.org/officeDocument/2006/relationships/hyperlink" Target="https://www.amazon.com/WPLED20-Wallpack-20-Watt-Backplate-Bronze/dp/B005V32JXM/ref=sr_1_212?s=lamps-light&amp;ie=UTF8&amp;qid=1489429757&amp;sr=1-212&amp;keywords=LED+street" TargetMode="External"/><Relationship Id="rId400" Type="http://schemas.openxmlformats.org/officeDocument/2006/relationships/hyperlink" Target="https://www.amazon.com/LED-Flying-Direct-Parking-Outdoor/dp/B01AFXA9DO/ref=sr_1_2?s=lamps-light&amp;ie=UTF8&amp;qid=1489426354&amp;sr=1-2&amp;keywords=LED+street" TargetMode="External"/><Relationship Id="rId116" Type="http://schemas.openxmlformats.org/officeDocument/2006/relationships/hyperlink" Target="https://www.shineretrofits.com/maxlite-mal105au7t350b-95627-105-watt-dimmable-led-medium-area-light-with-6-arm-included-type-iii-distribution.html" TargetMode="External"/><Relationship Id="rId137" Type="http://schemas.openxmlformats.org/officeDocument/2006/relationships/hyperlink" Target="https://www.shineretrofits.com/maxlite-mal80au7t450bms4-95598-80-watt-led-medium-area-light-fixture-6-arm-included-type-iv-distribution-120-277v.html" TargetMode="External"/><Relationship Id="rId158" Type="http://schemas.openxmlformats.org/officeDocument/2006/relationships/hyperlink" Target="https://www.shineretrofits.com/howard-lighting-dtdc-30-led-120-a-30-watts-30w-dusk-to-dawn-led-fixture-with-24-arm-4100k.html" TargetMode="External"/><Relationship Id="rId302" Type="http://schemas.openxmlformats.org/officeDocument/2006/relationships/hyperlink" Target="https://www.amazon.com/Lithonia-Lighting-TDD-LED-50K/dp/B00SXB3Z64/ref=sr_1_26?s=lamps-light&amp;ie=UTF8&amp;qid=1489426751&amp;sr=1-26&amp;keywords=LED+street" TargetMode="External"/><Relationship Id="rId323" Type="http://schemas.openxmlformats.org/officeDocument/2006/relationships/hyperlink" Target="https://www.shineretrofits.com/neptun-light-led-45110-110-watt-110w-led-kometa-cobra-head-roadway-street-light-fixture-5-year-warranty.html" TargetMode="External"/><Relationship Id="rId344" Type="http://schemas.openxmlformats.org/officeDocument/2006/relationships/hyperlink" Target="https://www.shineretrofits.com/neptun-light-led-452130-unv-130-watt-130w-led-kometa-cobra-head-roadway-street-light-fixture-120v-277v-5-year-warranty.html" TargetMode="External"/><Relationship Id="rId20" Type="http://schemas.openxmlformats.org/officeDocument/2006/relationships/hyperlink" Target="https://www.shineretrofits.com/lithonia-lighting-oval-led-40k-120-pe-dna-m4-20-watt-dusk-to-dawn-integrated-outdoor-led-area-light-fixture-120v-4000k.html" TargetMode="External"/><Relationship Id="rId41" Type="http://schemas.openxmlformats.org/officeDocument/2006/relationships/hyperlink" Target="http://www.homedepot.com/p/Lithonia-Lighting-Gray-Outdoor-Integrated-LED-4000K-Area-Light-with-Dusk-to-Dawn-Photocell-OLAL2-40K-120-PER-M4/205534235" TargetMode="External"/><Relationship Id="rId62" Type="http://schemas.openxmlformats.org/officeDocument/2006/relationships/hyperlink" Target="https://www.shineretrofits.com/noribachi-alo-hex-021-b-34-watt-area-light-o-series-light-fixture-pole-mount-75-175w-equivalent.html" TargetMode="External"/><Relationship Id="rId83" Type="http://schemas.openxmlformats.org/officeDocument/2006/relationships/hyperlink" Target="https://www.1000bulbs.com/product/192070/GLOTEC-00002.html" TargetMode="External"/><Relationship Id="rId179" Type="http://schemas.openxmlformats.org/officeDocument/2006/relationships/hyperlink" Target="https://www.platt.com/platt-electric-supply/Garage-Area-Lighting-LED-Lighting/Philips-Color-Kinetics/350-000007-18/product.aspx?zpid=77217" TargetMode="External"/><Relationship Id="rId365" Type="http://schemas.openxmlformats.org/officeDocument/2006/relationships/hyperlink" Target="https://www.shineretrofits.com/noribachi-hex-105-b-cw-mt-cba-158-watt-led-cobrahead-a-light-fixture-pole-mount-105-led-s-tempered-glass-lens-5700k.html" TargetMode="External"/><Relationship Id="rId386" Type="http://schemas.openxmlformats.org/officeDocument/2006/relationships/hyperlink" Target="https://www.shineretrofits.com/neptun-light-led-45080-80-watt-80w-led-kometa-cobra-head-roadway-street-light-fixture-5-year-warranty.html" TargetMode="External"/><Relationship Id="rId190" Type="http://schemas.openxmlformats.org/officeDocument/2006/relationships/hyperlink" Target="https://www.prolighting.com/outdoor/dusktodawn/ybled26-arm.html" TargetMode="External"/><Relationship Id="rId204" Type="http://schemas.openxmlformats.org/officeDocument/2006/relationships/hyperlink" Target="https://www.shineretrofits.com/noribachi-sbb-hex-021-b-34-watt-led-shoebox-b-area-light-fixture-75-175w-equivalent.html" TargetMode="External"/><Relationship Id="rId225" Type="http://schemas.openxmlformats.org/officeDocument/2006/relationships/hyperlink" Target="https://www.prolighting.com/outdoor/rabarealights/ledarealights1/aled104n-bl.html" TargetMode="External"/><Relationship Id="rId246" Type="http://schemas.openxmlformats.org/officeDocument/2006/relationships/hyperlink" Target="https://www.shineretrofits.com/noribachi-sbs-hex-063-b-104-watt-led-shoebox-s-area-light-fixture-tempered-glass-lens-200-400w-equivalent.html" TargetMode="External"/><Relationship Id="rId267" Type="http://schemas.openxmlformats.org/officeDocument/2006/relationships/hyperlink" Target="https://www.shineretrofits.com/naturaled-led-fxsb240-3s-240-watt-led-area-shoebox-light-fixture-750-1000w-equivalent.html" TargetMode="External"/><Relationship Id="rId288" Type="http://schemas.openxmlformats.org/officeDocument/2006/relationships/hyperlink" Target="https://www.amazon.com/LED-Flying-Direct-Parking-Adapter/dp/B01BWE0I3G/ref=sr_1_33?s=lamps-light&amp;ie=UTF8&amp;qid=1489426751&amp;sr=1-33&amp;keywords=LED+street" TargetMode="External"/><Relationship Id="rId106" Type="http://schemas.openxmlformats.org/officeDocument/2006/relationships/hyperlink" Target="https://www.shineretrofits.com/maxlite-mal80ah7t350b-95609-80-watt-led-medium-area-light-fixture-6-arm-included-type-iii-distribution-347-480v.html" TargetMode="External"/><Relationship Id="rId127" Type="http://schemas.openxmlformats.org/officeDocument/2006/relationships/hyperlink" Target="https://www.shineretrofits.com/noribachi-hex-021-a-cw-mt-dlx-23-watt-led-downlight-x-light-fixture-125-300w-hid-equivalent.html" TargetMode="External"/><Relationship Id="rId313" Type="http://schemas.openxmlformats.org/officeDocument/2006/relationships/hyperlink" Target="https://www.shineretrofits.com/neptun-led-81100-l2-unv-100w-100-watt-cobra-head-led-street-light-fixture-multivolt-120v-277v-5-year-warranty.html" TargetMode="External"/><Relationship Id="rId10" Type="http://schemas.openxmlformats.org/officeDocument/2006/relationships/hyperlink" Target="http://www.homedepot.com/p/eLEDing-360-Degree-White-UFO-Round-Solar-Powered-Outdoor-RGB-Integrated-LED-Area-Light-EE825W-RH18/300371145" TargetMode="External"/><Relationship Id="rId31" Type="http://schemas.openxmlformats.org/officeDocument/2006/relationships/hyperlink" Target="http://www.homedepot.com/p/Lithonia-Lighting-Bronze-Outdoor-Integrated-LED-Ceiling-Mount-Area-Light-OLWCM-46-M2/205431740" TargetMode="External"/><Relationship Id="rId52" Type="http://schemas.openxmlformats.org/officeDocument/2006/relationships/hyperlink" Target="http://www.homedepot.com/p/All-Pro-Gray-Outdoor-LED-Area-and-Wall-Dusk-to-Dawn-Security-Light-with-Integrated-Photo-Control-5500-Lumens-AL5550LPCIGY/207096432" TargetMode="External"/><Relationship Id="rId73" Type="http://schemas.openxmlformats.org/officeDocument/2006/relationships/hyperlink" Target="https://www.platt.com/platt-electric-supply/Barn-Lights-Light-LED/Lumark/CTKRV1A/product.aspx?zpid=116310" TargetMode="External"/><Relationship Id="rId94" Type="http://schemas.openxmlformats.org/officeDocument/2006/relationships/hyperlink" Target="https://www.grainger.com/product/GE-LIGHTING-58-Watt-LED-Area-Light-48TM60?s_pp=false&amp;picUrl=//static.grainger.com/rp/s/is/image/Grainger/48TM57_AS01?$smthumb$" TargetMode="External"/><Relationship Id="rId148" Type="http://schemas.openxmlformats.org/officeDocument/2006/relationships/hyperlink" Target="https://www.shineretrofits.com/maxlite-mal105au7t350b-95627-105-watt-dimmable-led-medium-area-light-with-6-arm-included-type-iii-distribution.html" TargetMode="External"/><Relationship Id="rId169" Type="http://schemas.openxmlformats.org/officeDocument/2006/relationships/hyperlink" Target="http://www.homedepot.com/p/Lithonia-Lighting-Gloss-Bronze-LED-Outdoor-Wall-Light-5000K-DSXW1-LED-20C-1000-50K-T3M-MVOLT-DDBXD/205527554" TargetMode="External"/><Relationship Id="rId334" Type="http://schemas.openxmlformats.org/officeDocument/2006/relationships/hyperlink" Target="https://www.shineretrofits.com/neptun-light-led-81160-l3-unv-160-watt-160w-cobra-head-led-street-light-fixture-multivolt-120v-277v-10-year-warranty.html" TargetMode="External"/><Relationship Id="rId355" Type="http://schemas.openxmlformats.org/officeDocument/2006/relationships/hyperlink" Target="https://www.shineretrofits.com/noribachi-hex-063-b-cw-mt-cba-95-watt-led-cobrahead-a-light-fixture-pole-mount-63-led-s-tempered-glass-lens-5700k.html" TargetMode="External"/><Relationship Id="rId376" Type="http://schemas.openxmlformats.org/officeDocument/2006/relationships/hyperlink" Target="https://www.shineretrofits.com/neptun-light-led-451050-unv-50-watt-50w-led-kometa-cobra-head-roadway-street-light-fixture-120v-277v-5-year-warranty.html" TargetMode="External"/><Relationship Id="rId397" Type="http://schemas.openxmlformats.org/officeDocument/2006/relationships/hyperlink" Target="https://www.amazon.com/LED-Flying-Direct-Parking-Adapter/dp/B01E34U6X4/ref=sr_1_10?s=lamps-light&amp;ie=UTF8&amp;qid=1489426354&amp;sr=1-10&amp;keywords=LED+street" TargetMode="External"/><Relationship Id="rId4" Type="http://schemas.openxmlformats.org/officeDocument/2006/relationships/hyperlink" Target="https://affordablelighting.com/index.php?option=com_hikashop&amp;ctrl=product&amp;task=show&amp;cid=25428&amp;name=medium-cobra-head-cls-rw601sp-curved-glass" TargetMode="External"/><Relationship Id="rId180" Type="http://schemas.openxmlformats.org/officeDocument/2006/relationships/hyperlink" Target="https://www.prolighting.com/outdoor/dusktodawn/dtdholed70.html" TargetMode="External"/><Relationship Id="rId215" Type="http://schemas.openxmlformats.org/officeDocument/2006/relationships/hyperlink" Target="https://www.prolighting.com/outdoor/rabarealights/ledarealights1/aled104y.html" TargetMode="External"/><Relationship Id="rId236" Type="http://schemas.openxmlformats.org/officeDocument/2006/relationships/hyperlink" Target="https://www.shineretrofits.com/neptun-light-led-16120-unv-120-watt-120w-16-square-parking-lot-shoebox-led-fixture-10-year-warranty.html" TargetMode="External"/><Relationship Id="rId257" Type="http://schemas.openxmlformats.org/officeDocument/2006/relationships/hyperlink" Target="https://www.amazon.com/KAWELL-33000-Lumens-Area-Light/dp/B01N68F9NS/ref=sr_1_185?s=lamps-light&amp;ie=UTF8&amp;qid=1489429336&amp;sr=1-185&amp;keywords=LED+street" TargetMode="External"/><Relationship Id="rId278" Type="http://schemas.openxmlformats.org/officeDocument/2006/relationships/hyperlink" Target="https://www.shineretrofits.com/neptun-light-led-16080-unv-80-watt-80w-16-square-parking-lot-shoebox-led-fixture-10-year-warranty.html" TargetMode="External"/><Relationship Id="rId401" Type="http://schemas.openxmlformats.org/officeDocument/2006/relationships/hyperlink" Target="https://www.amazon.com/LED-Flying-Direct-Parking-Adapter/dp/B01E34U6X4/ref=sr_1_10?s=lamps-light&amp;ie=UTF8&amp;qid=1489426354&amp;sr=1-10&amp;keywords=LED+street" TargetMode="External"/><Relationship Id="rId303" Type="http://schemas.openxmlformats.org/officeDocument/2006/relationships/hyperlink" Target="https://www.amazon.com/Solar-Street-Garden-Outdoor-30watt/dp/B00XMZLFTU/ref=sr_1_240?s=lamps-light&amp;ie=UTF8&amp;qid=1489430154&amp;sr=1-240&amp;keywords=LED+street" TargetMode="External"/><Relationship Id="rId42" Type="http://schemas.openxmlformats.org/officeDocument/2006/relationships/hyperlink" Target="https://www.grainger.com/product/CREE-53-Watt-LED-Area-Luminaire-32JA62?s_pp=false&amp;picUrl=//static.grainger.com/rp/s/is/image/Grainger/32JA62_AS01?$smthumb$" TargetMode="External"/><Relationship Id="rId84" Type="http://schemas.openxmlformats.org/officeDocument/2006/relationships/hyperlink" Target="https://www.prolighting.com/outdoor/dusktodawn/rulht2mec40k-12ufnes-k1.html" TargetMode="External"/><Relationship Id="rId138" Type="http://schemas.openxmlformats.org/officeDocument/2006/relationships/hyperlink" Target="https://www.shineretrofits.com/maxlite-mal80au7t550bpc-95602-80-watt-led-medium-area-light-fixture-with-rotatable-photocontrol-socket-type-v.html" TargetMode="External"/><Relationship Id="rId345" Type="http://schemas.openxmlformats.org/officeDocument/2006/relationships/hyperlink" Target="https://www.shineretrofits.com/neptun-light-led-452140-unv-140-watt-140w-led-kometa-cobra-head-roadway-street-light-fixture-120v-277v-5-year-warranty.html" TargetMode="External"/><Relationship Id="rId387" Type="http://schemas.openxmlformats.org/officeDocument/2006/relationships/hyperlink" Target="https://www.shineretrofits.com/neptun-led-81080-l1-80w-80-watt-cobra-head-led-street-light-fixture.html" TargetMode="External"/><Relationship Id="rId191" Type="http://schemas.openxmlformats.org/officeDocument/2006/relationships/hyperlink" Target="https://www.amazon.com/Lithonia-Lighting-TDD-LED-50K/dp/B00SXB3Z64/ref=sr_1_26?s=lamps-light&amp;ie=UTF8&amp;qid=1489426751&amp;sr=1-26&amp;keywords=LED+street" TargetMode="External"/><Relationship Id="rId205" Type="http://schemas.openxmlformats.org/officeDocument/2006/relationships/hyperlink" Target="https://www.shineretrofits.com/noribachi-sbs-hex-021-b-34-watt-led-shoebox-s-area-light-fixture-tempered-glass-lens-75-175w-equivalent.html" TargetMode="External"/><Relationship Id="rId247" Type="http://schemas.openxmlformats.org/officeDocument/2006/relationships/hyperlink" Target="https://www.shineretrofits.com/jarvis-lights-ar3-150-5led26-adj-700c-50k-tft-150-watt-150w-parking-lot-led-area-light-fixture.html" TargetMode="External"/><Relationship Id="rId107" Type="http://schemas.openxmlformats.org/officeDocument/2006/relationships/hyperlink" Target="https://www.shineretrofits.com/maxlite-mfl80au7t550b-96259-80-watt-dimmable-led-medium-flood-light-type-v-distribution-120-277v.html" TargetMode="External"/><Relationship Id="rId289" Type="http://schemas.openxmlformats.org/officeDocument/2006/relationships/hyperlink" Target="https://www.shineretrofits.com/noribachi-sbs-hex-042-b-69-watt-led-shoebox-s-area-light-fixture-tempered-glass-lens-125-300w-equivalent.html" TargetMode="External"/><Relationship Id="rId11" Type="http://schemas.openxmlformats.org/officeDocument/2006/relationships/hyperlink" Target="http://www.homedepot.com/p/Lithonia-Lighting-Dusk-to-Dawn-Integrated-Outdoor-LED-Area-Light-OVAL-LED-40K-120-PE-DNA-M4/300049425" TargetMode="External"/><Relationship Id="rId53" Type="http://schemas.openxmlformats.org/officeDocument/2006/relationships/hyperlink" Target="http://www.homedepot.com/p/All-Pro-Gray-Outdoor-LED-Area-and-Wall-Dusk-to-Dawn-Security-Light-with-Replaceable-Photo-Control-5500-Lumens-AL5550LPCGY/207096431" TargetMode="External"/><Relationship Id="rId149" Type="http://schemas.openxmlformats.org/officeDocument/2006/relationships/hyperlink" Target="https://www.shineretrofits.com/maxlite-mal55au7t450b-95563-55-watt-dimmable-led-medium-area-light-with-6-arm-included-type-iv-distribution.html" TargetMode="External"/><Relationship Id="rId314" Type="http://schemas.openxmlformats.org/officeDocument/2006/relationships/hyperlink" Target="https://www.shineretrofits.com/neptun-light-led-4510470-unv-70-watt-70w-led-kometa-cobra-head-roadway-street-light-fixture-120v-277v-5-year-warranty.html" TargetMode="External"/><Relationship Id="rId356" Type="http://schemas.openxmlformats.org/officeDocument/2006/relationships/hyperlink" Target="https://www.shineretrofits.com/noribachi-hex-084-b-cw-mt-cba-126-watt-led-cobrahead-a-light-fixture-pole-mount-84-led-s-tempered-glass-lens-5700k.html" TargetMode="External"/><Relationship Id="rId398" Type="http://schemas.openxmlformats.org/officeDocument/2006/relationships/hyperlink" Target="https://www.platt.com/platt-electric-supply/Garage-Area-Lighting-LED-Lighting/Hubbell-Outdoor-Lighting/DDL-140L1/product.aspx?zpid=193248" TargetMode="External"/><Relationship Id="rId95" Type="http://schemas.openxmlformats.org/officeDocument/2006/relationships/hyperlink" Target="https://www.grainger.com/product/GE-LIGHTING-125-Watt-LED-Area-Light-48TM68?s_pp=false&amp;picUrl=//static.grainger.com/rp/s/is/image/Grainger/48TM57_AS01?$smthumb$" TargetMode="External"/><Relationship Id="rId160" Type="http://schemas.openxmlformats.org/officeDocument/2006/relationships/hyperlink" Target="https://www.amazon.com/Replacement-Retrofit-Daylight-Lighting-Certified/dp/B01NBMXM48/ref=sr_1_426?s=lamps-light&amp;ie=UTF8&amp;qid=1493238308&amp;sr=1-426&amp;keywords=LED+street+light" TargetMode="External"/><Relationship Id="rId216" Type="http://schemas.openxmlformats.org/officeDocument/2006/relationships/hyperlink" Target="https://www.amazon.com/Docheer-Shoebox-Lighting100-277VAC-Equivalent-Waterproof/dp/B01HS2JR1U/ref=sr_1_88?s=lamps-light&amp;ie=UTF8&amp;qid=1489427605&amp;sr=1-88&amp;keywords=LED+street" TargetMode="External"/><Relationship Id="rId258" Type="http://schemas.openxmlformats.org/officeDocument/2006/relationships/hyperlink" Target="https://www.amazon.com/Docheer-100-277VAC-Equivalent-Daylight-warranty/dp/B01HVFQIWA/ref=sr_1_216?s=lamps-light&amp;ie=UTF8&amp;qid=1489429757&amp;sr=1-216&amp;keywords=LED+street" TargetMode="External"/><Relationship Id="rId22" Type="http://schemas.openxmlformats.org/officeDocument/2006/relationships/hyperlink" Target="https://www.shineretrofits.com/rab-lighting-aled18-18-watt-led-area-light-fixture-square-pole-mount-product-configurator.html" TargetMode="External"/><Relationship Id="rId64" Type="http://schemas.openxmlformats.org/officeDocument/2006/relationships/hyperlink" Target="https://www.shineretrofits.com/noribachi-flb-hex-021-b-32-watt-led-floodlight-b-area-light-fixture-75-175w-hid-equivalent.html" TargetMode="External"/><Relationship Id="rId118" Type="http://schemas.openxmlformats.org/officeDocument/2006/relationships/hyperlink" Target="https://www.shineretrofits.com/noribachi-als-hex-042-b-69-watt-led-area-light-fixture-s-series-125-300w-equivalent.html" TargetMode="External"/><Relationship Id="rId325" Type="http://schemas.openxmlformats.org/officeDocument/2006/relationships/hyperlink" Target="https://www.shineretrofits.com/neptun-light-led-45100-100-watt-100w-led-kometa-cobra-head-roadway-street-light-fixture-5-year-warranty.html" TargetMode="External"/><Relationship Id="rId367" Type="http://schemas.openxmlformats.org/officeDocument/2006/relationships/hyperlink" Target="https://www.shineretrofits.com/noribachi-hex-042-b-cw-mt-cbapc-63-watt-led-cobrahead-a-light-fixture-pole-mount-42-led-s-with-twistlock-photocell-5700k.html" TargetMode="External"/><Relationship Id="rId171" Type="http://schemas.openxmlformats.org/officeDocument/2006/relationships/hyperlink" Target="http://www.homedepot.com/p/Axis-LED-Lighting-100-Watt-Brown-5000K-LED-Outdoor-Natural-White-Area-Light-AEPAL100W/206530379" TargetMode="External"/><Relationship Id="rId227" Type="http://schemas.openxmlformats.org/officeDocument/2006/relationships/hyperlink" Target="https://www.shineretrofits.com/noribachi-sbs-hex-042-b-69-watt-led-shoebox-s-area-light-fixture-tempered-glass-lens-125-300w-equivalent.html" TargetMode="External"/><Relationship Id="rId269" Type="http://schemas.openxmlformats.org/officeDocument/2006/relationships/hyperlink" Target="https://www.shineretrofits.com/noribachi-lin-140-b-220-watt-led-shoebox-m-area-pole-light-fixture-750-1000w-equivalent.html" TargetMode="External"/><Relationship Id="rId33" Type="http://schemas.openxmlformats.org/officeDocument/2006/relationships/hyperlink" Target="http://www.homedepot.com/p/Irradiant-Dark-Bronze-LED-Outdoor-Wall-Mount-Area-Light-AF-U-20-47-DB/205788703" TargetMode="External"/><Relationship Id="rId129" Type="http://schemas.openxmlformats.org/officeDocument/2006/relationships/hyperlink" Target="https://www.shineretrofits.com/howard-lighting-url043m7040ugys-35-watt-led-roadway-light-fixture-shorting-cap-4000k.html" TargetMode="External"/><Relationship Id="rId280" Type="http://schemas.openxmlformats.org/officeDocument/2006/relationships/hyperlink" Target="https://www.shineretrofits.com/noribachi-sbm-lin-072-b-119-watt-led-shoebox-m-area-pole-light-fixture-225-435w-equivalent.html" TargetMode="External"/><Relationship Id="rId336" Type="http://schemas.openxmlformats.org/officeDocument/2006/relationships/hyperlink" Target="https://www.shineretrofits.com/neptun-light-led-452120-unv-120-watt-120w-led-kometa-cobra-head-roadway-street-light-fixture-120v-277v-5-year-warranty.html" TargetMode="External"/><Relationship Id="rId75" Type="http://schemas.openxmlformats.org/officeDocument/2006/relationships/hyperlink" Target="http://www.homedepot.com/p/Axis-LED-Lighting-150-Watt-Brown-5000K-LED-Outdoor-Natural-White-Area-Light-AEPAL150W/206530392" TargetMode="External"/><Relationship Id="rId140" Type="http://schemas.openxmlformats.org/officeDocument/2006/relationships/hyperlink" Target="https://www.shineretrofits.com/noribachi-flb-hex-021-b-32-watt-led-floodlight-b-area-light-fixture-75-175w-hid-equivalent.html" TargetMode="External"/><Relationship Id="rId182" Type="http://schemas.openxmlformats.org/officeDocument/2006/relationships/hyperlink" Target="https://www.prolighting.com/outdoor/dusktodawn/ybled26-arm-pct.html" TargetMode="External"/><Relationship Id="rId378" Type="http://schemas.openxmlformats.org/officeDocument/2006/relationships/hyperlink" Target="https://www.shineretrofits.com/neptun-light-led-452140-unv-140-watt-140w-led-kometa-cobra-head-roadway-street-light-fixture-120v-277v-5-year-warranty.html" TargetMode="External"/><Relationship Id="rId6" Type="http://schemas.openxmlformats.org/officeDocument/2006/relationships/hyperlink" Target="http://www.lightmart.com/street-light-320w-pulse-start-metal-halide-flat-lens" TargetMode="External"/><Relationship Id="rId238" Type="http://schemas.openxmlformats.org/officeDocument/2006/relationships/hyperlink" Target="https://www.e-conolight.com/outdoor-lighting/floodlight/replaces-250w-13-400-lumens-led-shoebox-area-light-e-sba3-series-5000k-dark-bronze.html" TargetMode="External"/><Relationship Id="rId291" Type="http://schemas.openxmlformats.org/officeDocument/2006/relationships/hyperlink" Target="https://www.shineretrofits.com/jarvis-lights-ar3-150-5led26-adj-700chv-50k-tft-150-watt-150w-parking-lot-led-area-light-fixture-347-480v.html" TargetMode="External"/><Relationship Id="rId305" Type="http://schemas.openxmlformats.org/officeDocument/2006/relationships/hyperlink" Target="https://www.shineretrofits.com/noribachi-hex-042-b-cw-mt-cba-63-watt-led-cobrahead-a-light-fixture-pole-mount-42-led-s-tempered-glass-lens-5700k.html" TargetMode="External"/><Relationship Id="rId347" Type="http://schemas.openxmlformats.org/officeDocument/2006/relationships/hyperlink" Target="https://www.shineretrofits.com/neptun-light-led-452160-unv-160-watt-160w-led-kometa-cobra-head-roadway-street-light-fixture-120v-277v-5-year-warranty.html" TargetMode="External"/><Relationship Id="rId44" Type="http://schemas.openxmlformats.org/officeDocument/2006/relationships/hyperlink" Target="http://www.homedepot.com/p/All-Pro-Bronze-Outdoor-LED-Area-and-Wall-Dusk-to-Dawn-Security-Light-with-Replaceable-Photo-Control-5500-Lumens-AL5550LPCBZ/207096433" TargetMode="External"/><Relationship Id="rId86" Type="http://schemas.openxmlformats.org/officeDocument/2006/relationships/hyperlink" Target="http://www.homedepot.com/p/Lithonia-Lighting-Gloss-Bronze-LED-Outdoor-Wall-Light-5000K-DSXW1-LED-20C-1000-50K-T3M-MVOLT-DDBXD/205527554" TargetMode="External"/><Relationship Id="rId151" Type="http://schemas.openxmlformats.org/officeDocument/2006/relationships/hyperlink" Target="https://www.shineretrofits.com/maxlite-melr60u150-71940-60w-merak-led-roadway-light-univ-120-277v-ies-beam-type-1-5000k.html" TargetMode="External"/><Relationship Id="rId389" Type="http://schemas.openxmlformats.org/officeDocument/2006/relationships/hyperlink" Target="https://www.shineretrofits.com/cree-bxsp1-ho-ht-100-watt-led-high-output-street-light-fixture-horizontal-tenon-mount-120-277v-product-configurator.html" TargetMode="External"/><Relationship Id="rId193" Type="http://schemas.openxmlformats.org/officeDocument/2006/relationships/hyperlink" Target="http://www.homedepot.com/p/All-Pro-Bronze-LED-Outdoor-Area-and-Wall-Security-Light-with-Replaceable-Photo-Control-AL3150LPCBZ/206843957" TargetMode="External"/><Relationship Id="rId207" Type="http://schemas.openxmlformats.org/officeDocument/2006/relationships/hyperlink" Target="https://www.amazon.com/WPLED26YW-Lighting-LPACK-WALLPACK-BACKPLATE/dp/B0080IAB9E/ref=sr_1_245?s=lamps-light&amp;ie=UTF8&amp;qid=1489430544&amp;sr=1-245&amp;keywords=LED+street" TargetMode="External"/><Relationship Id="rId249" Type="http://schemas.openxmlformats.org/officeDocument/2006/relationships/hyperlink" Target="https://www.shineretrofits.com/neptun-light-led-47150-unv-150-watt-150w-led-round-parking-lot-light-fixture-120v-277v-5-year-warranty.html" TargetMode="External"/><Relationship Id="rId13" Type="http://schemas.openxmlformats.org/officeDocument/2006/relationships/hyperlink" Target="http://www.homedepot.com/p/Lithonia-Lighting-Gray-Outdoor-Integrated-LED-4000K-Area-Light-with-Dusk-to-Dawn-Photocell-OLAL-40K-120-PE/204307277" TargetMode="External"/><Relationship Id="rId109" Type="http://schemas.openxmlformats.org/officeDocument/2006/relationships/hyperlink" Target="https://www.shineretrofits.com/maxlite-mal80au7t550bpc-95602-80-watt-led-medium-area-light-fixture-with-rotatable-photocontrol-socket-type-v.html" TargetMode="External"/><Relationship Id="rId260" Type="http://schemas.openxmlformats.org/officeDocument/2006/relationships/hyperlink" Target="https://www.amazon.com/Hyperikon-Shoebox-100-277V-Photocell-Included/dp/B01D3WCET6/ref=sr_1_13?s=lamps-light&amp;ie=UTF8&amp;qid=1489426354&amp;sr=1-13&amp;keywords=LED+street" TargetMode="External"/><Relationship Id="rId316" Type="http://schemas.openxmlformats.org/officeDocument/2006/relationships/hyperlink" Target="https://www.shineretrofits.com/noribachi-hex-042-b-cw-mt-cbapc-63-watt-led-cobrahead-a-light-fixture-pole-mount-42-led-s-with-twistlock-photocell-5700k.html" TargetMode="External"/><Relationship Id="rId55" Type="http://schemas.openxmlformats.org/officeDocument/2006/relationships/hyperlink" Target="https://www.grainger.com/product/CREE-53-Watt-LED-Area-Luminaire-32JA67?s_pp=false&amp;picUrl=//static.grainger.com/rp/s/is/image/Grainger/32JA62_AW01?$smthumb$" TargetMode="External"/><Relationship Id="rId97" Type="http://schemas.openxmlformats.org/officeDocument/2006/relationships/hyperlink" Target="https://www.grainger.com/product/CREE-168-Watt-LED-Area-Luminaire-48PF11?s_pp=false&amp;picUrl=//static.grainger.com/rp/s/is/image/Grainger/48PE98_AS01?$smthumb$" TargetMode="External"/><Relationship Id="rId120" Type="http://schemas.openxmlformats.org/officeDocument/2006/relationships/hyperlink" Target="https://www.prolighting.com/outdoor/rabarealights/ledarealights1/aledc52.html" TargetMode="External"/><Relationship Id="rId358" Type="http://schemas.openxmlformats.org/officeDocument/2006/relationships/hyperlink" Target="https://www.shineretrofits.com/neptun-light-led-451080-unv-80-watt-80w-led-kometa-cobra-head-roadway-street-light-fixture-120v-277v-5-year-warranty.html" TargetMode="External"/><Relationship Id="rId162" Type="http://schemas.openxmlformats.org/officeDocument/2006/relationships/hyperlink" Target="http://www.homedepot.com/p/Radiance-174-Watt-Bronze-Outdoor-Integrated-LED-Area-Light-Slip-Fitter-Mount-RAL165L174U4CZS/300849953" TargetMode="External"/><Relationship Id="rId218" Type="http://schemas.openxmlformats.org/officeDocument/2006/relationships/hyperlink" Target="https://www.shineretrofits.com/jarvis-lights-ar3-90w-90-watt-parking-lot-led-area-light-fixture-ar3-90-3led26-adj-700c-50k-tft.html" TargetMode="External"/><Relationship Id="rId271" Type="http://schemas.openxmlformats.org/officeDocument/2006/relationships/hyperlink" Target="https://www.shineretrofits.com/neptun-light-led-47120-unv-120-watt-120w-led-round-parking-lot-light-fixture-120v-277v-5-year-warranty.html" TargetMode="External"/><Relationship Id="rId24" Type="http://schemas.openxmlformats.org/officeDocument/2006/relationships/hyperlink" Target="https://www.prolighting.com/outdoor/rabarealights/ledarealights1/bxspr-a-0-3-f-g-u-s.html" TargetMode="External"/><Relationship Id="rId66" Type="http://schemas.openxmlformats.org/officeDocument/2006/relationships/hyperlink" Target="https://www.shineretrofits.com/maxlite-mal55au7t450b-95563-55-watt-dimmable-led-medium-area-light-with-6-arm-included-type-iv-distribution.html" TargetMode="External"/><Relationship Id="rId131" Type="http://schemas.openxmlformats.org/officeDocument/2006/relationships/hyperlink" Target="https://www.shineretrofits.com/noribachi-alo-hex-021-b-34-watt-area-light-o-series-light-fixture-pole-mount-75-175w-equivalent.html" TargetMode="External"/><Relationship Id="rId327" Type="http://schemas.openxmlformats.org/officeDocument/2006/relationships/hyperlink" Target="https://www.shineretrofits.com/neptun-light-led-45080-80-watt-80w-led-kometa-cobra-head-roadway-street-light-fixture-5-year-warranty.html" TargetMode="External"/><Relationship Id="rId369" Type="http://schemas.openxmlformats.org/officeDocument/2006/relationships/hyperlink" Target="https://www.shineretrofits.com/noribachi-cbb-hex-063-b-104-watt-heavy-duty-led-cobrahead-b-light-fixture-pole-mount.html" TargetMode="External"/><Relationship Id="rId173" Type="http://schemas.openxmlformats.org/officeDocument/2006/relationships/hyperlink" Target="https://www.platt.com/platt-electric-supply/Garage-Area-Lighting-LED-Lighting/Philips-Color-Kinetics/350-000008-17/product.aspx?zpid=77247" TargetMode="External"/><Relationship Id="rId229" Type="http://schemas.openxmlformats.org/officeDocument/2006/relationships/hyperlink" Target="https://www.platt.com/platt-electric-supply/Pole-Fixtures-LED-Fixtures/Atlas-Lighting-Products/SLP16145LEDT4/product.aspx?zpid=176128" TargetMode="External"/><Relationship Id="rId380" Type="http://schemas.openxmlformats.org/officeDocument/2006/relationships/hyperlink" Target="https://www.shineretrofits.com/neptun-light-led-452160-unv-160-watt-160w-led-kometa-cobra-head-roadway-street-light-fixture-120v-277v-5-year-warranty.html" TargetMode="External"/><Relationship Id="rId240" Type="http://schemas.openxmlformats.org/officeDocument/2006/relationships/hyperlink" Target="https://www.platt.com/platt-electric-supply/Garage-Area-Lighting-LED-Lighting/Hubbell-Outdoor-Lighting/ASL-24L-4/product.aspx?zpid=1256" TargetMode="External"/><Relationship Id="rId35" Type="http://schemas.openxmlformats.org/officeDocument/2006/relationships/hyperlink" Target="https://www.platt.com/platt-electric-supply/Barn-Lights-Light-LED/Atlas-Lighting-Products/DD42LED5K/product.aspx?zpid=66942" TargetMode="External"/><Relationship Id="rId77" Type="http://schemas.openxmlformats.org/officeDocument/2006/relationships/hyperlink" Target="https://www.prolighting.com/outdoor/dusktodawn/dtdholed70.html" TargetMode="External"/><Relationship Id="rId100" Type="http://schemas.openxmlformats.org/officeDocument/2006/relationships/hyperlink" Target="https://www.shineretrofits.com/rab-lighting-aled5t78-78-watt-led-post-top-area-light-fixture-type-v-distribution-product-configurator.html" TargetMode="External"/><Relationship Id="rId282" Type="http://schemas.openxmlformats.org/officeDocument/2006/relationships/hyperlink" Target="https://www.shineretrofits.com/neptun-light-led-16120-unv-120-watt-120w-16-square-parking-lot-shoebox-led-fixture-10-year-warranty.html" TargetMode="External"/><Relationship Id="rId338" Type="http://schemas.openxmlformats.org/officeDocument/2006/relationships/hyperlink" Target="https://www.shineretrofits.com/noribachi-hex-084-b-cw-mt-cba-126-watt-led-cobrahead-a-light-fixture-pole-mount-84-led-s-tempered-glass-lens-5700k.html" TargetMode="External"/><Relationship Id="rId8" Type="http://schemas.openxmlformats.org/officeDocument/2006/relationships/hyperlink" Target="https://www.prolighting.com/outdoor/rabarealights/ledarealights1/aled20y.html" TargetMode="External"/><Relationship Id="rId142" Type="http://schemas.openxmlformats.org/officeDocument/2006/relationships/hyperlink" Target="https://www.shineretrofits.com/noribachi-flq-hex-021-b-32-watt-led-floodlight-q-area-light-fixture-75-175w-hid-equivalent.html" TargetMode="External"/><Relationship Id="rId184" Type="http://schemas.openxmlformats.org/officeDocument/2006/relationships/hyperlink" Target="https://www.amazon.com/Caree-LED-Certified-Retrofit-Equivalent-Replacement/dp/B01N6460J7/ref=sr_1_614?s=lamps-light&amp;ie=UTF8&amp;qid=1493241892&amp;sr=1-614&amp;keywords=LED+street+light" TargetMode="External"/><Relationship Id="rId391" Type="http://schemas.openxmlformats.org/officeDocument/2006/relationships/hyperlink" Target="https://www.shineretrofits.com/neptun-light-led-89100-m3-unv-100w-modular-led-street-roadway-light-fixture-10-year-warranty.html" TargetMode="External"/><Relationship Id="rId251" Type="http://schemas.openxmlformats.org/officeDocument/2006/relationships/hyperlink" Target="https://www.shineretrofits.com/noribachi-area-sbs-063-00c-cw-mt-95w-95-watt-100-277vac-led-area-shoebox-light.html" TargetMode="External"/><Relationship Id="rId46" Type="http://schemas.openxmlformats.org/officeDocument/2006/relationships/hyperlink" Target="https://www.platt.com/platt-electric-supply/Garage-Area-Lighting-LED-Lighting/Philips-Color-Kinetics/350-000008-18/product.aspx?zpid=77248" TargetMode="External"/><Relationship Id="rId293" Type="http://schemas.openxmlformats.org/officeDocument/2006/relationships/hyperlink" Target="https://www.shineretrofits.com/jarvis-lights-ar3-150-5led26-adj-700c-50k-tft-150-watt-150w-parking-lot-led-area-light-fixture.html" TargetMode="External"/><Relationship Id="rId307" Type="http://schemas.openxmlformats.org/officeDocument/2006/relationships/hyperlink" Target="https://www.shineretrofits.com/neptun-light-led-451040-unv-40-watt-40w-led-kometa-cobra-head-roadway-street-light-fixture-120v-277v-5-year-warranty-7097.html" TargetMode="External"/><Relationship Id="rId349" Type="http://schemas.openxmlformats.org/officeDocument/2006/relationships/hyperlink" Target="https://www.shineretrofits.com/neptun-light-led-89160-m4-unv-160w-modular-led-street-roadway-light-fixture-10-year-warranty.html" TargetMode="External"/><Relationship Id="rId88" Type="http://schemas.openxmlformats.org/officeDocument/2006/relationships/hyperlink" Target="https://www.grainger.com/product/CREE-101-Watt-LED-Area-Luminaire-32JA68?s_pp=false&amp;picUrl=//static.grainger.com/rp/s/is/image/Grainger/32JA63_AW01?$smthumb$" TargetMode="External"/><Relationship Id="rId111" Type="http://schemas.openxmlformats.org/officeDocument/2006/relationships/hyperlink" Target="https://www.shineretrofits.com/noribachi-flq-hex-042-b-69-watt-led-floodlight-q-area-light-fixture-100-200w-hid-equivalent.html" TargetMode="External"/><Relationship Id="rId153" Type="http://schemas.openxmlformats.org/officeDocument/2006/relationships/hyperlink" Target="https://www.shineretrofits.com/cree-rul-ht-5me-k2-50-watt-led-rural-utility-light-fixture-type-v-medium-distribution-k2-utility-kit-with-photocell-and-reflector.html" TargetMode="External"/><Relationship Id="rId195" Type="http://schemas.openxmlformats.org/officeDocument/2006/relationships/hyperlink" Target="http://www.homedepot.com/p/All-Pro-Gray-Outdoor-LED-Area-and-Wall-Dusk-to-Dawn-Security-Light-with-Integrated-Photo-Control-5500-Lumens-AL5550LPCIGY/207096432" TargetMode="External"/><Relationship Id="rId209" Type="http://schemas.openxmlformats.org/officeDocument/2006/relationships/hyperlink" Target="https://www.prolighting.com/outdoor/rabarealights/ledarealights1/aled26.html" TargetMode="External"/><Relationship Id="rId360" Type="http://schemas.openxmlformats.org/officeDocument/2006/relationships/hyperlink" Target="https://www.shineretrofits.com/neptun-light-led-451060-24vdc-60-watt-60w-led-kometa-cobra-head-roadway-street-light-fixture-for-solar-24-volt-dc-5-year-warranty.html" TargetMode="External"/><Relationship Id="rId220" Type="http://schemas.openxmlformats.org/officeDocument/2006/relationships/hyperlink" Target="https://www.prolighting.com/outdoor/rabarealights/ledarealights1/aledc104.html" TargetMode="External"/><Relationship Id="rId15" Type="http://schemas.openxmlformats.org/officeDocument/2006/relationships/hyperlink" Target="https://www.platt.com/platt-electric-supply/Garage-Area-Lighting-LED-Lighting/Philips-Color-Kinetics/350-000007-18/product.aspx?zpid=77217" TargetMode="External"/><Relationship Id="rId57" Type="http://schemas.openxmlformats.org/officeDocument/2006/relationships/hyperlink" Target="https://www.shineretrofits.com/rab-lighting-aled5t52-52-watt-led-post-top-area-light-fixture-type-v-distribution-product-configurator.html" TargetMode="External"/><Relationship Id="rId262" Type="http://schemas.openxmlformats.org/officeDocument/2006/relationships/hyperlink" Target="https://www.platt.com/platt-electric-supply/Garage-Area-Lighting-LED-Lighting/Hubbell-Outdoor-Lighting/ASL-24L-4/product.aspx?zpid=1256" TargetMode="External"/><Relationship Id="rId318" Type="http://schemas.openxmlformats.org/officeDocument/2006/relationships/hyperlink" Target="https://www.shineretrofits.com/noribachi-cbb-hex-021-b-34-watt-heavy-duty-led-cobrahead-b-light-fixture-pole-mount.html" TargetMode="External"/><Relationship Id="rId99" Type="http://schemas.openxmlformats.org/officeDocument/2006/relationships/hyperlink" Target="https://www.amazon.com/Hyperikon-Arena-Light-1200W-Equivalent/dp/B01KPI158W/ref=sr_1_86?s=lamps-light&amp;ie=UTF8&amp;qid=1489427605&amp;sr=1-86&amp;keywords=LED+street" TargetMode="External"/><Relationship Id="rId122" Type="http://schemas.openxmlformats.org/officeDocument/2006/relationships/hyperlink" Target="https://www.shineretrofits.com/maxlite-qm2au7-55-watt-quadromax-outdoor-led-light-fixture-dlc-premium-listed-175-watt-metal-halide-equivalent-120-277v.html" TargetMode="External"/><Relationship Id="rId164" Type="http://schemas.openxmlformats.org/officeDocument/2006/relationships/hyperlink" Target="https://www.platt.com/platt-electric-supply/Garage-Area-Lighting-LED-Lighting/Philips-Color-Kinetics/350-000008-18/product.aspx?zpid=77248" TargetMode="External"/><Relationship Id="rId371" Type="http://schemas.openxmlformats.org/officeDocument/2006/relationships/hyperlink" Target="https://www.shineretrofits.com/noribachi-hex-084-b-cw-mt-cbapc-126-watt-led-cobrahead-a-light-fixture-pole-mount-84-led-s-with-twistlock-photocell-5700k.html" TargetMode="External"/><Relationship Id="rId26" Type="http://schemas.openxmlformats.org/officeDocument/2006/relationships/hyperlink" Target="https://www.prolighting.com/outdoor/rabarealights/ledarealights1/aled26n.html" TargetMode="External"/><Relationship Id="rId231" Type="http://schemas.openxmlformats.org/officeDocument/2006/relationships/hyperlink" Target="https://www.amazon.com/Hyperikon-Equivalent-Adjustable-UL-Listed-DLC-Qualified/dp/B01A6A1SZO/ref=sr_1_11?s=lamps-light&amp;ie=UTF8&amp;qid=1489426354&amp;sr=1-11&amp;keywords=LED+street" TargetMode="External"/><Relationship Id="rId273" Type="http://schemas.openxmlformats.org/officeDocument/2006/relationships/hyperlink" Target="https://www.shineretrofits.com/noribachi-alm-hex-084-b-139-watt-led-area-light-fixture-m-series-300-525w-equivalent.html" TargetMode="External"/><Relationship Id="rId329" Type="http://schemas.openxmlformats.org/officeDocument/2006/relationships/hyperlink" Target="https://www.shineretrofits.com/cree-bxsp1-ho-ht-100-watt-led-high-output-street-light-fixture-horizontal-tenon-mount-120-277v-product-configurator.html" TargetMode="External"/><Relationship Id="rId68" Type="http://schemas.openxmlformats.org/officeDocument/2006/relationships/hyperlink" Target="https://www.shineretrofits.com/cree-rul-ht-5me-k2-50-watt-led-rural-utility-light-fixture-type-v-medium-distribution-k2-utility-kit-with-photocell-and-reflector.html" TargetMode="External"/><Relationship Id="rId133" Type="http://schemas.openxmlformats.org/officeDocument/2006/relationships/hyperlink" Target="https://www.shineretrofits.com/maxlite-mal105ah7t350b-95644-105-watt-dimmable-led-medium-area-light-with-6-arm-included-type-iii-distribution-347-480v.html" TargetMode="External"/><Relationship Id="rId175" Type="http://schemas.openxmlformats.org/officeDocument/2006/relationships/hyperlink" Target="https://www.1000bulbs.com/product/173481/LITH-0174.html" TargetMode="External"/><Relationship Id="rId340" Type="http://schemas.openxmlformats.org/officeDocument/2006/relationships/hyperlink" Target="https://www.shineretrofits.com/noribachi-cbb-hex-063-b-104-watt-heavy-duty-led-cobrahead-b-light-fixture-pole-mount.html" TargetMode="External"/><Relationship Id="rId200" Type="http://schemas.openxmlformats.org/officeDocument/2006/relationships/hyperlink" Target="https://www.amazon.com/RAB-WPLED20Y-Wallpack-Backplate-Bronze/dp/B005V32L7G/ref=sr_1_333?s=lamps-light&amp;ie=UTF8&amp;qid=1489431732&amp;sr=1-333&amp;keywords=LED+street" TargetMode="External"/><Relationship Id="rId382" Type="http://schemas.openxmlformats.org/officeDocument/2006/relationships/hyperlink" Target="https://www.shineretrofits.com/neptun-light-led-45110-110-watt-110w-led-kometa-cobra-head-roadway-street-light-fixture-5-year-warranty.html" TargetMode="External"/><Relationship Id="rId242" Type="http://schemas.openxmlformats.org/officeDocument/2006/relationships/hyperlink" Target="https://www.amazon.com/LED-Flying-Direct-Parking-Adapter/dp/B01CY267OE/ref=sr_1_59?s=lamps-light&amp;ie=UTF8&amp;qid=1489427182&amp;sr=1-59&amp;keywords=LED+street" TargetMode="External"/><Relationship Id="rId284" Type="http://schemas.openxmlformats.org/officeDocument/2006/relationships/hyperlink" Target="https://www.shineretrofits.com/noribachi-sbb-hex-021-b-34-watt-led-shoebox-b-area-light-fixture-75-175w-equivalent.html" TargetMode="External"/><Relationship Id="rId37" Type="http://schemas.openxmlformats.org/officeDocument/2006/relationships/hyperlink" Target="https://www.prolighting.com/outdoor/rabarealights/ledarealights1/bxspr-a-0-3-f-c-u-s.html" TargetMode="External"/><Relationship Id="rId79" Type="http://schemas.openxmlformats.org/officeDocument/2006/relationships/hyperlink" Target="https://www.prolighting.com/outdoor/rabarealights/ledarealights1/aled5t78n.html" TargetMode="External"/><Relationship Id="rId102" Type="http://schemas.openxmlformats.org/officeDocument/2006/relationships/hyperlink" Target="https://www.shineretrofits.com/howard-lighting-url083m0740ugys-70-watt-led-roadway-light-fixture-shorting-cap-700ma-4000k.html" TargetMode="External"/><Relationship Id="rId144" Type="http://schemas.openxmlformats.org/officeDocument/2006/relationships/hyperlink" Target="https://www.shineretrofits.com/noribachi-flq-hex-063-b-104-watt-led-floodlight-q-area-light-fixture-200-400w-hid-equivalent.html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grainger.com/product/ACUITY-LITHONIA-24-x-5-57-64-x-3-3-4-40W-LED-45VY74?s_pp=false&amp;picUrl=//static.grainger.com/rp/s/is/image/Grainger/NOTAVAIL?$smthumb$&amp;breadcrumbCatId=26768" TargetMode="External"/><Relationship Id="rId18" Type="http://schemas.openxmlformats.org/officeDocument/2006/relationships/hyperlink" Target="https://www.grainger.com/product/HUBBELL-LIGHTING-COLUMBIA-50-11-16-x-6-3-4-x-4-3-8-47W-39DZ82?s_pp=false&amp;picUrl=//static.grainger.com/rp/s/is/image/Grainger/39DZ82_AS01?$smthumb$&amp;breadcrumbCatId=26768" TargetMode="External"/><Relationship Id="rId26" Type="http://schemas.openxmlformats.org/officeDocument/2006/relationships/hyperlink" Target="https://www.earthled.com/collections/commercial-and-industrial-led-fixtures/products/ilp-96-160-watt-led-vapor-tight-120-277v-5000k" TargetMode="External"/><Relationship Id="rId3" Type="http://schemas.openxmlformats.org/officeDocument/2006/relationships/hyperlink" Target="https://www.e-conolight.com/indoor-lighting/interior-accents/e-vt4l221ng.html" TargetMode="External"/><Relationship Id="rId21" Type="http://schemas.openxmlformats.org/officeDocument/2006/relationships/hyperlink" Target="https://www.earthled.com/collections/commercial-and-industrial-led-fixtures/products/ilp-96-80-watt-led-vapor-tight-120-277v-5000k" TargetMode="External"/><Relationship Id="rId34" Type="http://schemas.openxmlformats.org/officeDocument/2006/relationships/drawing" Target="../drawings/drawing3.xml"/><Relationship Id="rId7" Type="http://schemas.openxmlformats.org/officeDocument/2006/relationships/hyperlink" Target="https://www.prolighting.com/commercial-lighting/fixtures-vaporproof/lvvali/vxled26dg-up-3-4.html" TargetMode="External"/><Relationship Id="rId12" Type="http://schemas.openxmlformats.org/officeDocument/2006/relationships/hyperlink" Target="https://www.grainger.com/product/ACUITY-LITHONIA-54-3-4-x-8-1-4-x-4-1-8-Garage-21P675?s_pp=false&amp;picUrl=//static.grainger.com/rp/s/is/image/Grainger/21P675_AS01?$smthumb$&amp;breadcrumbCatId=26765" TargetMode="External"/><Relationship Id="rId17" Type="http://schemas.openxmlformats.org/officeDocument/2006/relationships/hyperlink" Target="https://www.grainger.com/product/LUMAPRO-12-1-4-x-12-1-4-x-9-Garage-45C245?s_pp=false&amp;picUrl=//static.grainger.com/rp/s/is/image/Grainger/45C245_AS01?$smthumb$&amp;breadcrumbCatId=26765" TargetMode="External"/><Relationship Id="rId25" Type="http://schemas.openxmlformats.org/officeDocument/2006/relationships/hyperlink" Target="https://www.grainger.com/product/LUMAPRO-12-1-4-x-12-1-4-x-9-Garage-45C245?s_pp=false&amp;picUrl=//static.grainger.com/rp/s/is/image/Grainger/45C245_AS01?$smthumb$&amp;breadcrumbCatId=26765" TargetMode="External"/><Relationship Id="rId33" Type="http://schemas.openxmlformats.org/officeDocument/2006/relationships/hyperlink" Target="http://www.homedepot.com/p/Lithonia-Lighting-2-ft-Black-Indoor-LED-Garage-Light-with-Integrated-Motion-Sensor-SGLL-24-80CRI-40K-PIR-M4/207033583" TargetMode="External"/><Relationship Id="rId2" Type="http://schemas.openxmlformats.org/officeDocument/2006/relationships/hyperlink" Target="http://www.wholesalecontractorsupply.com/Metal-Halide-Round-Canopy-12x12CV-100-MH-4T-p/12x12CV-100-MH-4T.htm" TargetMode="External"/><Relationship Id="rId16" Type="http://schemas.openxmlformats.org/officeDocument/2006/relationships/hyperlink" Target="https://www.grainger.com/product/GE-LIGHTING-9-45-64-x-9-45-64-x-9-LED-48TM37?s_pp=false&amp;picUrl=//static.grainger.com/rp/s/is/image/Grainger/48TM37_AS01?$smthumb$&amp;breadcrumbCatId=26765" TargetMode="External"/><Relationship Id="rId20" Type="http://schemas.openxmlformats.org/officeDocument/2006/relationships/hyperlink" Target="https://www.earthled.com/collections/commercial-and-industrial-led-fixtures/products/ilp-48-80-watt-led-vapor-tight-120-277v-5000k" TargetMode="External"/><Relationship Id="rId29" Type="http://schemas.openxmlformats.org/officeDocument/2006/relationships/hyperlink" Target="https://www.earthled.com/collections/commercial-and-industrial-led-fixtures/products/ilp-96-80-watt-led-vapor-tight-120-277v-5000k" TargetMode="External"/><Relationship Id="rId1" Type="http://schemas.openxmlformats.org/officeDocument/2006/relationships/hyperlink" Target="https://www.1000bulbs.com/product/86702/TCP-WL4WA232UNIN.html" TargetMode="External"/><Relationship Id="rId6" Type="http://schemas.openxmlformats.org/officeDocument/2006/relationships/hyperlink" Target="https://www.grainger.com/product/LUMAPRO-12-1-4-x-12-1-4-x-9-Garage-45C244?s_pp=false&amp;picUrl=//static.grainger.com/rp/s/is/image/Grainger/45C244_AS01?$smthumb$&amp;breadcrumbCatId=26765" TargetMode="External"/><Relationship Id="rId11" Type="http://schemas.openxmlformats.org/officeDocument/2006/relationships/hyperlink" Target="https://www.grainger.com/product/CREE-15-19-32-x-15-19-32-x-5-13-48PF21?s_pp=false&amp;picUrl=//static.grainger.com/rp/s/is/image/Grainger/48PF25_AS01?$smthumb$&amp;breadcrumbCatId=26765" TargetMode="External"/><Relationship Id="rId24" Type="http://schemas.openxmlformats.org/officeDocument/2006/relationships/hyperlink" Target="https://www.earthled.com/collections/commercial-and-industrial-led-fixtures/products/ilp-96-160-watt-led-vapor-tight-120-277v-5000k" TargetMode="External"/><Relationship Id="rId32" Type="http://schemas.openxmlformats.org/officeDocument/2006/relationships/hyperlink" Target="https://www.grainger.com/product/CREE-15-19-32-x-15-19-32-x-5-13-48PF21?s_pp=false&amp;picUrl=//static.grainger.com/rp/s/is/image/Grainger/48PF25_AS01?$smthumb$&amp;breadcrumbCatId=26765" TargetMode="External"/><Relationship Id="rId5" Type="http://schemas.openxmlformats.org/officeDocument/2006/relationships/hyperlink" Target="https://www.grainger.com/product/CREE-13-19-64-x-13-19-64-x-7-29-19MJ55?s_pp=false&amp;picUrl=//static.grainger.com/rp/s/is/image/Grainger/19MJ52_AS01?$smthumb$&amp;breadcrumbCatId=26765" TargetMode="External"/><Relationship Id="rId15" Type="http://schemas.openxmlformats.org/officeDocument/2006/relationships/hyperlink" Target="http://www.sears.com/luminance-led-vapor-tight-fixture/p-03419184000P?plpSellerId=Sears&amp;prdNo=24&amp;blockNo=24&amp;blockType=G24" TargetMode="External"/><Relationship Id="rId23" Type="http://schemas.openxmlformats.org/officeDocument/2006/relationships/hyperlink" Target="https://www.grainger.com/product/GE-LIGHTING-19-x-19-x-7-3-4-Garage-Light-12C649?s_pp=false&amp;picUrl=//static.grainger.com/rp/s/is/image/Grainger/12C647_AS01?$smthumb$&amp;breadcrumbCatId=26765" TargetMode="External"/><Relationship Id="rId28" Type="http://schemas.openxmlformats.org/officeDocument/2006/relationships/hyperlink" Target="https://www.grainger.com/product/CREE-13-19-64-x-13-19-64-x-7-29-19MJ55?s_pp=false&amp;picUrl=//static.grainger.com/rp/s/is/image/Grainger/19MJ52_AS01?$smthumb$&amp;breadcrumbCatId=26765" TargetMode="External"/><Relationship Id="rId10" Type="http://schemas.openxmlformats.org/officeDocument/2006/relationships/hyperlink" Target="https://www.grainger.com/product/CREE-13-5-16-x-13-5-16-x-7-29-32-29RW60?s_pp=false&amp;picUrl=//static.grainger.com/rp/s/is/image/Grainger/29RW58_AS01?$smthumb$&amp;breadcrumbCatId=26765" TargetMode="External"/><Relationship Id="rId19" Type="http://schemas.openxmlformats.org/officeDocument/2006/relationships/hyperlink" Target="http://www.homedepot.com/p/Lithonia-Lighting-2-ft-Black-Indoor-LED-Garage-Light-with-Integrated-Motion-Sensor-SGLL-24-80CRI-40K-PIR-M4/207033583" TargetMode="External"/><Relationship Id="rId31" Type="http://schemas.openxmlformats.org/officeDocument/2006/relationships/hyperlink" Target="https://www.earthled.com/collections/commercial-and-industrial-led-fixtures/products/ilp-48-40-watt-led-vapor-tight-120-277v-5000k" TargetMode="External"/><Relationship Id="rId4" Type="http://schemas.openxmlformats.org/officeDocument/2006/relationships/hyperlink" Target="https://www.grainger.com/product/CREE-13-19-64-x-13-19-64-x-7-29-19MJ56?s_pp=false&amp;picUrl=//static.grainger.com/rp/s/is/image/Grainger/19MJ52_AS01?$smthumb$&amp;breadcrumbCatId=26765" TargetMode="External"/><Relationship Id="rId9" Type="http://schemas.openxmlformats.org/officeDocument/2006/relationships/hyperlink" Target="https://www.grainger.com/product/ACUITY-LITHONIA-47-1-2-x-2-3-8-x-3-24W-LED-22EM03?s_pp=false&amp;picUrl=//static.grainger.com/rp/s/is/image/Grainger/22EM03_AS01?$smthumb$&amp;breadcrumbCatId=26768" TargetMode="External"/><Relationship Id="rId14" Type="http://schemas.openxmlformats.org/officeDocument/2006/relationships/hyperlink" Target="https://www.grainger.com/product/ACUITY-LITHONIA-24-x-5-57-64-x-3-3-4-27W-LED-45VY76?s_pp=false&amp;picUrl=//static.grainger.com/rp/s/is/image/Grainger/NOTAVAIL?$smthumb$&amp;breadcrumbCatId=26768" TargetMode="External"/><Relationship Id="rId22" Type="http://schemas.openxmlformats.org/officeDocument/2006/relationships/hyperlink" Target="https://www.grainger.com/product/CREE-15-19-32-x-15-19-32-x-5-13-48PF23?s_pp=false&amp;picUrl=//static.grainger.com/rp/s/is/image/Grainger/48PF25_AS01?$smthumb$&amp;breadcrumbCatId=26765" TargetMode="External"/><Relationship Id="rId27" Type="http://schemas.openxmlformats.org/officeDocument/2006/relationships/hyperlink" Target="https://www.grainger.com/product/GE-LIGHTING-9-45-64-x-9-45-64-x-9-LED-48TM37?s_pp=false&amp;picUrl=//static.grainger.com/rp/s/is/image/Grainger/48TM37_AS01?$smthumb$&amp;breadcrumbCatId=26765" TargetMode="External"/><Relationship Id="rId30" Type="http://schemas.openxmlformats.org/officeDocument/2006/relationships/hyperlink" Target="https://www.earthled.com/collections/commercial-and-industrial-led-fixtures/products/ilp-48-80-watt-led-vapor-tight-120-277v-5000k" TargetMode="External"/><Relationship Id="rId8" Type="http://schemas.openxmlformats.org/officeDocument/2006/relationships/hyperlink" Target="https://www.earthled.com/collections/commercial-and-industrial-led-fixtures/products/ilp-48-40-watt-led-vapor-tight-120-277v-5000k" TargetMode="Externa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amazon.com/LeonLite-Qualified-Replacement-Daylight-Location/dp/B016NZAVVI/ref=sr_1_147?s=lamps-light&amp;ie=UTF8&amp;qid=1489428922&amp;sr=1-147&amp;keywords=LED+street" TargetMode="External"/><Relationship Id="rId21" Type="http://schemas.openxmlformats.org/officeDocument/2006/relationships/hyperlink" Target="https://www.1000bulbs.com/product/113360/PLT-SL18BZ.html" TargetMode="External"/><Relationship Id="rId42" Type="http://schemas.openxmlformats.org/officeDocument/2006/relationships/hyperlink" Target="http://www.homedepot.com/p/Radiance-23-Watt-Bronze-Integrated-LED-Outdoor-Small-Wall-Pack-Light-with-Polycarbonate-Lens-RWPSPL23U5Z/300853949" TargetMode="External"/><Relationship Id="rId63" Type="http://schemas.openxmlformats.org/officeDocument/2006/relationships/hyperlink" Target="https://www.1000bulbs.com/product/172124/LEDF-AC1002.html" TargetMode="External"/><Relationship Id="rId84" Type="http://schemas.openxmlformats.org/officeDocument/2006/relationships/hyperlink" Target="http://www.homedepot.com/p/Lithonia-Lighting-40-Watt-Outdoor-Bronze-LED-Low-Profile-Wall-Pack-OLWX1-LED-40W-40K-DDB-M4/205566554" TargetMode="External"/><Relationship Id="rId138" Type="http://schemas.openxmlformats.org/officeDocument/2006/relationships/hyperlink" Target="https://www.1000bulbs.com/product/177041/PLT-10454.html" TargetMode="External"/><Relationship Id="rId159" Type="http://schemas.openxmlformats.org/officeDocument/2006/relationships/hyperlink" Target="https://www.platt.com/platt-electric-supply/LED-Post-Top-Site-Wall-Pack-Lamps-Pack/Light-Efficient-Design/LED-8090M50-A/product.aspx?zpid=96110" TargetMode="External"/><Relationship Id="rId170" Type="http://schemas.openxmlformats.org/officeDocument/2006/relationships/hyperlink" Target="http://www.homedepot.com/p/Luminance-ADL-Lumin-60-Watt-Bronze-Outdoor-LED-Wall-Pack-with-Prismatic-Lens-F7416-66/206877971" TargetMode="External"/><Relationship Id="rId191" Type="http://schemas.openxmlformats.org/officeDocument/2006/relationships/hyperlink" Target="https://www.prolighting.com/outdoor/fixtures-wallpacks/ledwali/71446.html" TargetMode="External"/><Relationship Id="rId205" Type="http://schemas.openxmlformats.org/officeDocument/2006/relationships/hyperlink" Target="https://www.amazon.com/Watt-LED-Wall-Pack-DLC/dp/B01L9MZ5KM/ref=sr_1_352?s=lamps-light&amp;ie=UTF8&amp;qid=1489432117&amp;sr=1-352&amp;keywords=LED+street" TargetMode="External"/><Relationship Id="rId226" Type="http://schemas.openxmlformats.org/officeDocument/2006/relationships/hyperlink" Target="https://www.1000bulbs.com/product/191669/PLT-10699.html" TargetMode="External"/><Relationship Id="rId107" Type="http://schemas.openxmlformats.org/officeDocument/2006/relationships/hyperlink" Target="https://www.1000bulbs.com/product/154000/PLT-10077.html" TargetMode="External"/><Relationship Id="rId11" Type="http://schemas.openxmlformats.org/officeDocument/2006/relationships/hyperlink" Target="https://www.e-conolight.com/outdoor-lighting/wall-mount/led-wall-mount-1200-lumens-4000k-e-conolight.html?cct=5271&amp;finish=5321" TargetMode="External"/><Relationship Id="rId32" Type="http://schemas.openxmlformats.org/officeDocument/2006/relationships/hyperlink" Target="https://www.1000bulbs.com/product/173401/LITH-0184.html" TargetMode="External"/><Relationship Id="rId53" Type="http://schemas.openxmlformats.org/officeDocument/2006/relationships/hyperlink" Target="https://www.1000bulbs.com/product/173149/CREE-10114.html" TargetMode="External"/><Relationship Id="rId74" Type="http://schemas.openxmlformats.org/officeDocument/2006/relationships/hyperlink" Target="http://www.homedepot.com/p/eLucent-ATG-Electronics-40-Watt-Outdoor-Black-LED-Wall-Pack-with-Glass-Refractor-Natural-White-5000K-WP0040HU500000/204690927" TargetMode="External"/><Relationship Id="rId128" Type="http://schemas.openxmlformats.org/officeDocument/2006/relationships/hyperlink" Target="https://www.prolighting.com/outdoor/fixtures-wallpacks/ledwali/71446.html" TargetMode="External"/><Relationship Id="rId149" Type="http://schemas.openxmlformats.org/officeDocument/2006/relationships/hyperlink" Target="http://www.homedepot.com/p/ATG-Electronics-90-Watt-Outdoor-Black-LED-Wall-Pack-with-Glass-Refractor-Natural-White-5000K-WP0090HU500000/204690928" TargetMode="External"/><Relationship Id="rId5" Type="http://schemas.openxmlformats.org/officeDocument/2006/relationships/hyperlink" Target="https://www.prolighting.com/outdoor/fixtures-wallpacks/ledwali/wp3led55.html" TargetMode="External"/><Relationship Id="rId95" Type="http://schemas.openxmlformats.org/officeDocument/2006/relationships/hyperlink" Target="https://www.amazon.com/Watt-LED-Wall-Pack-DLC/dp/B01L9MZ5KM/ref=sr_1_352?s=lamps-light&amp;ie=UTF8&amp;qid=1489432117&amp;sr=1-352&amp;keywords=LED+street" TargetMode="External"/><Relationship Id="rId160" Type="http://schemas.openxmlformats.org/officeDocument/2006/relationships/hyperlink" Target="https://www.1000bulbs.com/product/172966/LITH-0211.html" TargetMode="External"/><Relationship Id="rId181" Type="http://schemas.openxmlformats.org/officeDocument/2006/relationships/hyperlink" Target="https://www.1000bulbs.com/product/153536/PLT-10065.html" TargetMode="External"/><Relationship Id="rId216" Type="http://schemas.openxmlformats.org/officeDocument/2006/relationships/hyperlink" Target="http://www.homedepot.com/p/All-Pro-Bronze-LED-Dusk-to-Dawn-Wall-Pack-WP1850LPC/207196174" TargetMode="External"/><Relationship Id="rId237" Type="http://schemas.openxmlformats.org/officeDocument/2006/relationships/hyperlink" Target="https://www.prolighting.com/outdoor/fixtures-wallpacks/cuwa/bxspwa03fc-uz.html" TargetMode="External"/><Relationship Id="rId22" Type="http://schemas.openxmlformats.org/officeDocument/2006/relationships/hyperlink" Target="http://www.homedepot.com/p/Lithonia-Lighting-White-Outdoor-Integrated-LED-Wall-Pack-Light-with-Dusk-to-Dawn-Photocell-OLW14-WH-M2/204718175" TargetMode="External"/><Relationship Id="rId43" Type="http://schemas.openxmlformats.org/officeDocument/2006/relationships/hyperlink" Target="https://www.1000bulbs.com/product/113357/PLT-SL27WH.html" TargetMode="External"/><Relationship Id="rId64" Type="http://schemas.openxmlformats.org/officeDocument/2006/relationships/hyperlink" Target="https://www.1000bulbs.com/product/173495/LEDF-AC1004.html" TargetMode="External"/><Relationship Id="rId118" Type="http://schemas.openxmlformats.org/officeDocument/2006/relationships/hyperlink" Target="http://www.homedepot.com/p/Luminance-ADL-Lumin-80-Watt-Bronze-Outdoor-LED-Wall-Pack-with-Prismatic-Lens-F7418-66/206877972" TargetMode="External"/><Relationship Id="rId139" Type="http://schemas.openxmlformats.org/officeDocument/2006/relationships/hyperlink" Target="https://www.1000bulbs.com/product/153536/PLT-10065.html" TargetMode="External"/><Relationship Id="rId85" Type="http://schemas.openxmlformats.org/officeDocument/2006/relationships/hyperlink" Target="http://www.homedepot.com/p/Lithonia-Lighting-Bronze-Outdoor-Integrated-LED-Wall-Pack-Light-with-Dusk-to-Dawn-Photocell-OLW-31-M2/204718173" TargetMode="External"/><Relationship Id="rId150" Type="http://schemas.openxmlformats.org/officeDocument/2006/relationships/hyperlink" Target="https://www.platt.com/platt-electric-supply/Flood-Lights-LED-Spot-LED/Atlas-Lighting-Products/FLM43LED/product.aspx?zpid=919634" TargetMode="External"/><Relationship Id="rId171" Type="http://schemas.openxmlformats.org/officeDocument/2006/relationships/hyperlink" Target="http://www.homedepot.com/p/Luminance-ADL-Lumin-80-Watt-Bronze-Outdoor-LED-Wall-Pack-with-Prismatic-Lens-F7418-66/206877972" TargetMode="External"/><Relationship Id="rId192" Type="http://schemas.openxmlformats.org/officeDocument/2006/relationships/hyperlink" Target="https://www.1000bulbs.com/product/154238/LITH-0018.html" TargetMode="External"/><Relationship Id="rId206" Type="http://schemas.openxmlformats.org/officeDocument/2006/relationships/hyperlink" Target="https://www.1000bulbs.com/product/184636/LEDF-10044.html" TargetMode="External"/><Relationship Id="rId227" Type="http://schemas.openxmlformats.org/officeDocument/2006/relationships/hyperlink" Target="http://www.homedepot.com/p/Lithonia-Lighting-Bronze-Outdoor-Integrated-LED-Wall-Pack-Light-with-Dusk-to-Dawn-Photocell-OLWP-11-PE-BZ-M4/203839080" TargetMode="External"/><Relationship Id="rId12" Type="http://schemas.openxmlformats.org/officeDocument/2006/relationships/hyperlink" Target="http://www.homedepot.com/p/All-Pro-Bronze-Integrated-LED-Outdoor-Dusk-to-Dawn-Wall-Pack-5000K-WP1150LPC/300880631" TargetMode="External"/><Relationship Id="rId33" Type="http://schemas.openxmlformats.org/officeDocument/2006/relationships/hyperlink" Target="https://www.prolighting.com/commercial-lighting/fixtures-vaporproof/lvvali/vxbrled26dg.html" TargetMode="External"/><Relationship Id="rId108" Type="http://schemas.openxmlformats.org/officeDocument/2006/relationships/hyperlink" Target="https://www.e-conolight.com/outdoor-lighting/wall-pack/led-radial-wall-pack-5200-lumens-e-conolight.html?cct=5271&amp;finish=5341" TargetMode="External"/><Relationship Id="rId129" Type="http://schemas.openxmlformats.org/officeDocument/2006/relationships/hyperlink" Target="http://www.homedepot.com/p/Lithonia-Lighting-Bronze-Dusk-to-Dawn-Outdoor-LED-Low-Profile-Wall-Pack-4000K-OLWX2-LED-90W-40K-120-PE-DDB-M2/206392546" TargetMode="External"/><Relationship Id="rId54" Type="http://schemas.openxmlformats.org/officeDocument/2006/relationships/hyperlink" Target="https://www.prolighting.com/outdoor/fixtures-wallpacks/cuwa/bxspwa03fg-uz.html" TargetMode="External"/><Relationship Id="rId75" Type="http://schemas.openxmlformats.org/officeDocument/2006/relationships/hyperlink" Target="https://www.1000bulbs.com/product/173298/LITH-0207.html" TargetMode="External"/><Relationship Id="rId96" Type="http://schemas.openxmlformats.org/officeDocument/2006/relationships/hyperlink" Target="https://www.1000bulbs.com/product/172966/LITH-0211.html" TargetMode="External"/><Relationship Id="rId140" Type="http://schemas.openxmlformats.org/officeDocument/2006/relationships/hyperlink" Target="http://www.homedepot.com/p/Lithonia-Lighting-D-Series-Size-2-5000K-30-LED-Dark-Bronze-Wall-Pack-DSXW2-LED-30C-1000-50K-T3M-MVOLT-DDBXD/205923820" TargetMode="External"/><Relationship Id="rId161" Type="http://schemas.openxmlformats.org/officeDocument/2006/relationships/hyperlink" Target="http://www.homedepot.com/p/Lithonia-Lighting-Bronze-Outdoor-Integrated-LED-Wall-Pack-Light-with-Dusk-to-Dawn-Photocell-OLW-31-M2/204718173" TargetMode="External"/><Relationship Id="rId182" Type="http://schemas.openxmlformats.org/officeDocument/2006/relationships/hyperlink" Target="https://www.platt.com/platt-electric-supply/LED-Post-Top-Site-Wall-Pack-Lamps-Pack/Light-Efficient-Design/LED-8001-M57/product.aspx?zpid=932555" TargetMode="External"/><Relationship Id="rId217" Type="http://schemas.openxmlformats.org/officeDocument/2006/relationships/hyperlink" Target="https://www.1000bulbs.com/product/116214/LEDF-JDWMC301SPCW.html" TargetMode="External"/><Relationship Id="rId6" Type="http://schemas.openxmlformats.org/officeDocument/2006/relationships/hyperlink" Target="https://www.prolighting.com/outdoor/fixtures-wallpacks/ledwali/wp3led55.html" TargetMode="External"/><Relationship Id="rId238" Type="http://schemas.openxmlformats.org/officeDocument/2006/relationships/hyperlink" Target="https://www.prolighting.com/outdoor/fixtures-wallpacks/cuwa/xspwa03fg-1zp.html" TargetMode="External"/><Relationship Id="rId23" Type="http://schemas.openxmlformats.org/officeDocument/2006/relationships/hyperlink" Target="https://www.grainger.com/product/HUBBELL-LIGHTING-COLUMBIA-Wall-Mntd-LED-Luminaire-45VT36?s_pp=false&amp;picUrl=//static.grainger.com/rp/s/is/image/Grainger/45VT39_AS01?$smthumb$&amp;breadcrumbCatId=26768" TargetMode="External"/><Relationship Id="rId119" Type="http://schemas.openxmlformats.org/officeDocument/2006/relationships/hyperlink" Target="https://www.1000bulbs.com/product/154627/LITH-0052.html" TargetMode="External"/><Relationship Id="rId44" Type="http://schemas.openxmlformats.org/officeDocument/2006/relationships/hyperlink" Target="http://www.homedepot.com/p/Amax-Lighting-180-Degree-White-Outdoor-Wall-Pack-Light-LED-SL27WT/206800622" TargetMode="External"/><Relationship Id="rId65" Type="http://schemas.openxmlformats.org/officeDocument/2006/relationships/hyperlink" Target="https://www.amazon.com/Replacement-Daylight-Friendly-Wallpack-Lighting/dp/B01N1USH51/ref=sr_1_94?s=lamps-light&amp;ie=UTF8&amp;qid=1489427605&amp;sr=1-94&amp;keywords=LED+street" TargetMode="External"/><Relationship Id="rId86" Type="http://schemas.openxmlformats.org/officeDocument/2006/relationships/hyperlink" Target="https://www.prolighting.com/outdoor/fixtures-wallpacks/seenli/wptled40w-d10-pc2.html" TargetMode="External"/><Relationship Id="rId130" Type="http://schemas.openxmlformats.org/officeDocument/2006/relationships/hyperlink" Target="https://www.amazon.com/1000LED-Fixtures-Waterproof-AC100-277V-Certificate/dp/B01E73RNIM/ref=sr_1_130?s=lamps-light&amp;ie=UTF8&amp;qid=1489428481&amp;sr=1-130&amp;keywords=LED+street" TargetMode="External"/><Relationship Id="rId151" Type="http://schemas.openxmlformats.org/officeDocument/2006/relationships/hyperlink" Target="http://www.homedepot.com/p/ATG-Electronics-90-Watt-Outdoor-Black-LED-Wall-Pack-with-Full-Cut-off-Natural-White-5000K-WPFC90HU500000/204690923" TargetMode="External"/><Relationship Id="rId172" Type="http://schemas.openxmlformats.org/officeDocument/2006/relationships/hyperlink" Target="https://www.platt.com/platt-electric-supply/LED-Post-Top-Site-Wall-Pack-Lamps-Pack/Light-Efficient-Design/LED-8027M30/product.aspx?zpid=132417" TargetMode="External"/><Relationship Id="rId193" Type="http://schemas.openxmlformats.org/officeDocument/2006/relationships/hyperlink" Target="https://www.1000bulbs.com/product/173401/LITH-0184.html" TargetMode="External"/><Relationship Id="rId207" Type="http://schemas.openxmlformats.org/officeDocument/2006/relationships/hyperlink" Target="http://www.homedepot.com/p/Lithonia-Lighting-20-Watt-Outdoor-Low-Profile-LED-Wall-Pack-OLWX1-LED-20W-50K-DDB-M4/205566550" TargetMode="External"/><Relationship Id="rId228" Type="http://schemas.openxmlformats.org/officeDocument/2006/relationships/hyperlink" Target="https://www.1000bulbs.com/product/192105/LEDF-AC1001B.html" TargetMode="External"/><Relationship Id="rId13" Type="http://schemas.openxmlformats.org/officeDocument/2006/relationships/hyperlink" Target="http://www.homedepot.com/p/Aspects-17-Watt-Black-Outdoor-Integrated-LED-Wall-Pack-Light-TPUW1100L50FW/205117145" TargetMode="External"/><Relationship Id="rId109" Type="http://schemas.openxmlformats.org/officeDocument/2006/relationships/hyperlink" Target="https://www.platt.com/platt-electric-supply/LED-Post-Top-Site-Wall-Pack-Lamps-Pack/Light-Efficient-Design/LED-8088E57/product.aspx?zpid=187855" TargetMode="External"/><Relationship Id="rId34" Type="http://schemas.openxmlformats.org/officeDocument/2006/relationships/hyperlink" Target="https://www.prolighting.com/commercial-lighting/fixtures-vaporproof/lvvali/vxbrled26dg-up.html" TargetMode="External"/><Relationship Id="rId55" Type="http://schemas.openxmlformats.org/officeDocument/2006/relationships/hyperlink" Target="https://www.prolighting.com/outdoor/fixtures-wallpacks/cuwa/xspwa03fg-1zp.html" TargetMode="External"/><Relationship Id="rId76" Type="http://schemas.openxmlformats.org/officeDocument/2006/relationships/hyperlink" Target="http://www.homedepot.com/p/Amax-Lighting-180-Degree-Bronze-Outdoor-Wall-Pack-Light-LED-SL42BZ/206800621" TargetMode="External"/><Relationship Id="rId97" Type="http://schemas.openxmlformats.org/officeDocument/2006/relationships/hyperlink" Target="https://www.prolighting.com/outdoor/fixtures-wallpacks/ledwali/wsmled70u.html" TargetMode="External"/><Relationship Id="rId120" Type="http://schemas.openxmlformats.org/officeDocument/2006/relationships/hyperlink" Target="https://www.amazon.com/Fixture-Sensor-Replacement-Phillips-Daylight/dp/B01N7HY5R4/ref=sr_1_73?s=lamps-light&amp;ie=UTF8&amp;qid=1489427605&amp;sr=1-73&amp;keywords=LED+street" TargetMode="External"/><Relationship Id="rId141" Type="http://schemas.openxmlformats.org/officeDocument/2006/relationships/hyperlink" Target="https://www.platt.com/platt-electric-supply/LED-Post-Top-Site-Wall-Pack-Lamps-Pack/Light-Efficient-Design/LED-8090M50-A/product.aspx?zpid=96110" TargetMode="External"/><Relationship Id="rId7" Type="http://schemas.openxmlformats.org/officeDocument/2006/relationships/hyperlink" Target="http://www.homedepot.com/p/Lithonia-Lighting-Bronze-LED-Outdoor-Wall-Mount-Wall-Pack-Light-OWP-LED-1-50K-120-PE-M4/205210560" TargetMode="External"/><Relationship Id="rId162" Type="http://schemas.openxmlformats.org/officeDocument/2006/relationships/hyperlink" Target="https://www.1000bulbs.com/product/173290/LITH-0209.html" TargetMode="External"/><Relationship Id="rId183" Type="http://schemas.openxmlformats.org/officeDocument/2006/relationships/hyperlink" Target="http://www.homedepot.com/p/Lithonia-Lighting-40-Watt-Outdoor-Bronze-LED-Photocell-Dusk-to-Dawn-Low-Profile-Wall-Pack-OLWX1-LED-40W-40K-120-PE-DDB-M4/205566556" TargetMode="External"/><Relationship Id="rId218" Type="http://schemas.openxmlformats.org/officeDocument/2006/relationships/hyperlink" Target="https://www.1000bulbs.com/product/116213/LEDF-JDWMB301CW.html" TargetMode="External"/><Relationship Id="rId239" Type="http://schemas.openxmlformats.org/officeDocument/2006/relationships/hyperlink" Target="https://www.prolighting.com/outdoor/fixtures-wallpacks/seenli/pl17bz-dl-p.html" TargetMode="External"/><Relationship Id="rId24" Type="http://schemas.openxmlformats.org/officeDocument/2006/relationships/hyperlink" Target="http://www.homedepot.com/p/Lithonia-Lighting-20-Watt-Low-Profile-LED-Wall-Pack-OLWX1-LED-20W-40K-DDB-M4/205566549" TargetMode="External"/><Relationship Id="rId45" Type="http://schemas.openxmlformats.org/officeDocument/2006/relationships/hyperlink" Target="http://www.homedepot.com/p/Amax-Lighting-SL27-180-Degree-Bronze-Outdoor-Wall-Pack-Light-LED-SL27BZ/206800623" TargetMode="External"/><Relationship Id="rId66" Type="http://schemas.openxmlformats.org/officeDocument/2006/relationships/hyperlink" Target="https://www.amazon.com/100-150-Replacement-Daylight-Outdoor-Lighting/dp/B01KGJSQTG/ref=sr_1_124?s=lamps-light&amp;ie=UTF8&amp;qid=1489428481&amp;sr=1-124&amp;keywords=LED+street" TargetMode="External"/><Relationship Id="rId87" Type="http://schemas.openxmlformats.org/officeDocument/2006/relationships/hyperlink" Target="https://www.1000bulbs.com/product/173408/LITH-0189.html" TargetMode="External"/><Relationship Id="rId110" Type="http://schemas.openxmlformats.org/officeDocument/2006/relationships/hyperlink" Target="https://www.platt.com/platt-electric-supply/LED-Post-Top-Site-Wall-Pack-Lamps-Pack/Light-Efficient-Design/LED8088E40/product.aspx?zpid=185808" TargetMode="External"/><Relationship Id="rId131" Type="http://schemas.openxmlformats.org/officeDocument/2006/relationships/hyperlink" Target="http://www.homedepot.com/p/ATG-Electronics-90-Watt-Outdoor-Black-LED-Wall-Pack-with-Full-Cut-off-Natural-White-5000K-WPFC90HU500000/204690923" TargetMode="External"/><Relationship Id="rId152" Type="http://schemas.openxmlformats.org/officeDocument/2006/relationships/hyperlink" Target="http://www.homedepot.com/p/Lithonia-Lighting-Bronze-Dusk-to-Dawn-Outdoor-LED-Low-Profile-Wall-Pack-5000K-OLWX2-LED-90W-50K-120-PE-DDB-M2/206392558" TargetMode="External"/><Relationship Id="rId173" Type="http://schemas.openxmlformats.org/officeDocument/2006/relationships/hyperlink" Target="https://www.1000bulbs.com/product/171490/LITH-0075.html" TargetMode="External"/><Relationship Id="rId194" Type="http://schemas.openxmlformats.org/officeDocument/2006/relationships/hyperlink" Target="https://www.1000bulbs.com/product/116217/LEDF-JDWMB501CW.html" TargetMode="External"/><Relationship Id="rId208" Type="http://schemas.openxmlformats.org/officeDocument/2006/relationships/hyperlink" Target="http://www.homedepot.com/p/Radiance-23-Watt-Bronze-Integrated-LED-Outdoor-Small-Wall-Pack-Light-with-Polycarbonate-Lens-RWPSPL23U5Z/300853949" TargetMode="External"/><Relationship Id="rId229" Type="http://schemas.openxmlformats.org/officeDocument/2006/relationships/hyperlink" Target="http://www.homedepot.com/p/Lithonia-Lighting-White-Outdoor-Integrated-LED-Wall-Pack-Light-with-Dusk-to-Dawn-Photocell-OLW-31-WH-M2/205431720" TargetMode="External"/><Relationship Id="rId240" Type="http://schemas.openxmlformats.org/officeDocument/2006/relationships/hyperlink" Target="https://www.1000bulbs.com/product/113360/PLT-SL18BZ.html" TargetMode="External"/><Relationship Id="rId14" Type="http://schemas.openxmlformats.org/officeDocument/2006/relationships/hyperlink" Target="https://www.1000bulbs.com/product/116215/LEDF-JDWMC201SPCW.html" TargetMode="External"/><Relationship Id="rId35" Type="http://schemas.openxmlformats.org/officeDocument/2006/relationships/hyperlink" Target="http://www.homedepot.com/p/Axis-LED-Lighting-20-Watt-Bronze-Mini-LED-Outdoor-Wall-Pack-Natural-Light-5000K-AEP20WWPMN5K/206931884" TargetMode="External"/><Relationship Id="rId56" Type="http://schemas.openxmlformats.org/officeDocument/2006/relationships/hyperlink" Target="http://www.homedepot.com/p/Lithonia-Lighting-Bronze-Outdoor-Integrated-LED-Wall-Pack-Light-with-Dusk-to-Dawn-Photocell-OLW-23-M2/204718172" TargetMode="External"/><Relationship Id="rId77" Type="http://schemas.openxmlformats.org/officeDocument/2006/relationships/hyperlink" Target="https://www.platt.com/platt-electric-supply/Flood-Lights-LED-Spot-LED/Atlas-Lighting-Products/FLM43LED/product.aspx?zpid=919634" TargetMode="External"/><Relationship Id="rId100" Type="http://schemas.openxmlformats.org/officeDocument/2006/relationships/hyperlink" Target="https://www.1000bulbs.com/product/173102/LITH-0212.html" TargetMode="External"/><Relationship Id="rId8" Type="http://schemas.openxmlformats.org/officeDocument/2006/relationships/hyperlink" Target="http://www.homedepot.com/p/Lithonia-Lighting-Dusk-to-Dawn-Bronze-Outdoor-Integrated-LED-Wall-Mount-Wall-Pack-Light-OLWP-LED-P1-40K-120-PE-BZ/300860728" TargetMode="External"/><Relationship Id="rId98" Type="http://schemas.openxmlformats.org/officeDocument/2006/relationships/hyperlink" Target="https://www.1000bulbs.com/product/177532/PLT-10521.html" TargetMode="External"/><Relationship Id="rId121" Type="http://schemas.openxmlformats.org/officeDocument/2006/relationships/hyperlink" Target="http://www.homedepot.com/p/80-Watt-Outdoor-Bronze-LED-Wall-Pack-TV3C34X20U41KZ/207206211" TargetMode="External"/><Relationship Id="rId142" Type="http://schemas.openxmlformats.org/officeDocument/2006/relationships/hyperlink" Target="https://www.amazon.com/100W-LED-Wall-Pack-Replacement/dp/B01E9NF47C/ref=sr_1_71?s=lamps-light&amp;ie=UTF8&amp;qid=1489427182&amp;sr=1-71&amp;keywords=LED+street" TargetMode="External"/><Relationship Id="rId163" Type="http://schemas.openxmlformats.org/officeDocument/2006/relationships/hyperlink" Target="https://www.1000bulbs.com/product/173298/LITH-0207.html" TargetMode="External"/><Relationship Id="rId184" Type="http://schemas.openxmlformats.org/officeDocument/2006/relationships/hyperlink" Target="https://www.1000bulbs.com/product/173407/LITH-0188.html" TargetMode="External"/><Relationship Id="rId219" Type="http://schemas.openxmlformats.org/officeDocument/2006/relationships/hyperlink" Target="http://www.homedepot.com/p/Upplands-Energy-25-Watt-LED-Dark-Bronze-Outdoor-Compact-Wall-Pack-with-Photocell-Included-UEWP25WSU/300114965" TargetMode="External"/><Relationship Id="rId230" Type="http://schemas.openxmlformats.org/officeDocument/2006/relationships/hyperlink" Target="http://www.homedepot.com/p/Radiance-20-Watt-Bronze-Integrated-LED-Outdoor-Wall-Pack-Light-RSAWCL20U41Z/300838874" TargetMode="External"/><Relationship Id="rId25" Type="http://schemas.openxmlformats.org/officeDocument/2006/relationships/hyperlink" Target="https://www.prolighting.com/outdoor/fixtures-wallpacks/seenli/pl17bz-dl-p.html" TargetMode="External"/><Relationship Id="rId46" Type="http://schemas.openxmlformats.org/officeDocument/2006/relationships/hyperlink" Target="http://www.homedepot.com/p/Amax-Lighting-SL27-180-Degree-Bronze-Outdoor-Wall-Pack-Light-LED-SL27BZ/206800623" TargetMode="External"/><Relationship Id="rId67" Type="http://schemas.openxmlformats.org/officeDocument/2006/relationships/hyperlink" Target="https://www.amazon.com/Adjustable-Pivoting-Daylight-Replacement-Qualified/dp/B01F7ZDJ28/ref=sr_1_182?s=lamps-light&amp;ie=UTF8&amp;qid=1489429336&amp;sr=1-182&amp;keywords=LED+street" TargetMode="External"/><Relationship Id="rId88" Type="http://schemas.openxmlformats.org/officeDocument/2006/relationships/hyperlink" Target="https://www.1000bulbs.com/product/173407/LITH-0188.html" TargetMode="External"/><Relationship Id="rId111" Type="http://schemas.openxmlformats.org/officeDocument/2006/relationships/hyperlink" Target="https://www.prolighting.com/outdoor/fixtures-wallpacks/ledwali/mor-71425.html" TargetMode="External"/><Relationship Id="rId132" Type="http://schemas.openxmlformats.org/officeDocument/2006/relationships/hyperlink" Target="http://www.homedepot.com/p/ATG-Electronics-90-Watt-Outdoor-Black-LED-Wall-Pack-with-Glass-Refractor-Natural-White-5000K-WP0090HU500000/204690928" TargetMode="External"/><Relationship Id="rId153" Type="http://schemas.openxmlformats.org/officeDocument/2006/relationships/hyperlink" Target="http://www.homedepot.com/p/Lithonia-Lighting-Bronze-Dusk-to-Dawn-Outdoor-LED-Low-Profile-Wall-Pack-4000K-OLWX2-LED-90W-40K-120-PE-DDB-M2/206392546" TargetMode="External"/><Relationship Id="rId174" Type="http://schemas.openxmlformats.org/officeDocument/2006/relationships/hyperlink" Target="https://www.prolighting.com/commercial-lighting/fixtures-vaporproof/lvvali/vxbrled26dg.html" TargetMode="External"/><Relationship Id="rId195" Type="http://schemas.openxmlformats.org/officeDocument/2006/relationships/hyperlink" Target="http://www.homedepot.com/p/Axis-LED-Lighting-20-Watt-Bronze-Mini-LED-Outdoor-Wall-Pack-Natural-Light-5000K-AEP20WWPMN5K/206931884" TargetMode="External"/><Relationship Id="rId209" Type="http://schemas.openxmlformats.org/officeDocument/2006/relationships/hyperlink" Target="http://www.homedepot.com/p/Lithonia-Lighting-LED-Small-Bronze-Wall-Pack-with-Glass-Lens-TWR1-LED-3-50K-120-277-Volt-PE-M2/205507301" TargetMode="External"/><Relationship Id="rId220" Type="http://schemas.openxmlformats.org/officeDocument/2006/relationships/hyperlink" Target="https://www.prolighting.com/outdoor/fixtures-wallpacks/ledwali/71436.html" TargetMode="External"/><Relationship Id="rId241" Type="http://schemas.openxmlformats.org/officeDocument/2006/relationships/hyperlink" Target="http://www.homedepot.com/p/All-Pro-Bronze-Integrated-LED-Outdoor-Dusk-to-Dawn-Wall-Pack-5000K-WP1150LPC/300880631" TargetMode="External"/><Relationship Id="rId15" Type="http://schemas.openxmlformats.org/officeDocument/2006/relationships/hyperlink" Target="http://www.homedepot.com/p/All-Pro-Bronze-LED-Dusk-to-Dawn-Wall-Pack-WP1850LPC/207196174" TargetMode="External"/><Relationship Id="rId36" Type="http://schemas.openxmlformats.org/officeDocument/2006/relationships/hyperlink" Target="https://www.1000bulbs.com/product/116214/LEDF-JDWMC301SPCW.html" TargetMode="External"/><Relationship Id="rId57" Type="http://schemas.openxmlformats.org/officeDocument/2006/relationships/hyperlink" Target="https://www.prolighting.com/outdoor/dusktodawn/ybled26.html" TargetMode="External"/><Relationship Id="rId10" Type="http://schemas.openxmlformats.org/officeDocument/2006/relationships/hyperlink" Target="https://www.1000bulbs.com/product/154582/LITH-0049.html" TargetMode="External"/><Relationship Id="rId31" Type="http://schemas.openxmlformats.org/officeDocument/2006/relationships/hyperlink" Target="http://www.homedepot.com/p/Lithonia-Lighting-20-Watt-Outdoor-Photocell-Low-Profile-LED-Wall-Pack-OLWX1-LED-20W-50K-120-PE-DDB-M4/205566552" TargetMode="External"/><Relationship Id="rId52" Type="http://schemas.openxmlformats.org/officeDocument/2006/relationships/hyperlink" Target="https://www.1000bulbs.com/product/116213/LEDF-JDWMB301CW.html" TargetMode="External"/><Relationship Id="rId73" Type="http://schemas.openxmlformats.org/officeDocument/2006/relationships/hyperlink" Target="https://www.1000bulbs.com/product/153998/PLT-10076.html" TargetMode="External"/><Relationship Id="rId78" Type="http://schemas.openxmlformats.org/officeDocument/2006/relationships/hyperlink" Target="http://www.homedepot.com/p/Lithonia-Lighting-LED-Small-Bronze-Wall-Pack-with-Glass-Lens-TWR1-LED-2-50K-120-277-Volt-PE-M2/205507299" TargetMode="External"/><Relationship Id="rId94" Type="http://schemas.openxmlformats.org/officeDocument/2006/relationships/hyperlink" Target="https://www.1000bulbs.com/product/116217/LEDF-JDWMB501CW.html" TargetMode="External"/><Relationship Id="rId99" Type="http://schemas.openxmlformats.org/officeDocument/2006/relationships/hyperlink" Target="https://www.1000bulbs.com/product/153778/PLT-10064.html" TargetMode="External"/><Relationship Id="rId101" Type="http://schemas.openxmlformats.org/officeDocument/2006/relationships/hyperlink" Target="http://www.homedepot.com/p/41-Watt-Bronze-Outdoor-LED-Wall-Pack-WP15QF1X41U5KZ/206407436" TargetMode="External"/><Relationship Id="rId122" Type="http://schemas.openxmlformats.org/officeDocument/2006/relationships/hyperlink" Target="http://www.homedepot.com/p/Axis-LED-Lighting-90-Watt-Bronze-5000K-LED-Outdoor-Wall-Pack-with-Glass-Refractor-Natural-White-AEP90WPDS/206458841" TargetMode="External"/><Relationship Id="rId143" Type="http://schemas.openxmlformats.org/officeDocument/2006/relationships/hyperlink" Target="https://www.amazon.com/SLG-Equivalent-100-277VAC-Waterproof-Qualified/dp/B016Q3P9YQ/ref=sr_1_123?s=lamps-light&amp;ie=UTF8&amp;qid=1489428481&amp;sr=1-123&amp;keywords=LED+street" TargetMode="External"/><Relationship Id="rId148" Type="http://schemas.openxmlformats.org/officeDocument/2006/relationships/hyperlink" Target="http://www.homedepot.com/p/Lithonia-Lighting-Bronze-Dusk-to-Dawn-Outdoor-LED-Low-Profile-Wall-Pack-4000K-OLWX2-LED-150W-40K-120-PE-DDB-M2/206392542" TargetMode="External"/><Relationship Id="rId164" Type="http://schemas.openxmlformats.org/officeDocument/2006/relationships/hyperlink" Target="https://www.prolighting.com/commercial-lighting/fixtures-vaporproof/lvvali/vxbrled26dg-up.html" TargetMode="External"/><Relationship Id="rId169" Type="http://schemas.openxmlformats.org/officeDocument/2006/relationships/hyperlink" Target="https://www.1000bulbs.com/product/173149/CREE-10114.html" TargetMode="External"/><Relationship Id="rId185" Type="http://schemas.openxmlformats.org/officeDocument/2006/relationships/hyperlink" Target="http://www.homedepot.com/p/Lithonia-Lighting-Bronze-Outdoor-Integrated-LED-Wall-Pack-Light-with-Dusk-to-Dawn-Photocell-OLW-23-M2/204718172" TargetMode="External"/><Relationship Id="rId4" Type="http://schemas.openxmlformats.org/officeDocument/2006/relationships/hyperlink" Target="http://www.blocklighting.com/product/94572/wpm150mh-medium-wall-pack-metal-halide" TargetMode="External"/><Relationship Id="rId9" Type="http://schemas.openxmlformats.org/officeDocument/2006/relationships/hyperlink" Target="http://www.homedepot.com/p/Lithonia-Lighting-Bronze-Outdoor-Integrated-LED-Wall-Pack-Light-with-Dusk-to-Dawn-Photocell-OLWP-11-PE-BZ-M4/203839080" TargetMode="External"/><Relationship Id="rId180" Type="http://schemas.openxmlformats.org/officeDocument/2006/relationships/hyperlink" Target="http://www.homedepot.com/p/Lithonia-Lighting-40-Watt-Outdoor-Bronze-LED-Dust-to-Dawn-Low-Profile-Wall-Pack-OLWX1-LED-40W-50K-120-PE-DDB-M4/205566557" TargetMode="External"/><Relationship Id="rId210" Type="http://schemas.openxmlformats.org/officeDocument/2006/relationships/hyperlink" Target="https://www.1000bulbs.com/product/177240/LEDF-10042.html" TargetMode="External"/><Relationship Id="rId215" Type="http://schemas.openxmlformats.org/officeDocument/2006/relationships/hyperlink" Target="http://www.homedepot.com/p/All-Pro-Bronze-LED-Wall-Pack-WP1850L/206596736" TargetMode="External"/><Relationship Id="rId236" Type="http://schemas.openxmlformats.org/officeDocument/2006/relationships/hyperlink" Target="https://www.1000bulbs.com/product/113357/PLT-SL27WH.html" TargetMode="External"/><Relationship Id="rId26" Type="http://schemas.openxmlformats.org/officeDocument/2006/relationships/hyperlink" Target="http://www.homedepot.com/p/Novolink-Novolink-Bronze-1700-Lumen-Outdoor-Day-Light-Integrated-LED-Wall-Pack-Light-WL-20D/300735947" TargetMode="External"/><Relationship Id="rId231" Type="http://schemas.openxmlformats.org/officeDocument/2006/relationships/hyperlink" Target="https://www.1000bulbs.com/product/173495/LEDF-AC1004.html" TargetMode="External"/><Relationship Id="rId47" Type="http://schemas.openxmlformats.org/officeDocument/2006/relationships/hyperlink" Target="http://www.homedepot.com/p/Upplands-Energy-25-Watt-LED-Dark-Bronze-Outdoor-Compact-Wall-Pack-with-Photocell-Included-UEWP25WSU/300114965" TargetMode="External"/><Relationship Id="rId68" Type="http://schemas.openxmlformats.org/officeDocument/2006/relationships/hyperlink" Target="https://www.1000bulbs.com/product/177530/PLT-10520.html" TargetMode="External"/><Relationship Id="rId89" Type="http://schemas.openxmlformats.org/officeDocument/2006/relationships/hyperlink" Target="https://www.prolighting.com/outdoor/fixtures-wallpacks/cuwa/bxspwa03fc-uz.html" TargetMode="External"/><Relationship Id="rId112" Type="http://schemas.openxmlformats.org/officeDocument/2006/relationships/hyperlink" Target="https://www.1000bulbs.com/product/177240/LEDF-10042.html" TargetMode="External"/><Relationship Id="rId133" Type="http://schemas.openxmlformats.org/officeDocument/2006/relationships/hyperlink" Target="http://www.homedepot.com/p/ATG-Electronics-40-Watt-Outdoor-Natural-White-LED-Wall-Pack-with-Full-Cut-Off-5000K-WPFC40HU500000/204690920" TargetMode="External"/><Relationship Id="rId154" Type="http://schemas.openxmlformats.org/officeDocument/2006/relationships/hyperlink" Target="http://www.homedepot.com/p/Axis-LED-Lighting-90-Watt-Bronze-5000K-LED-Outdoor-Wall-Pack-with-Glass-Refractor-Natural-White-AEP90WPDS/206458841" TargetMode="External"/><Relationship Id="rId175" Type="http://schemas.openxmlformats.org/officeDocument/2006/relationships/hyperlink" Target="http://www.homedepot.com/p/eLucent-ATG-Electronics-40-Watt-Outdoor-Black-LED-Wall-Pack-with-Glass-Refractor-Natural-White-5000K-WP0040HU500000/204690927" TargetMode="External"/><Relationship Id="rId196" Type="http://schemas.openxmlformats.org/officeDocument/2006/relationships/hyperlink" Target="https://www.1000bulbs.com/product/153778/PLT-10064.html" TargetMode="External"/><Relationship Id="rId200" Type="http://schemas.openxmlformats.org/officeDocument/2006/relationships/hyperlink" Target="https://www.amazon.com/100W-LED-Wall-Pack-Replacement/dp/B01E9NF47C/ref=sr_1_71?s=lamps-light&amp;ie=UTF8&amp;qid=1489427182&amp;sr=1-71&amp;keywords=LED+street" TargetMode="External"/><Relationship Id="rId16" Type="http://schemas.openxmlformats.org/officeDocument/2006/relationships/hyperlink" Target="http://www.homedepot.com/p/All-Pro-Bronze-LED-Wall-Pack-WP1850L/206596736" TargetMode="External"/><Relationship Id="rId221" Type="http://schemas.openxmlformats.org/officeDocument/2006/relationships/hyperlink" Target="https://www.e-conolight.com/outdoor-lighting/wall-mount/led-high-output-wall-mount-3377-lumens-e-conolight.html?cct=5251" TargetMode="External"/><Relationship Id="rId242" Type="http://schemas.openxmlformats.org/officeDocument/2006/relationships/hyperlink" Target="https://www.prolighting.com/outdoor/fixtures-wallpacks/cuwa/bxspwa03fg-uz.html" TargetMode="External"/><Relationship Id="rId37" Type="http://schemas.openxmlformats.org/officeDocument/2006/relationships/hyperlink" Target="https://www.amazon.com/JMKMGL-Adjustable-100-277VAC-Daylight-Waterproof/dp/B01MY395PL/ref=sr_1_117?s=lamps-light&amp;ie=UTF8&amp;qid=1489428056&amp;sr=1-117&amp;keywords=LED+street" TargetMode="External"/><Relationship Id="rId58" Type="http://schemas.openxmlformats.org/officeDocument/2006/relationships/hyperlink" Target="https://www.prolighting.com/outdoor/dusktodawn/ybled26-pct.html" TargetMode="External"/><Relationship Id="rId79" Type="http://schemas.openxmlformats.org/officeDocument/2006/relationships/hyperlink" Target="https://www.prolighting.com/outdoor/fixtures-wallpacks/ledwali/tb-wp04w27.html" TargetMode="External"/><Relationship Id="rId102" Type="http://schemas.openxmlformats.org/officeDocument/2006/relationships/hyperlink" Target="https://www.amazon.com/SLG-Architectural-120-277VAC-Equivalent-Adjustable/dp/B018TZ321Q/ref=sr_1_85?s=lamps-light&amp;ie=UTF8&amp;qid=1489427605&amp;sr=1-85&amp;keywords=LED+street" TargetMode="External"/><Relationship Id="rId123" Type="http://schemas.openxmlformats.org/officeDocument/2006/relationships/hyperlink" Target="http://www.homedepot.com/p/Lithonia-Lighting-Bronze-Dusk-to-Dawn-Outdoor-LED-Low-Profile-Wall-Pack-5000K-OLWX2-LED-90W-50K-120-PE-DDB-M2/206392558" TargetMode="External"/><Relationship Id="rId144" Type="http://schemas.openxmlformats.org/officeDocument/2006/relationships/hyperlink" Target="http://www.homedepot.com/p/Lithonia-Lighting-Bronze-Dusk-to-Dawn-Outdoor-LED-Low-Profile-Wall-Pack-4000K-OLWX2-LED-150W-40K-120-PE-DDB-M2/206392542" TargetMode="External"/><Relationship Id="rId90" Type="http://schemas.openxmlformats.org/officeDocument/2006/relationships/hyperlink" Target="http://www.homedepot.com/p/Lithonia-Lighting-White-Outdoor-Integrated-LED-Wall-Pack-Light-with-Dusk-to-Dawn-Photocell-OLW-31-WH-M2/205431720" TargetMode="External"/><Relationship Id="rId165" Type="http://schemas.openxmlformats.org/officeDocument/2006/relationships/hyperlink" Target="https://www.platt.com/platt-electric-supply/LED-Post-Top-Site-Wall-Pack-Lamps-Pack/Satco/S9395/product.aspx?zpid=191124" TargetMode="External"/><Relationship Id="rId186" Type="http://schemas.openxmlformats.org/officeDocument/2006/relationships/hyperlink" Target="https://www.prolighting.com/outdoor/dusktodawn/ybled26-pct.html" TargetMode="External"/><Relationship Id="rId211" Type="http://schemas.openxmlformats.org/officeDocument/2006/relationships/hyperlink" Target="https://www.amazon.com/Watt-LED-Wall-Pack-DLC/dp/B01L9L9N24/ref=sr_1_322?s=lamps-light&amp;ie=UTF8&amp;qid=1489431732&amp;sr=1-322&amp;keywords=LED+street" TargetMode="External"/><Relationship Id="rId232" Type="http://schemas.openxmlformats.org/officeDocument/2006/relationships/hyperlink" Target="https://www.platt.com/platt-electric-supply/LED-Post-Top-Site-Wall-Pack-Lamps-Pack/Light-Efficient-Design/LED-8088E57/product.aspx?zpid=187855" TargetMode="External"/><Relationship Id="rId27" Type="http://schemas.openxmlformats.org/officeDocument/2006/relationships/hyperlink" Target="https://www.1000bulbs.com/product/116209/LEDF-JDWMB201CW.html" TargetMode="External"/><Relationship Id="rId48" Type="http://schemas.openxmlformats.org/officeDocument/2006/relationships/hyperlink" Target="http://www.homedepot.com/p/23-Watt-Bronze-Outdoor-LED-Wall-Pack-WP12QF1X23U5KZ/206528534" TargetMode="External"/><Relationship Id="rId69" Type="http://schemas.openxmlformats.org/officeDocument/2006/relationships/hyperlink" Target="http://www.homedepot.com/p/Axis-LED-Lighting-40-Watt-Bronze-5000K-LED-Outdoor-Wall-Pack-with-Glass-Refractor-Natural-White-AEP40WPDS/206458839" TargetMode="External"/><Relationship Id="rId113" Type="http://schemas.openxmlformats.org/officeDocument/2006/relationships/hyperlink" Target="https://www.1000bulbs.com/product/184636/LEDF-10044.html" TargetMode="External"/><Relationship Id="rId134" Type="http://schemas.openxmlformats.org/officeDocument/2006/relationships/hyperlink" Target="https://www.platt.com/platt-electric-supply/LED-Post-Top-Site-Wall-Pack-Lamps-Pack/Satco/S9395/product.aspx?zpid=191124" TargetMode="External"/><Relationship Id="rId80" Type="http://schemas.openxmlformats.org/officeDocument/2006/relationships/hyperlink" Target="https://www.1000bulbs.com/product/173290/LITH-0209.html" TargetMode="External"/><Relationship Id="rId155" Type="http://schemas.openxmlformats.org/officeDocument/2006/relationships/hyperlink" Target="http://www.homedepot.com/p/Lithonia-Lighting-Bronze-Outdoor-LED-Low-Profile-Wall-Pack-4000K-OLWX2-LED-90W-40K-DDB-M2/206392547" TargetMode="External"/><Relationship Id="rId176" Type="http://schemas.openxmlformats.org/officeDocument/2006/relationships/hyperlink" Target="http://www.homedepot.com/p/ATG-Electronics-40-Watt-Outdoor-Natural-White-LED-Wall-Pack-with-Full-Cut-Off-5000K-WPFC40HU500000/204690920" TargetMode="External"/><Relationship Id="rId197" Type="http://schemas.openxmlformats.org/officeDocument/2006/relationships/hyperlink" Target="https://www.1000bulbs.com/product/153998/PLT-10076.html" TargetMode="External"/><Relationship Id="rId201" Type="http://schemas.openxmlformats.org/officeDocument/2006/relationships/hyperlink" Target="https://www.prolighting.com/outdoor/dusktodawn/ybled26.html" TargetMode="External"/><Relationship Id="rId222" Type="http://schemas.openxmlformats.org/officeDocument/2006/relationships/hyperlink" Target="http://www.homedepot.com/p/Radiance-40-Watt-Bronze-Integrated-LED-Outdoor-Wall-Pack-Light-RSAWCL40U41Z/300837221" TargetMode="External"/><Relationship Id="rId243" Type="http://schemas.openxmlformats.org/officeDocument/2006/relationships/hyperlink" Target="https://www.prolighting.com/outdoor/fixtures-wallpacks/ledwali/wsmled50u.html" TargetMode="External"/><Relationship Id="rId17" Type="http://schemas.openxmlformats.org/officeDocument/2006/relationships/hyperlink" Target="http://www.homedepot.com/p/Lithonia-Lighting-Bronze-Outdoor-Integrated-LED-Wall-Pack-Light-with-Dusk-to-Dawn-Photocell-OLW14-M2/204718174" TargetMode="External"/><Relationship Id="rId38" Type="http://schemas.openxmlformats.org/officeDocument/2006/relationships/hyperlink" Target="https://www.1000bulbs.com/product/171490/LITH-0075.html" TargetMode="External"/><Relationship Id="rId59" Type="http://schemas.openxmlformats.org/officeDocument/2006/relationships/hyperlink" Target="https://www.platt.com/platt-electric-supply/LED-Post-Top-Site-Wall-Pack-Lamps-Pack/Light-Efficient-Design/LED-8001-M57/product.aspx?zpid=932555" TargetMode="External"/><Relationship Id="rId103" Type="http://schemas.openxmlformats.org/officeDocument/2006/relationships/hyperlink" Target="http://www.homedepot.com/p/Lithonia-Lighting-LED-Small-Bronze-Wall-Pack-with-Glass-Lens-TWR1-LED-3-50K-120-277-Volt-PE-M2/205507301" TargetMode="External"/><Relationship Id="rId124" Type="http://schemas.openxmlformats.org/officeDocument/2006/relationships/hyperlink" Target="http://www.homedepot.com/p/Lithonia-Lighting-Bronze-Outdoor-LED-Low-Profile-Wall-Pack-5000K-OLWX2-LED-90W-50K-DDB-M2/206392559" TargetMode="External"/><Relationship Id="rId70" Type="http://schemas.openxmlformats.org/officeDocument/2006/relationships/hyperlink" Target="http://www.homedepot.com/p/Axis-LED-Lighting-40-Watt-Bronze-Mini-LED-Outdoor-Wall-Pack-Natural-Light-5000K-AEP40WWPMN5K/206936475" TargetMode="External"/><Relationship Id="rId91" Type="http://schemas.openxmlformats.org/officeDocument/2006/relationships/hyperlink" Target="http://www.homedepot.com/p/Lithonia-Lighting-40-Watt-Outdoor-Bronze-LED-Dust-to-Dawn-Low-Profile-Wall-Pack-OLWX1-LED-40W-50K-120-PE-DDB-M4/205566557" TargetMode="External"/><Relationship Id="rId145" Type="http://schemas.openxmlformats.org/officeDocument/2006/relationships/hyperlink" Target="http://www.homedepot.com/p/Lithonia-Lighting-Bronze-Outdoor-LED-Low-Profile-Wall-Pack-5000K-OLWX2-LED-150W-50K-DDB-M2/206392545" TargetMode="External"/><Relationship Id="rId166" Type="http://schemas.openxmlformats.org/officeDocument/2006/relationships/hyperlink" Target="https://www.platt.com/platt-electric-supply/LED-Post-Top-Site-Wall-Pack-Lamps-Pack/Light-Efficient-Design/LED-8002M57/product.aspx?zpid=932556" TargetMode="External"/><Relationship Id="rId187" Type="http://schemas.openxmlformats.org/officeDocument/2006/relationships/hyperlink" Target="http://www.homedepot.com/p/Axis-LED-Lighting-40-Watt-Bronze-Mini-LED-Outdoor-Wall-Pack-Natural-Light-5000K-AEP40WWPMN5K/206936475" TargetMode="External"/><Relationship Id="rId1" Type="http://schemas.openxmlformats.org/officeDocument/2006/relationships/hyperlink" Target="https://www.warehouse-lighting.com/wall-packs/70-watt-pulse-start-metal-halide-bronze-finish-120-volt-wall-pack-lights.aspx" TargetMode="External"/><Relationship Id="rId212" Type="http://schemas.openxmlformats.org/officeDocument/2006/relationships/hyperlink" Target="https://www.platt.com/platt-electric-supply/LED-Post-Top-Site-Wall-Pack-Lamps-Pack/Light-Efficient-Design/LED8088E40/product.aspx?zpid=185808" TargetMode="External"/><Relationship Id="rId233" Type="http://schemas.openxmlformats.org/officeDocument/2006/relationships/hyperlink" Target="https://www.e-conolight.com/outdoor-lighting/wall-mount/led-wall-mount-1200-lumens-4000k-e-conolight.html?cct=5271&amp;finish=5321" TargetMode="External"/><Relationship Id="rId28" Type="http://schemas.openxmlformats.org/officeDocument/2006/relationships/hyperlink" Target="https://www.amazon.com/Photocell-SLG-Incandescent-Comparable-Waterproof/dp/B018TOVMNC/ref=sr_1_126?s=lamps-light&amp;ie=UTF8&amp;qid=1489428481&amp;sr=1-126&amp;keywords=LED+street" TargetMode="External"/><Relationship Id="rId49" Type="http://schemas.openxmlformats.org/officeDocument/2006/relationships/hyperlink" Target="http://www.homedepot.com/p/Axis-LED-Lighting-28-Watt-Bronze-5000K-LED-Outdoor-Wall-Pack-with-Glass-Refractor-Natural-White-AEP28WPDS/206458824" TargetMode="External"/><Relationship Id="rId114" Type="http://schemas.openxmlformats.org/officeDocument/2006/relationships/hyperlink" Target="http://www.homedepot.com/p/Radiance-60-Watt-Bronze-Integrated-LED-Outdoor-Wall-Pack-Light-RLAWCL60U41Z/300839229" TargetMode="External"/><Relationship Id="rId60" Type="http://schemas.openxmlformats.org/officeDocument/2006/relationships/hyperlink" Target="https://www.prolighting.com/outdoor/fixtures-wallpacks/ledwali/wsmled50u.html" TargetMode="External"/><Relationship Id="rId81" Type="http://schemas.openxmlformats.org/officeDocument/2006/relationships/hyperlink" Target="http://www.homedepot.com/p/Amax-Lighting-180-Degree-White-Outdoor-Wall-Pack-Light-LED-SL42WT/206800285" TargetMode="External"/><Relationship Id="rId135" Type="http://schemas.openxmlformats.org/officeDocument/2006/relationships/hyperlink" Target="https://www.platt.com/platt-electric-supply/LED-Post-Top-Site-Wall-Pack-Lamps-Pack/Light-Efficient-Design/LED-8027M30/product.aspx?zpid=132417" TargetMode="External"/><Relationship Id="rId156" Type="http://schemas.openxmlformats.org/officeDocument/2006/relationships/hyperlink" Target="https://www.1000bulbs.com/product/173102/LITH-0212.html" TargetMode="External"/><Relationship Id="rId177" Type="http://schemas.openxmlformats.org/officeDocument/2006/relationships/hyperlink" Target="http://www.homedepot.com/p/Axis-LED-Lighting-40-Watt-Bronze-5000K-LED-Outdoor-Wall-Pack-with-Glass-Refractor-Natural-White-AEP40WPDS/206458839" TargetMode="External"/><Relationship Id="rId198" Type="http://schemas.openxmlformats.org/officeDocument/2006/relationships/hyperlink" Target="http://www.homedepot.com/p/Radiance-60-Watt-Bronze-Integrated-LED-Outdoor-Wall-Pack-Light-RLAWCL60U41Z/300839229" TargetMode="External"/><Relationship Id="rId202" Type="http://schemas.openxmlformats.org/officeDocument/2006/relationships/hyperlink" Target="https://www.grainger.com/product/HUBBELL-LIGHTING-COLUMBIA-Wall-Mntd-LED-Luminaire-45VT36?s_pp=false&amp;picUrl=//static.grainger.com/rp/s/is/image/Grainger/45VT39_AS01?$smthumb$&amp;breadcrumbCatId=26768" TargetMode="External"/><Relationship Id="rId223" Type="http://schemas.openxmlformats.org/officeDocument/2006/relationships/hyperlink" Target="https://www.1000bulbs.com/product/116209/LEDF-JDWMB201CW.html" TargetMode="External"/><Relationship Id="rId244" Type="http://schemas.openxmlformats.org/officeDocument/2006/relationships/hyperlink" Target="https://www.prolighting.com/outdoor/fixtures-wallpacks/ledwali/tb-wp04w27.html" TargetMode="External"/><Relationship Id="rId18" Type="http://schemas.openxmlformats.org/officeDocument/2006/relationships/hyperlink" Target="https://www.1000bulbs.com/product/154238/LITH-0018.html" TargetMode="External"/><Relationship Id="rId39" Type="http://schemas.openxmlformats.org/officeDocument/2006/relationships/hyperlink" Target="https://www.1000bulbs.com/product/173301/LITH-0206.html" TargetMode="External"/><Relationship Id="rId50" Type="http://schemas.openxmlformats.org/officeDocument/2006/relationships/hyperlink" Target="https://www.prolighting.com/outdoor/fixtures-wallpacks/ledwali/71436.html" TargetMode="External"/><Relationship Id="rId104" Type="http://schemas.openxmlformats.org/officeDocument/2006/relationships/hyperlink" Target="https://www.1000bulbs.com/product/173285/LITH-0210.html" TargetMode="External"/><Relationship Id="rId125" Type="http://schemas.openxmlformats.org/officeDocument/2006/relationships/hyperlink" Target="https://www.amazon.com/Photocell-Equivalent-Overnight-Security-perimeter/dp/B01DO3AIVA/ref=sr_1_19?s=lamps-light&amp;ie=UTF8&amp;qid=1489426354&amp;sr=1-19&amp;keywords=LED+street" TargetMode="External"/><Relationship Id="rId146" Type="http://schemas.openxmlformats.org/officeDocument/2006/relationships/hyperlink" Target="http://www.homedepot.com/p/Lithonia-Lighting-Bronze-Dusk-to-Dawn-Outdoor-LED-Low-Profile-Wall-Pack-5000K-OLWX2-LED-150W-50K-120-PE-DDB-M2/206392544" TargetMode="External"/><Relationship Id="rId167" Type="http://schemas.openxmlformats.org/officeDocument/2006/relationships/hyperlink" Target="http://www.homedepot.com/p/Lithonia-Lighting-40-Watt-Outdoor-Bronze-LED-Low-Profile-Wall-Pack-OLWX1-LED-40W-40K-DDB-M4/205566554" TargetMode="External"/><Relationship Id="rId188" Type="http://schemas.openxmlformats.org/officeDocument/2006/relationships/hyperlink" Target="https://www.1000bulbs.com/product/173408/LITH-0189.html" TargetMode="External"/><Relationship Id="rId71" Type="http://schemas.openxmlformats.org/officeDocument/2006/relationships/hyperlink" Target="http://www.homedepot.com/p/Luminance-Bronze-LED-Wall-Pack-F7419-66/206878497" TargetMode="External"/><Relationship Id="rId92" Type="http://schemas.openxmlformats.org/officeDocument/2006/relationships/hyperlink" Target="http://www.homedepot.com/p/Lithonia-Lighting-40-Watt-Outdoor-Bronze-LED-Low-Profile-Wall-Pack-OLWX1-LED-40W-50K-DDB-M4/205566555" TargetMode="External"/><Relationship Id="rId213" Type="http://schemas.openxmlformats.org/officeDocument/2006/relationships/hyperlink" Target="http://www.homedepot.com/p/Lithonia-Lighting-Bronze-LED-Outdoor-Wall-Mount-Wall-Pack-Light-OWP-LED-1-50K-120-PE-M4/205210560" TargetMode="External"/><Relationship Id="rId234" Type="http://schemas.openxmlformats.org/officeDocument/2006/relationships/hyperlink" Target="https://www.prolighting.com/outdoor/fixtures-wallpacks/ledwali/wslled96.html" TargetMode="External"/><Relationship Id="rId2" Type="http://schemas.openxmlformats.org/officeDocument/2006/relationships/hyperlink" Target="https://www.warehouse-lighting.com/store/p/19195-100-Watt-PSMH-Wall-Pack-120/208/240/277V.aspx" TargetMode="External"/><Relationship Id="rId29" Type="http://schemas.openxmlformats.org/officeDocument/2006/relationships/hyperlink" Target="https://www.amazon.com/Watt-LED-Wall-Pack-DLC/dp/B01L9L9N24/ref=sr_1_322?s=lamps-light&amp;ie=UTF8&amp;qid=1489431732&amp;sr=1-322&amp;keywords=LED+street" TargetMode="External"/><Relationship Id="rId40" Type="http://schemas.openxmlformats.org/officeDocument/2006/relationships/hyperlink" Target="http://www.homedepot.com/p/Radiance-20-Watt-Bronze-Integrated-LED-Outdoor-Wall-Pack-Light-RSAWCL20U41Z/300838874" TargetMode="External"/><Relationship Id="rId115" Type="http://schemas.openxmlformats.org/officeDocument/2006/relationships/hyperlink" Target="http://www.homedepot.com/p/58-Watt-Bronze-Outdoor-LED-Wall-Pack-WP20QF1X58U5KZ/206407448" TargetMode="External"/><Relationship Id="rId136" Type="http://schemas.openxmlformats.org/officeDocument/2006/relationships/hyperlink" Target="http://www.sears.com/rab-lighting-rab-lighting-wp2h100qt-wp2-glass-lens/p-SPM8727746223?plpSellerId=Edealszone%20LLC&amp;prdNo=10&amp;blockNo=10&amp;blockType=G10" TargetMode="External"/><Relationship Id="rId157" Type="http://schemas.openxmlformats.org/officeDocument/2006/relationships/hyperlink" Target="https://www.1000bulbs.com/product/173285/LITH-0210.html" TargetMode="External"/><Relationship Id="rId178" Type="http://schemas.openxmlformats.org/officeDocument/2006/relationships/hyperlink" Target="http://www.homedepot.com/p/Lithonia-Lighting-40-Watt-Outdoor-Bronze-LED-Low-Profile-Wall-Pack-OLWX1-LED-40W-50K-DDB-M4/205566555" TargetMode="External"/><Relationship Id="rId61" Type="http://schemas.openxmlformats.org/officeDocument/2006/relationships/hyperlink" Target="https://www.prolighting.com/outdoor/fixtures-wallpacks/ledwali/rab-24-watt-led-wall-pack-5000k.html" TargetMode="External"/><Relationship Id="rId82" Type="http://schemas.openxmlformats.org/officeDocument/2006/relationships/hyperlink" Target="https://www.platt.com/platt-electric-supply/LED-Post-Top-Site-Wall-Pack-Lamps-Pack/Light-Efficient-Design/LED-8002M57/product.aspx?zpid=932556" TargetMode="External"/><Relationship Id="rId199" Type="http://schemas.openxmlformats.org/officeDocument/2006/relationships/hyperlink" Target="http://www.homedepot.com/p/Lithonia-Lighting-White-Outdoor-Integrated-LED-Wall-Pack-Light-with-Dusk-to-Dawn-Photocell-OLW14-WH-M2/204718175" TargetMode="External"/><Relationship Id="rId203" Type="http://schemas.openxmlformats.org/officeDocument/2006/relationships/hyperlink" Target="http://www.homedepot.com/p/Lithonia-Lighting-20-Watt-Low-Profile-LED-Wall-Pack-OLWX1-LED-20W-40K-DDB-M4/205566549" TargetMode="External"/><Relationship Id="rId19" Type="http://schemas.openxmlformats.org/officeDocument/2006/relationships/hyperlink" Target="http://www.homedepot.com/p/Amax-Lighting-SL18-180-Degree-Bronze-Outdoor-Wall-Pack-Light-LED-SL18BZ/206800625" TargetMode="External"/><Relationship Id="rId224" Type="http://schemas.openxmlformats.org/officeDocument/2006/relationships/hyperlink" Target="https://www.1000bulbs.com/product/116215/LEDF-JDWMC201SPCW.html" TargetMode="External"/><Relationship Id="rId245" Type="http://schemas.openxmlformats.org/officeDocument/2006/relationships/hyperlink" Target="https://www.prolighting.com/outdoor/fixtures-wallpacks/ledwali/mor-71425.html" TargetMode="External"/><Relationship Id="rId30" Type="http://schemas.openxmlformats.org/officeDocument/2006/relationships/hyperlink" Target="http://www.homedepot.com/p/Lithonia-Lighting-20-Watt-Outdoor-Low-Profile-LED-Wall-Pack-OLWX1-LED-20W-50K-DDB-M4/205566550" TargetMode="External"/><Relationship Id="rId105" Type="http://schemas.openxmlformats.org/officeDocument/2006/relationships/hyperlink" Target="http://www.homedepot.com/p/Luminance-ADL-Lumin-60-Watt-Bronze-Outdoor-LED-Wall-Pack-with-Prismatic-Lens-F7416-66/206877971" TargetMode="External"/><Relationship Id="rId126" Type="http://schemas.openxmlformats.org/officeDocument/2006/relationships/hyperlink" Target="http://www.homedepot.com/p/Lithonia-Lighting-Bronze-Outdoor-LED-Low-Profile-Wall-Pack-4000K-OLWX2-LED-90W-40K-DDB-M2/206392547" TargetMode="External"/><Relationship Id="rId147" Type="http://schemas.openxmlformats.org/officeDocument/2006/relationships/hyperlink" Target="http://www.homedepot.com/p/Lithonia-Lighting-Bronze-Outdoor-LED-Low-Profile-Wall-Pack-4000K-OLWX2-LED-150W-40K-DDB-M2/206392543" TargetMode="External"/><Relationship Id="rId168" Type="http://schemas.openxmlformats.org/officeDocument/2006/relationships/hyperlink" Target="https://www.prolighting.com/outdoor/fixtures-wallpacks/seenli/wptled40w-d10-pc2.html" TargetMode="External"/><Relationship Id="rId51" Type="http://schemas.openxmlformats.org/officeDocument/2006/relationships/hyperlink" Target="https://www.1000bulbs.com/product/173142/CREE-10116.html" TargetMode="External"/><Relationship Id="rId72" Type="http://schemas.openxmlformats.org/officeDocument/2006/relationships/hyperlink" Target="https://www.1000bulbs.com/product/191669/PLT-10699.html" TargetMode="External"/><Relationship Id="rId93" Type="http://schemas.openxmlformats.org/officeDocument/2006/relationships/hyperlink" Target="http://www.homedepot.com/p/Lithonia-Lighting-40-Watt-Outdoor-Bronze-LED-Photocell-Dusk-to-Dawn-Low-Profile-Wall-Pack-OLWX1-LED-40W-40K-120-PE-DDB-M4/205566556" TargetMode="External"/><Relationship Id="rId189" Type="http://schemas.openxmlformats.org/officeDocument/2006/relationships/hyperlink" Target="http://www.homedepot.com/p/Luminance-Bronze-LED-Wall-Pack-F7419-66/206878497" TargetMode="External"/><Relationship Id="rId3" Type="http://schemas.openxmlformats.org/officeDocument/2006/relationships/hyperlink" Target="https://www.1000bulbs.com/product/65154/PLT-106PSMH400.html" TargetMode="External"/><Relationship Id="rId214" Type="http://schemas.openxmlformats.org/officeDocument/2006/relationships/hyperlink" Target="https://www.1000bulbs.com/product/177532/PLT-10521.html" TargetMode="External"/><Relationship Id="rId235" Type="http://schemas.openxmlformats.org/officeDocument/2006/relationships/hyperlink" Target="https://www.1000bulbs.com/product/172124/LEDF-AC1002.html" TargetMode="External"/><Relationship Id="rId116" Type="http://schemas.openxmlformats.org/officeDocument/2006/relationships/hyperlink" Target="https://www.prolighting.com/outdoor/fixtures-wallpacks/ledwali/wslled96.html" TargetMode="External"/><Relationship Id="rId137" Type="http://schemas.openxmlformats.org/officeDocument/2006/relationships/hyperlink" Target="https://www.1000bulbs.com/product/173141/LITH-0144.html" TargetMode="External"/><Relationship Id="rId158" Type="http://schemas.openxmlformats.org/officeDocument/2006/relationships/hyperlink" Target="http://www.homedepot.com/p/Lithonia-Lighting-LED-Small-Bronze-Wall-Pack-with-Glass-Lens-TWR1-LED-2-50K-120-277-Volt-PE-M2/205507299" TargetMode="External"/><Relationship Id="rId20" Type="http://schemas.openxmlformats.org/officeDocument/2006/relationships/hyperlink" Target="http://www.homedepot.com/p/Amax-Lighting-SL18-180-Degree-White-Outdoor-Wall-Pack-Light-LED-SL18WT/206800624" TargetMode="External"/><Relationship Id="rId41" Type="http://schemas.openxmlformats.org/officeDocument/2006/relationships/hyperlink" Target="https://www.1000bulbs.com/product/174035/PQL-83217-PC.html" TargetMode="External"/><Relationship Id="rId62" Type="http://schemas.openxmlformats.org/officeDocument/2006/relationships/hyperlink" Target="https://www.1000bulbs.com/product/192105/LEDF-AC1001B.html" TargetMode="External"/><Relationship Id="rId83" Type="http://schemas.openxmlformats.org/officeDocument/2006/relationships/hyperlink" Target="http://www.homedepot.com/p/Radiance-40-Watt-Bronze-Integrated-LED-Outdoor-Wall-Pack-Light-RSAWCL40U41Z/300837221" TargetMode="External"/><Relationship Id="rId179" Type="http://schemas.openxmlformats.org/officeDocument/2006/relationships/hyperlink" Target="http://www.homedepot.com/p/Axis-LED-Lighting-28-Watt-Bronze-5000K-LED-Outdoor-Wall-Pack-with-Glass-Refractor-Natural-White-AEP28WPDS/206458824" TargetMode="External"/><Relationship Id="rId190" Type="http://schemas.openxmlformats.org/officeDocument/2006/relationships/hyperlink" Target="http://www.homedepot.com/p/Lithonia-Lighting-Bronze-Outdoor-Integrated-LED-Wall-Pack-Light-with-Dusk-to-Dawn-Photocell-OLW14-M2/204718174" TargetMode="External"/><Relationship Id="rId204" Type="http://schemas.openxmlformats.org/officeDocument/2006/relationships/hyperlink" Target="http://www.homedepot.com/p/Lithonia-Lighting-20-Watt-Outdoor-Photocell-Low-Profile-LED-Wall-Pack-OLWX1-LED-20W-50K-120-PE-DDB-M4/205566552" TargetMode="External"/><Relationship Id="rId225" Type="http://schemas.openxmlformats.org/officeDocument/2006/relationships/hyperlink" Target="http://www.homedepot.com/p/Lithonia-Lighting-Dusk-to-Dawn-Bronze-Outdoor-Integrated-LED-Wall-Mount-Wall-Pack-Light-OLWP-LED-P1-40K-120-PE-BZ/300860728" TargetMode="External"/><Relationship Id="rId246" Type="http://schemas.openxmlformats.org/officeDocument/2006/relationships/drawing" Target="../drawings/drawing4.xml"/><Relationship Id="rId106" Type="http://schemas.openxmlformats.org/officeDocument/2006/relationships/hyperlink" Target="https://www.prolighting.com/outdoor/fixtures-wallpacks/ledwali/now-wp2.html" TargetMode="External"/><Relationship Id="rId127" Type="http://schemas.openxmlformats.org/officeDocument/2006/relationships/hyperlink" Target="http://www.homedepot.com/p/Lithonia-Lighting-D-Series-Size-1-4000K-20-LED-Dark-Bronze-Wall-Pack-DSXW1-LED-20C-1000-40K-T3M-MVOLT-DDBXD/205923819" TargetMode="Externa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1000bulbs.com/product/153537/PLT-10066.html" TargetMode="External"/><Relationship Id="rId21" Type="http://schemas.openxmlformats.org/officeDocument/2006/relationships/hyperlink" Target="http://www.homedepot.com/p/23-Watt-Bronze-Outdoor-LED-Canopy-Light-VN30QF1X23U5KSZ/207176412" TargetMode="External"/><Relationship Id="rId42" Type="http://schemas.openxmlformats.org/officeDocument/2006/relationships/hyperlink" Target="https://www.prolighting.com/outdoor/canopylights/71462.html" TargetMode="External"/><Relationship Id="rId47" Type="http://schemas.openxmlformats.org/officeDocument/2006/relationships/hyperlink" Target="https://www.prolighting.com/outdoor/canopylights/pled2x26.html" TargetMode="External"/><Relationship Id="rId63" Type="http://schemas.openxmlformats.org/officeDocument/2006/relationships/hyperlink" Target="https://www.1000bulbs.com/product/173243/CREE-10122.html" TargetMode="External"/><Relationship Id="rId68" Type="http://schemas.openxmlformats.org/officeDocument/2006/relationships/hyperlink" Target="http://www.homedepot.com/p/ATG-Electronics-90-Watt-Outdoor-Black-LED-Canopy-Light-with-Natural-White-5000K-CPPG90HU500000/204690954" TargetMode="External"/><Relationship Id="rId84" Type="http://schemas.openxmlformats.org/officeDocument/2006/relationships/hyperlink" Target="https://www.prolighting.com/outdoor/canopylights/pl45cpf-d-850.html" TargetMode="External"/><Relationship Id="rId89" Type="http://schemas.openxmlformats.org/officeDocument/2006/relationships/hyperlink" Target="https://www.1000bulbs.com/product/113289/LEDF-CBNZ3635050X2.html" TargetMode="External"/><Relationship Id="rId16" Type="http://schemas.openxmlformats.org/officeDocument/2006/relationships/hyperlink" Target="https://www.prolighting.com/outdoor/canopylights/pled2x10y.html" TargetMode="External"/><Relationship Id="rId11" Type="http://schemas.openxmlformats.org/officeDocument/2006/relationships/hyperlink" Target="https://www.grainger.com/product/CREE-15-x-15-x-2-LED-Canopy-Light-48PF37?s_pp=false&amp;picUrl=//static.grainger.com/rp/s/is/image/Grainger/48PF31_AS01?$smthumb$&amp;breadcrumbCatId=26765" TargetMode="External"/><Relationship Id="rId32" Type="http://schemas.openxmlformats.org/officeDocument/2006/relationships/hyperlink" Target="https://www.e-conolight.com/outdoor-lighting/canopy/e-cp2l03cw.html" TargetMode="External"/><Relationship Id="rId37" Type="http://schemas.openxmlformats.org/officeDocument/2006/relationships/hyperlink" Target="https://www.prolighting.com/outdoor/canopylights/gvv3604ulpl.html" TargetMode="External"/><Relationship Id="rId53" Type="http://schemas.openxmlformats.org/officeDocument/2006/relationships/hyperlink" Target="https://www.grainger.com/product/CREE-15-x-15-x-2-29-32-LED-Canopy-48PF28?s_pp=false&amp;picUrl=//static.grainger.com/rp/s/is/image/Grainger/48PF27_AS01?$smthumb$&amp;breadcrumbCatId=26765" TargetMode="External"/><Relationship Id="rId58" Type="http://schemas.openxmlformats.org/officeDocument/2006/relationships/hyperlink" Target="https://www.grainger.com/product/GE-LIGHTING-16-45-64-x-16-7-64-x-7-13-48TM77?s_pp=false&amp;picUrl=//static.grainger.com/rp/s/is/image/Grainger/48TM73_AS01?$smthumb$&amp;breadcrumbCatId=26765" TargetMode="External"/><Relationship Id="rId74" Type="http://schemas.openxmlformats.org/officeDocument/2006/relationships/hyperlink" Target="https://www.grainger.com/product/CREE-15-x-15-x-2-LED-Canopy-Light-48PF32?s_pp=false&amp;picUrl=//static.grainger.com/rp/s/is/image/Grainger/48PF31_AS01?$smthumb$&amp;breadcrumbCatId=26765" TargetMode="External"/><Relationship Id="rId79" Type="http://schemas.openxmlformats.org/officeDocument/2006/relationships/hyperlink" Target="https://www.e-conolight.com/outdoor-lighting/canopy/low-profile-led-canopy-light-wide-7300-lumens-5000k-white.html" TargetMode="External"/><Relationship Id="rId5" Type="http://schemas.openxmlformats.org/officeDocument/2006/relationships/hyperlink" Target="http://www.goodmart.com/products/rab-lighting-van5-200w-ps-metal-halide-vandalproof-ceiling-fixture-van5hh200psq.htm" TargetMode="External"/><Relationship Id="rId90" Type="http://schemas.openxmlformats.org/officeDocument/2006/relationships/hyperlink" Target="https://www.1000bulbs.com/product/153537/PLT-10066.html" TargetMode="External"/><Relationship Id="rId22" Type="http://schemas.openxmlformats.org/officeDocument/2006/relationships/hyperlink" Target="http://www.homedepot.com/p/Axis-LED-Lighting-40-Watt-Bronze-LED-Outdoor-Canopy-Light-Natural-White-5000K-AEP40WCL/206685680" TargetMode="External"/><Relationship Id="rId27" Type="http://schemas.openxmlformats.org/officeDocument/2006/relationships/hyperlink" Target="https://www.1000bulbs.com/product/172173/LEDF-AC0123510.html" TargetMode="External"/><Relationship Id="rId43" Type="http://schemas.openxmlformats.org/officeDocument/2006/relationships/hyperlink" Target="https://www.prolighting.com/outdoor/canopylights/cp-60wled-univ-5k.html" TargetMode="External"/><Relationship Id="rId48" Type="http://schemas.openxmlformats.org/officeDocument/2006/relationships/hyperlink" Target="https://www.e-conolight.com/outdoor-lighting/canopy/low-profile-led-canopy-light-wide-7300-lumens-5000k-white.html" TargetMode="External"/><Relationship Id="rId64" Type="http://schemas.openxmlformats.org/officeDocument/2006/relationships/hyperlink" Target="https://www.prolighting.com/catalog/product/view/id/35663/category/2072/" TargetMode="External"/><Relationship Id="rId69" Type="http://schemas.openxmlformats.org/officeDocument/2006/relationships/hyperlink" Target="https://www.amazon.com/EiKO-ASL-5C-50K-U-Area-Site-Lamp/dp/B01N0CF0P3/ref=sr_1_1046?s=lamps-light&amp;ie=UTF8&amp;qid=1493250053&amp;sr=1-1046&amp;keywords=LED+street+light" TargetMode="External"/><Relationship Id="rId8" Type="http://schemas.openxmlformats.org/officeDocument/2006/relationships/hyperlink" Target="https://www.grainger.com/product/GE-LIGHTING-16-45-64-x-16-7-64-x-7-13-48TM73?s_pp=false&amp;picUrl=//static.grainger.com/rp/s/is/image/Grainger/48TM73_AS01?$smthumb$&amp;breadcrumbCatId=26765" TargetMode="External"/><Relationship Id="rId51" Type="http://schemas.openxmlformats.org/officeDocument/2006/relationships/hyperlink" Target="https://www.1000bulbs.com/product/173317/CREE-10138-KIT.html" TargetMode="External"/><Relationship Id="rId72" Type="http://schemas.openxmlformats.org/officeDocument/2006/relationships/hyperlink" Target="https://www.grainger.com/product/GE-LIGHTING-16-45-64-x-16-7-64-x-7-13-48TM77?s_pp=false&amp;picUrl=//static.grainger.com/rp/s/is/image/Grainger/48TM73_AS01?$smthumb$&amp;breadcrumbCatId=26765" TargetMode="External"/><Relationship Id="rId80" Type="http://schemas.openxmlformats.org/officeDocument/2006/relationships/hyperlink" Target="http://www.homedepot.com/p/Axis-LED-Lighting-40-Watt-Bronze-LED-Outdoor-Canopy-Light-Natural-White-5000K-AEP40WCL/206685680" TargetMode="External"/><Relationship Id="rId85" Type="http://schemas.openxmlformats.org/officeDocument/2006/relationships/hyperlink" Target="https://www.1000bulbs.com/product/153829/PLT-10069.html" TargetMode="External"/><Relationship Id="rId93" Type="http://schemas.openxmlformats.org/officeDocument/2006/relationships/hyperlink" Target="https://www.amazon.com/LEDwholesalers-35-Watt-Outdoor-Ceiling-UL-Listed/dp/B01H34UUG4/ref=sr_1_90?s=lamps-light&amp;ie=UTF8&amp;qid=1489427605&amp;sr=1-90&amp;keywords=LED+street" TargetMode="External"/><Relationship Id="rId3" Type="http://schemas.openxmlformats.org/officeDocument/2006/relationships/hyperlink" Target="https://www.accessfixtures.com/p/100w-usa-pulse-start-metal-halide-ps-mh-large-vandal-resistant-light-fixtures-120208240277v/" TargetMode="External"/><Relationship Id="rId12" Type="http://schemas.openxmlformats.org/officeDocument/2006/relationships/hyperlink" Target="https://www.grainger.com/product/GE-LIGHTING-16-45-64-x-16-7-64-x-7-13-48TM75?s_pp=false&amp;picUrl=//static.grainger.com/rp/s/is/image/Grainger/48TM73_AS01?$smthumb$&amp;breadcrumbCatId=26765" TargetMode="External"/><Relationship Id="rId17" Type="http://schemas.openxmlformats.org/officeDocument/2006/relationships/hyperlink" Target="https://www.prolighting.com/outdoor/canopylights/pled2x13y.html" TargetMode="External"/><Relationship Id="rId25" Type="http://schemas.openxmlformats.org/officeDocument/2006/relationships/hyperlink" Target="https://www.prolighting.com/outdoor/canopylights/cledf4050u12b.html" TargetMode="External"/><Relationship Id="rId33" Type="http://schemas.openxmlformats.org/officeDocument/2006/relationships/hyperlink" Target="https://www.prolighting.com/outdoor/canopylights/pled2x26n.html" TargetMode="External"/><Relationship Id="rId38" Type="http://schemas.openxmlformats.org/officeDocument/2006/relationships/hyperlink" Target="https://www.prolighting.com/outdoor/canopylights/pl45cpf-d-850.html" TargetMode="External"/><Relationship Id="rId46" Type="http://schemas.openxmlformats.org/officeDocument/2006/relationships/hyperlink" Target="http://www.homedepot.com/p/Axis-LED-Lighting-60-Watt-Bronze-LED-Outdoor-Canopy-Light-Natural-White-5000K-AEP60WCL/206685699" TargetMode="External"/><Relationship Id="rId59" Type="http://schemas.openxmlformats.org/officeDocument/2006/relationships/hyperlink" Target="https://www.prolighting.com/outdoor/canopylights/cpy250-a-dm-f-b-ul-wh.html" TargetMode="External"/><Relationship Id="rId67" Type="http://schemas.openxmlformats.org/officeDocument/2006/relationships/hyperlink" Target="https://www.grainger.com/product/CREE-15-x-15-x-2-29-32-LED-Canopy-48PF30?s_pp=false&amp;picUrl=//static.grainger.com/rp/s/is/image/Grainger/48PF27_AS01?$smthumb$&amp;breadcrumbCatId=26765" TargetMode="External"/><Relationship Id="rId20" Type="http://schemas.openxmlformats.org/officeDocument/2006/relationships/hyperlink" Target="https://www.grainger.com/product/LUMAPRO-8-15-16-x-8-15-16-x-7-1-4-49WJ34?s_pp=false&amp;picUrl=//static.grainger.com/rp/s/is/image/Grainger/49WJ34_AS01?$smthumb$&amp;breadcrumbCatId=26765" TargetMode="External"/><Relationship Id="rId41" Type="http://schemas.openxmlformats.org/officeDocument/2006/relationships/hyperlink" Target="https://www.1000bulbs.com/product/174036/PQL-83230.html" TargetMode="External"/><Relationship Id="rId54" Type="http://schemas.openxmlformats.org/officeDocument/2006/relationships/hyperlink" Target="https://www.prolighting.com/outdoor/canopylights/cled8350u12b.html" TargetMode="External"/><Relationship Id="rId62" Type="http://schemas.openxmlformats.org/officeDocument/2006/relationships/hyperlink" Target="https://www.1000bulbs.com/product/173252/CREE-10123.html" TargetMode="External"/><Relationship Id="rId70" Type="http://schemas.openxmlformats.org/officeDocument/2006/relationships/hyperlink" Target="https://www.prolighting.com/outdoor/canopylights/pled2x26.html" TargetMode="External"/><Relationship Id="rId75" Type="http://schemas.openxmlformats.org/officeDocument/2006/relationships/hyperlink" Target="https://www.1000bulbs.com/product/173304/CREE-10142.html" TargetMode="External"/><Relationship Id="rId83" Type="http://schemas.openxmlformats.org/officeDocument/2006/relationships/hyperlink" Target="https://www.prolighting.com/catalog/product/view/id/35663/category/2072/" TargetMode="External"/><Relationship Id="rId88" Type="http://schemas.openxmlformats.org/officeDocument/2006/relationships/hyperlink" Target="https://www.1000bulbs.com/product/172173/LEDF-AC0123510.html" TargetMode="External"/><Relationship Id="rId91" Type="http://schemas.openxmlformats.org/officeDocument/2006/relationships/hyperlink" Target="https://www.1000bulbs.com/product/153538/PLT-10067.html" TargetMode="External"/><Relationship Id="rId1" Type="http://schemas.openxmlformats.org/officeDocument/2006/relationships/hyperlink" Target="https://www.warehouse-lighting.com/store/p/457-120-277-Volt-400-Watt-Pulse-start-metal-halide-18-x-18-Canopy-Fixture.aspx" TargetMode="External"/><Relationship Id="rId6" Type="http://schemas.openxmlformats.org/officeDocument/2006/relationships/hyperlink" Target="https://www.warehouse-lighting.com/canopy-lighting/250-watt-pulse-start-metal-halide-white-powder-coat-finish-18-inch-x-18-inch-120-volt.aspx" TargetMode="External"/><Relationship Id="rId15" Type="http://schemas.openxmlformats.org/officeDocument/2006/relationships/hyperlink" Target="https://www.grainger.com/product/CREE-15-x-15-x-2-LED-Canopy-Light-48PF37?s_pp=false&amp;picUrl=//static.grainger.com/rp/s/is/image/Grainger/48PF31_AS01?$smthumb$&amp;breadcrumbCatId=26765" TargetMode="External"/><Relationship Id="rId23" Type="http://schemas.openxmlformats.org/officeDocument/2006/relationships/hyperlink" Target="https://www.amazon.com/LEDwholesalers-35-Watt-Outdoor-Ceiling-UL-Listed/dp/B01H34UUG4/ref=sr_1_90?s=lamps-light&amp;ie=UTF8&amp;qid=1489427605&amp;sr=1-90&amp;keywords=LED+street" TargetMode="External"/><Relationship Id="rId28" Type="http://schemas.openxmlformats.org/officeDocument/2006/relationships/hyperlink" Target="https://www.grainger.com/product/ACUITY-LITHONIA-12-3-8-x-12-3-8-x-8-3-4-LED-22LU30?s_pp=false&amp;picUrl=//static.grainger.com/rp/s/is/image/Grainger/22LU30_AW01?$smthumb$&amp;breadcrumbCatId=26765" TargetMode="External"/><Relationship Id="rId36" Type="http://schemas.openxmlformats.org/officeDocument/2006/relationships/hyperlink" Target="https://www.prolighting.com/outdoor/canopylights/gvv3604u.html" TargetMode="External"/><Relationship Id="rId49" Type="http://schemas.openxmlformats.org/officeDocument/2006/relationships/hyperlink" Target="https://www.prolighting.com/outdoor/canopylights/cled8350u1.html" TargetMode="External"/><Relationship Id="rId57" Type="http://schemas.openxmlformats.org/officeDocument/2006/relationships/hyperlink" Target="http://www.homedepot.com/p/ATG-Electronics-90-Watt-Outdoor-Black-LED-Canopy-Light-with-Natural-White-5000K-CPPG90HU500000/204690954" TargetMode="External"/><Relationship Id="rId10" Type="http://schemas.openxmlformats.org/officeDocument/2006/relationships/hyperlink" Target="http://www.homedepot.com/p/ATG-Electronics-60-Watt-Outdoor-Black-LED-Canopy-Light-with-Natural-White-5000K-CPPG60HU500000/204690933" TargetMode="External"/><Relationship Id="rId31" Type="http://schemas.openxmlformats.org/officeDocument/2006/relationships/hyperlink" Target="http://www.homedepot.com/p/Lithonia-Lighting-Ceiling-Mount-Outdoor-Dark-Bronze-LED-Canopy-Ceiling-Luminaire-VRC-LED-1-50K-MVOLT-M6/204718188" TargetMode="External"/><Relationship Id="rId44" Type="http://schemas.openxmlformats.org/officeDocument/2006/relationships/hyperlink" Target="https://www.e-conolight.com/outdoor-lighting/canopy/e-cc5.html?cct=5251&amp;finish=5311" TargetMode="External"/><Relationship Id="rId52" Type="http://schemas.openxmlformats.org/officeDocument/2006/relationships/hyperlink" Target="https://www.grainger.com/product/CREE-15-x-15-x-2-LED-Canopy-Light-48PF32?s_pp=false&amp;picUrl=//static.grainger.com/rp/s/is/image/Grainger/48PF31_AS01?$smthumb$&amp;breadcrumbCatId=26765" TargetMode="External"/><Relationship Id="rId60" Type="http://schemas.openxmlformats.org/officeDocument/2006/relationships/hyperlink" Target="https://www.grainger.com/product/CREE-15-x-15-x-2-29-32-LED-Canopy-48PF30?s_pp=false&amp;picUrl=//static.grainger.com/rp/s/is/image/Grainger/48PF27_AS01?$smthumb$&amp;breadcrumbCatId=26765" TargetMode="External"/><Relationship Id="rId65" Type="http://schemas.openxmlformats.org/officeDocument/2006/relationships/hyperlink" Target="https://www.grainger.com/product/ACUITY-LITHONIA-12-3-8-x-12-3-8-x-8-3-4-LED-22LU30?s_pp=false&amp;picUrl=//static.grainger.com/rp/s/is/image/Grainger/22LU30_AW01?$smthumb$&amp;breadcrumbCatId=26765" TargetMode="External"/><Relationship Id="rId73" Type="http://schemas.openxmlformats.org/officeDocument/2006/relationships/hyperlink" Target="http://www.homedepot.com/p/Axis-LED-Lighting-90-Watt-Bronze-LED-Outdoor-Canopy-Light-Natural-White-5000K-AEP90WCL/206685711" TargetMode="External"/><Relationship Id="rId78" Type="http://schemas.openxmlformats.org/officeDocument/2006/relationships/hyperlink" Target="http://www.homedepot.com/p/Lithonia-Lighting-Ceiling-Mount-Outdoor-Dark-Bronze-LED-Canopy-Ceiling-Luminaire-VRC-LED-1-50K-MVOLT-M6/204718188" TargetMode="External"/><Relationship Id="rId81" Type="http://schemas.openxmlformats.org/officeDocument/2006/relationships/hyperlink" Target="https://www.prolighting.com/outdoor/canopylights/cp-40wled-univ-5k.html" TargetMode="External"/><Relationship Id="rId86" Type="http://schemas.openxmlformats.org/officeDocument/2006/relationships/hyperlink" Target="https://www.prolighting.com/outdoor/canopylights/71462.html" TargetMode="External"/><Relationship Id="rId94" Type="http://schemas.openxmlformats.org/officeDocument/2006/relationships/drawing" Target="../drawings/drawing5.xml"/><Relationship Id="rId4" Type="http://schemas.openxmlformats.org/officeDocument/2006/relationships/hyperlink" Target="https://www.accessfixtures.com/p/150w-usa-pulse-start-metal-halide-ps-mh-large-vandal-resistant-light-fixtures-120208240277v/" TargetMode="External"/><Relationship Id="rId9" Type="http://schemas.openxmlformats.org/officeDocument/2006/relationships/hyperlink" Target="https://www.grainger.com/product/GE-LIGHTING-16-45-64-x-16-7-64-x-7-13-48TM75?s_pp=false&amp;picUrl=//static.grainger.com/rp/s/is/image/Grainger/48TM73_AS01?$smthumb$&amp;breadcrumbCatId=26765" TargetMode="External"/><Relationship Id="rId13" Type="http://schemas.openxmlformats.org/officeDocument/2006/relationships/hyperlink" Target="https://www.grainger.com/product/GE-LIGHTING-16-45-64-x-16-7-64-x-7-13-48TM73?s_pp=false&amp;picUrl=//static.grainger.com/rp/s/is/image/Grainger/48TM73_AS01?$smthumb$&amp;breadcrumbCatId=26765" TargetMode="External"/><Relationship Id="rId18" Type="http://schemas.openxmlformats.org/officeDocument/2006/relationships/hyperlink" Target="https://www.prolighting.com/outdoor/canopylights/pled2x13.html" TargetMode="External"/><Relationship Id="rId39" Type="http://schemas.openxmlformats.org/officeDocument/2006/relationships/hyperlink" Target="https://www.1000bulbs.com/product/153538/PLT-10067.html" TargetMode="External"/><Relationship Id="rId34" Type="http://schemas.openxmlformats.org/officeDocument/2006/relationships/hyperlink" Target="https://www.1000bulbs.com/product/173304/CREE-10142.html" TargetMode="External"/><Relationship Id="rId50" Type="http://schemas.openxmlformats.org/officeDocument/2006/relationships/hyperlink" Target="https://www.1000bulbs.com/product/174270/PQL-83235.html" TargetMode="External"/><Relationship Id="rId55" Type="http://schemas.openxmlformats.org/officeDocument/2006/relationships/hyperlink" Target="https://www.e-conolight.com/outdoor-lighting/canopy/led-high-output-canopy-light.html?cct=5251&amp;finish=5311" TargetMode="External"/><Relationship Id="rId76" Type="http://schemas.openxmlformats.org/officeDocument/2006/relationships/hyperlink" Target="https://www.1000bulbs.com/product/173109/LITH-0215.html" TargetMode="External"/><Relationship Id="rId7" Type="http://schemas.openxmlformats.org/officeDocument/2006/relationships/hyperlink" Target="https://www.warehouse-lighting.com/canopy-lighting/320-watt-pulse-start-metal-halide-white-powder-coat-finish-18-inch-x-18-inch-120-volt.aspx" TargetMode="External"/><Relationship Id="rId71" Type="http://schemas.openxmlformats.org/officeDocument/2006/relationships/hyperlink" Target="https://www.1000bulbs.com/product/173243/CREE-10122.html" TargetMode="External"/><Relationship Id="rId92" Type="http://schemas.openxmlformats.org/officeDocument/2006/relationships/hyperlink" Target="https://www.amazon.com/LEDwholesalers-35-Watt-Outdoor-Ceiling-UL-Listed/dp/B01H34UUG4/ref=sr_1_90?s=lamps-light&amp;ie=UTF8&amp;qid=1489427605&amp;sr=1-90&amp;keywords=LED+street" TargetMode="External"/><Relationship Id="rId2" Type="http://schemas.openxmlformats.org/officeDocument/2006/relationships/hyperlink" Target="https://www.accessfixtures.com/p/70w-usa-pulse-start-metal-halide-ps-mh-medium-vandal-resistant-light-fixtures-120208240277v/" TargetMode="External"/><Relationship Id="rId29" Type="http://schemas.openxmlformats.org/officeDocument/2006/relationships/hyperlink" Target="https://www.prolighting.com/outdoor/canopylights/cledf4050u1.html" TargetMode="External"/><Relationship Id="rId24" Type="http://schemas.openxmlformats.org/officeDocument/2006/relationships/hyperlink" Target="https://www.1000bulbs.com/product/173109/LITH-0215.html" TargetMode="External"/><Relationship Id="rId40" Type="http://schemas.openxmlformats.org/officeDocument/2006/relationships/hyperlink" Target="https://www.1000bulbs.com/product/153829/PLT-10069.html" TargetMode="External"/><Relationship Id="rId45" Type="http://schemas.openxmlformats.org/officeDocument/2006/relationships/hyperlink" Target="https://www.e-conolight.com/outdoor-lighting/canopy/led-round-canopy-light-3700-lumens.html?cct=5251&amp;finish=5311" TargetMode="External"/><Relationship Id="rId66" Type="http://schemas.openxmlformats.org/officeDocument/2006/relationships/hyperlink" Target="https://www.grainger.com/product/LUMAPRO-8-15-16-x-8-15-16-x-7-1-4-49WJ34?s_pp=false&amp;picUrl=//static.grainger.com/rp/s/is/image/Grainger/49WJ34_AS01?$smthumb$&amp;breadcrumbCatId=26765" TargetMode="External"/><Relationship Id="rId87" Type="http://schemas.openxmlformats.org/officeDocument/2006/relationships/hyperlink" Target="https://www.prolighting.com/outdoor/canopylights/cpy250-a-dm-f-b-ul-wh.html" TargetMode="External"/><Relationship Id="rId61" Type="http://schemas.openxmlformats.org/officeDocument/2006/relationships/hyperlink" Target="https://www.grainger.com/product/CREE-15-x-15-x-2-Canopy-Light-with-24AU39?s_pp=false&amp;picUrl=//static.grainger.com/rp/s/is/image/Grainger/24AU38_AS01?$smthumb$&amp;breadcrumbCatId=26765" TargetMode="External"/><Relationship Id="rId82" Type="http://schemas.openxmlformats.org/officeDocument/2006/relationships/hyperlink" Target="https://www.prolighting.com/outdoor/canopylights/gvv3604u.html" TargetMode="External"/><Relationship Id="rId19" Type="http://schemas.openxmlformats.org/officeDocument/2006/relationships/hyperlink" Target="https://www.1000bulbs.com/product/113289/LEDF-CBNZ3635050X2.html" TargetMode="External"/><Relationship Id="rId14" Type="http://schemas.openxmlformats.org/officeDocument/2006/relationships/hyperlink" Target="http://www.homedepot.com/p/ATG-Electronics-60-Watt-Outdoor-Black-LED-Canopy-Light-with-Natural-White-5000K-CPPG60HU500000/204690933" TargetMode="External"/><Relationship Id="rId30" Type="http://schemas.openxmlformats.org/officeDocument/2006/relationships/hyperlink" Target="https://www.prolighting.com/outdoor/canopylights/cp-40wled-univ-5k.html" TargetMode="External"/><Relationship Id="rId35" Type="http://schemas.openxmlformats.org/officeDocument/2006/relationships/hyperlink" Target="https://www.1000bulbs.com/product/173312/CREE-10133-KIT.html" TargetMode="External"/><Relationship Id="rId56" Type="http://schemas.openxmlformats.org/officeDocument/2006/relationships/hyperlink" Target="http://www.homedepot.com/p/Axis-LED-Lighting-90-Watt-Bronze-LED-Outdoor-Canopy-Light-Natural-White-5000K-AEP90WCL/206685711" TargetMode="External"/><Relationship Id="rId77" Type="http://schemas.openxmlformats.org/officeDocument/2006/relationships/hyperlink" Target="http://www.homedepot.com/p/Axis-LED-Lighting-60-Watt-Bronze-LED-Outdoor-Canopy-Light-Natural-White-5000K-AEP60WCL/206685699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nergy.ca.gov/2016publications/CEC-140-2016-001/CEC-140-2016-001-REV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ht="18" x14ac:dyDescent="0.35">
      <c r="A1" s="6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workbookViewId="0">
      <selection sqref="A1:B1"/>
    </sheetView>
  </sheetViews>
  <sheetFormatPr defaultRowHeight="15" x14ac:dyDescent="0.25"/>
  <cols>
    <col min="2" max="2" width="70.7109375" customWidth="1"/>
    <col min="3" max="3" width="12.85546875" customWidth="1"/>
    <col min="4" max="4" width="15.28515625" customWidth="1"/>
    <col min="6" max="6" width="8.140625" bestFit="1" customWidth="1"/>
    <col min="7" max="7" width="10.5703125" customWidth="1"/>
    <col min="8" max="8" width="5.5703125" bestFit="1" customWidth="1"/>
    <col min="9" max="9" width="5.5703125" customWidth="1"/>
    <col min="10" max="10" width="17.7109375" style="138" customWidth="1"/>
    <col min="11" max="11" width="11.28515625" bestFit="1" customWidth="1"/>
    <col min="12" max="12" width="13.5703125" customWidth="1"/>
    <col min="13" max="13" width="18" customWidth="1"/>
    <col min="14" max="14" width="18.7109375" customWidth="1"/>
  </cols>
  <sheetData>
    <row r="1" spans="1:19" s="95" customFormat="1" ht="53.45" customHeight="1" x14ac:dyDescent="0.3">
      <c r="A1" s="186" t="s">
        <v>1917</v>
      </c>
      <c r="B1" s="187"/>
      <c r="J1" s="177"/>
      <c r="P1" s="157" t="s">
        <v>1926</v>
      </c>
      <c r="Q1" s="158" t="s">
        <v>1922</v>
      </c>
      <c r="R1" s="158" t="s">
        <v>1925</v>
      </c>
      <c r="S1" s="159" t="s">
        <v>1923</v>
      </c>
    </row>
    <row r="2" spans="1:19" ht="14.45" x14ac:dyDescent="0.3">
      <c r="A2" s="31"/>
      <c r="B2" s="153" t="s">
        <v>1930</v>
      </c>
      <c r="P2" s="160" t="s">
        <v>1927</v>
      </c>
      <c r="Q2" s="156">
        <v>0.2</v>
      </c>
      <c r="R2" s="156">
        <v>0.4</v>
      </c>
      <c r="S2" s="161">
        <v>0.2</v>
      </c>
    </row>
    <row r="3" spans="1:19" ht="16.149999999999999" thickBot="1" x14ac:dyDescent="0.35">
      <c r="A3" s="95"/>
      <c r="B3" s="188"/>
      <c r="C3" s="188"/>
      <c r="D3" s="188"/>
      <c r="E3" s="188"/>
      <c r="F3" s="95"/>
      <c r="P3" s="162" t="s">
        <v>974</v>
      </c>
      <c r="Q3" s="163"/>
      <c r="R3" s="163"/>
      <c r="S3" s="164">
        <v>0.2</v>
      </c>
    </row>
    <row r="4" spans="1:19" ht="43.15" x14ac:dyDescent="0.3">
      <c r="A4" s="31"/>
      <c r="B4" s="169" t="s">
        <v>13</v>
      </c>
      <c r="C4" s="170" t="s">
        <v>1931</v>
      </c>
      <c r="D4" s="170" t="s">
        <v>1928</v>
      </c>
      <c r="E4" s="171" t="s">
        <v>1929</v>
      </c>
      <c r="I4" s="152"/>
    </row>
    <row r="5" spans="1:19" ht="14.45" x14ac:dyDescent="0.3">
      <c r="A5" s="31"/>
      <c r="B5" s="172" t="s">
        <v>22</v>
      </c>
      <c r="C5" s="167">
        <v>0.2</v>
      </c>
      <c r="D5" s="167">
        <v>0</v>
      </c>
      <c r="E5" s="173">
        <v>0.8</v>
      </c>
      <c r="I5" s="152"/>
    </row>
    <row r="6" spans="1:19" ht="14.45" x14ac:dyDescent="0.3">
      <c r="A6" s="31"/>
      <c r="B6" s="172" t="s">
        <v>1932</v>
      </c>
      <c r="C6" s="167">
        <v>0.4</v>
      </c>
      <c r="D6" s="167">
        <v>0</v>
      </c>
      <c r="E6" s="173">
        <v>0.6</v>
      </c>
      <c r="F6" s="152"/>
      <c r="I6" s="152"/>
    </row>
    <row r="7" spans="1:19" ht="14.45" x14ac:dyDescent="0.3">
      <c r="A7" s="31"/>
      <c r="B7" s="172" t="s">
        <v>893</v>
      </c>
      <c r="C7" s="167">
        <v>0.2</v>
      </c>
      <c r="D7" s="167">
        <v>0.2</v>
      </c>
      <c r="E7" s="173">
        <v>0.6</v>
      </c>
      <c r="F7" s="152"/>
      <c r="I7" s="152"/>
    </row>
    <row r="8" spans="1:19" ht="14.45" x14ac:dyDescent="0.3">
      <c r="A8" s="31"/>
      <c r="B8" s="172" t="s">
        <v>792</v>
      </c>
      <c r="C8" s="167">
        <v>0.4</v>
      </c>
      <c r="D8" s="167">
        <v>0</v>
      </c>
      <c r="E8" s="173">
        <v>0.6</v>
      </c>
      <c r="F8" s="152"/>
      <c r="G8" s="168"/>
      <c r="H8" s="152"/>
      <c r="I8" s="152"/>
    </row>
    <row r="9" spans="1:19" s="31" customFormat="1" thickBot="1" x14ac:dyDescent="0.35">
      <c r="B9" s="174" t="s">
        <v>917</v>
      </c>
      <c r="C9" s="175">
        <v>0.4</v>
      </c>
      <c r="D9" s="175">
        <v>0</v>
      </c>
      <c r="E9" s="176">
        <v>0.6</v>
      </c>
      <c r="F9" s="152"/>
      <c r="G9" s="168"/>
      <c r="H9" s="152"/>
      <c r="I9" s="152"/>
      <c r="J9" s="178"/>
    </row>
    <row r="10" spans="1:19" s="36" customFormat="1" ht="14.45" x14ac:dyDescent="0.3">
      <c r="B10" s="179"/>
      <c r="C10" s="180"/>
      <c r="D10" s="180"/>
      <c r="E10" s="181"/>
      <c r="F10" s="155"/>
      <c r="G10" s="182"/>
      <c r="H10" s="155"/>
      <c r="I10" s="155"/>
      <c r="J10" s="183"/>
    </row>
    <row r="11" spans="1:19" s="95" customFormat="1" ht="57.6" x14ac:dyDescent="0.3">
      <c r="A11" s="33" t="s">
        <v>1918</v>
      </c>
      <c r="B11" s="33" t="s">
        <v>1919</v>
      </c>
      <c r="C11" s="33" t="s">
        <v>1920</v>
      </c>
      <c r="D11" s="136" t="s">
        <v>1921</v>
      </c>
      <c r="E11" s="136" t="s">
        <v>1924</v>
      </c>
      <c r="F11" s="33" t="s">
        <v>1829</v>
      </c>
      <c r="G11" s="136" t="s">
        <v>1821</v>
      </c>
      <c r="H11" s="33" t="s">
        <v>1830</v>
      </c>
      <c r="I11" s="165"/>
      <c r="J11" s="177"/>
    </row>
    <row r="12" spans="1:19" ht="14.45" x14ac:dyDescent="0.3">
      <c r="A12" s="32" t="s">
        <v>1831</v>
      </c>
      <c r="B12" s="32" t="s">
        <v>1832</v>
      </c>
      <c r="C12" s="154">
        <f>'Streetlight+PoleMountArea'!Z9</f>
        <v>252.00023472716143</v>
      </c>
      <c r="D12" s="154">
        <f>'Streetlight+PoleMountArea'!AA9</f>
        <v>251.8418421235819</v>
      </c>
      <c r="E12" s="32"/>
      <c r="F12" s="154">
        <f>ROUND($E$5*C12+$C$5*D12,0)</f>
        <v>252</v>
      </c>
      <c r="G12" s="154">
        <f>'Streetlight+PoleMountArea'!Y9</f>
        <v>332.31935062086183</v>
      </c>
      <c r="H12" s="154">
        <f>G12-F12</f>
        <v>80.319350620861826</v>
      </c>
      <c r="I12" s="166"/>
      <c r="L12" s="151"/>
    </row>
    <row r="13" spans="1:19" ht="14.45" x14ac:dyDescent="0.3">
      <c r="A13" s="32" t="s">
        <v>1833</v>
      </c>
      <c r="B13" s="32" t="s">
        <v>1834</v>
      </c>
      <c r="C13" s="154">
        <f>'Streetlight+PoleMountArea'!Z10</f>
        <v>265.76258642555706</v>
      </c>
      <c r="D13" s="154">
        <f>'Streetlight+PoleMountArea'!AA10</f>
        <v>258.73058426684565</v>
      </c>
      <c r="E13" s="32"/>
      <c r="F13" s="154">
        <f t="shared" ref="F13:F25" si="0">ROUND($E$5*C13+$C$5*D13,0)</f>
        <v>264</v>
      </c>
      <c r="G13" s="154">
        <f>'Streetlight+PoleMountArea'!Y10</f>
        <v>343.80115923668501</v>
      </c>
      <c r="H13" s="154">
        <f t="shared" ref="H13:H54" si="1">G13-F13</f>
        <v>79.80115923668501</v>
      </c>
      <c r="I13" s="166"/>
      <c r="L13" s="151"/>
    </row>
    <row r="14" spans="1:19" ht="14.45" x14ac:dyDescent="0.3">
      <c r="A14" s="32" t="s">
        <v>1835</v>
      </c>
      <c r="B14" s="32" t="s">
        <v>1836</v>
      </c>
      <c r="C14" s="154">
        <f>'Streetlight+PoleMountArea'!Z11</f>
        <v>284.15241342656765</v>
      </c>
      <c r="D14" s="154">
        <f>'Streetlight+PoleMountArea'!AA11</f>
        <v>270.00204698697627</v>
      </c>
      <c r="E14" s="32"/>
      <c r="F14" s="154">
        <f t="shared" si="0"/>
        <v>281</v>
      </c>
      <c r="G14" s="154">
        <f>'Streetlight+PoleMountArea'!Y11</f>
        <v>359.14362967568093</v>
      </c>
      <c r="H14" s="154">
        <f t="shared" si="1"/>
        <v>78.143629675680927</v>
      </c>
      <c r="I14" s="166"/>
      <c r="L14" s="151"/>
    </row>
    <row r="15" spans="1:19" ht="14.45" x14ac:dyDescent="0.3">
      <c r="A15" s="32" t="s">
        <v>1837</v>
      </c>
      <c r="B15" s="32" t="s">
        <v>1838</v>
      </c>
      <c r="C15" s="154">
        <f>'Streetlight+PoleMountArea'!Z12</f>
        <v>318.0225769688609</v>
      </c>
      <c r="D15" s="154">
        <f>'Streetlight+PoleMountArea'!AA12</f>
        <v>277.89049448924897</v>
      </c>
      <c r="E15" s="32"/>
      <c r="F15" s="154">
        <f t="shared" si="0"/>
        <v>310</v>
      </c>
      <c r="G15" s="154">
        <f>'Streetlight+PoleMountArea'!Y12</f>
        <v>387.40120832952226</v>
      </c>
      <c r="H15" s="154">
        <f t="shared" si="1"/>
        <v>77.401208329522262</v>
      </c>
      <c r="I15" s="166"/>
      <c r="L15" s="151"/>
    </row>
    <row r="16" spans="1:19" ht="14.45" x14ac:dyDescent="0.3">
      <c r="A16" s="32" t="s">
        <v>1839</v>
      </c>
      <c r="B16" s="32" t="s">
        <v>1840</v>
      </c>
      <c r="C16" s="154">
        <f>'Streetlight+PoleMountArea'!Z13</f>
        <v>332.1359148179539</v>
      </c>
      <c r="D16" s="154">
        <f>'Streetlight+PoleMountArea'!AA13</f>
        <v>288.79723485503769</v>
      </c>
      <c r="E16" s="32"/>
      <c r="F16" s="154">
        <f t="shared" si="0"/>
        <v>323</v>
      </c>
      <c r="G16" s="154">
        <f>'Streetlight+PoleMountArea'!Y13</f>
        <v>399.17584159460807</v>
      </c>
      <c r="H16" s="154">
        <f t="shared" si="1"/>
        <v>76.175841594608073</v>
      </c>
      <c r="I16" s="166"/>
      <c r="L16" s="151"/>
    </row>
    <row r="17" spans="1:12" ht="14.45" x14ac:dyDescent="0.3">
      <c r="A17" s="32" t="s">
        <v>1841</v>
      </c>
      <c r="B17" s="32" t="s">
        <v>1842</v>
      </c>
      <c r="C17" s="154">
        <f>'Streetlight+PoleMountArea'!Z14</f>
        <v>364.45250281952889</v>
      </c>
      <c r="D17" s="154">
        <f>'Streetlight+PoleMountArea'!AA14</f>
        <v>302.54921183798865</v>
      </c>
      <c r="E17" s="32"/>
      <c r="F17" s="154">
        <f t="shared" si="0"/>
        <v>352</v>
      </c>
      <c r="G17" s="154">
        <f>'Streetlight+PoleMountArea'!Y14</f>
        <v>426.13728587987123</v>
      </c>
      <c r="H17" s="154">
        <f t="shared" si="1"/>
        <v>74.137285879871229</v>
      </c>
      <c r="I17" s="166"/>
      <c r="L17" s="151"/>
    </row>
    <row r="18" spans="1:12" ht="14.45" x14ac:dyDescent="0.3">
      <c r="A18" s="32" t="s">
        <v>1843</v>
      </c>
      <c r="B18" s="32" t="s">
        <v>1844</v>
      </c>
      <c r="C18" s="154">
        <f>'Streetlight+PoleMountArea'!Z15</f>
        <v>416.66815827011305</v>
      </c>
      <c r="D18" s="154">
        <f>'Streetlight+PoleMountArea'!AA15</f>
        <v>319.62063154096228</v>
      </c>
      <c r="E18" s="32"/>
      <c r="F18" s="154">
        <f t="shared" si="0"/>
        <v>397</v>
      </c>
      <c r="G18" s="154">
        <f>'Streetlight+PoleMountArea'!Y15</f>
        <v>469.70034659595956</v>
      </c>
      <c r="H18" s="154">
        <f t="shared" si="1"/>
        <v>72.700346595959559</v>
      </c>
      <c r="I18" s="166"/>
      <c r="L18" s="151"/>
    </row>
    <row r="19" spans="1:12" ht="14.45" x14ac:dyDescent="0.3">
      <c r="A19" s="32" t="s">
        <v>1845</v>
      </c>
      <c r="B19" s="32" t="s">
        <v>1846</v>
      </c>
      <c r="C19" s="154">
        <f>'Streetlight+PoleMountArea'!Z9</f>
        <v>252.00023472716143</v>
      </c>
      <c r="D19" s="154">
        <f>'Streetlight+PoleMountArea'!AA9</f>
        <v>251.8418421235819</v>
      </c>
      <c r="E19" s="32"/>
      <c r="F19" s="154">
        <f t="shared" si="0"/>
        <v>252</v>
      </c>
      <c r="G19" s="154">
        <f>'Streetlight+PoleMountArea'!Y9</f>
        <v>332.31935062086183</v>
      </c>
      <c r="H19" s="154">
        <f t="shared" si="1"/>
        <v>80.319350620861826</v>
      </c>
      <c r="I19" s="166"/>
      <c r="L19" s="151"/>
    </row>
    <row r="20" spans="1:12" ht="14.45" x14ac:dyDescent="0.3">
      <c r="A20" s="32" t="s">
        <v>1847</v>
      </c>
      <c r="B20" s="32" t="s">
        <v>1848</v>
      </c>
      <c r="C20" s="154">
        <f>'Streetlight+PoleMountArea'!Z10</f>
        <v>265.76258642555706</v>
      </c>
      <c r="D20" s="154">
        <f>'Streetlight+PoleMountArea'!AA10</f>
        <v>258.73058426684565</v>
      </c>
      <c r="E20" s="32"/>
      <c r="F20" s="154">
        <f t="shared" si="0"/>
        <v>264</v>
      </c>
      <c r="G20" s="154">
        <f>'Streetlight+PoleMountArea'!Y10</f>
        <v>343.80115923668501</v>
      </c>
      <c r="H20" s="154">
        <f t="shared" si="1"/>
        <v>79.80115923668501</v>
      </c>
      <c r="I20" s="166"/>
      <c r="L20" s="151"/>
    </row>
    <row r="21" spans="1:12" ht="14.45" x14ac:dyDescent="0.3">
      <c r="A21" s="32" t="s">
        <v>1849</v>
      </c>
      <c r="B21" s="32" t="s">
        <v>1850</v>
      </c>
      <c r="C21" s="154">
        <f>'Streetlight+PoleMountArea'!Z11</f>
        <v>284.15241342656765</v>
      </c>
      <c r="D21" s="154">
        <f>'Streetlight+PoleMountArea'!AA11</f>
        <v>270.00204698697627</v>
      </c>
      <c r="E21" s="32"/>
      <c r="F21" s="154">
        <f t="shared" si="0"/>
        <v>281</v>
      </c>
      <c r="G21" s="154">
        <f>'Streetlight+PoleMountArea'!Y11</f>
        <v>359.14362967568093</v>
      </c>
      <c r="H21" s="154">
        <f t="shared" si="1"/>
        <v>78.143629675680927</v>
      </c>
      <c r="I21" s="166"/>
      <c r="L21" s="151"/>
    </row>
    <row r="22" spans="1:12" x14ac:dyDescent="0.25">
      <c r="A22" s="32" t="s">
        <v>1851</v>
      </c>
      <c r="B22" s="32" t="s">
        <v>1852</v>
      </c>
      <c r="C22" s="154">
        <f>'Streetlight+PoleMountArea'!Z12</f>
        <v>318.0225769688609</v>
      </c>
      <c r="D22" s="154">
        <f>'Streetlight+PoleMountArea'!AA12</f>
        <v>277.89049448924897</v>
      </c>
      <c r="E22" s="32"/>
      <c r="F22" s="154">
        <f t="shared" si="0"/>
        <v>310</v>
      </c>
      <c r="G22" s="154">
        <f>'Streetlight+PoleMountArea'!Y12</f>
        <v>387.40120832952226</v>
      </c>
      <c r="H22" s="154">
        <f t="shared" si="1"/>
        <v>77.401208329522262</v>
      </c>
      <c r="I22" s="166"/>
      <c r="L22" s="151"/>
    </row>
    <row r="23" spans="1:12" x14ac:dyDescent="0.25">
      <c r="A23" s="32" t="s">
        <v>1853</v>
      </c>
      <c r="B23" s="32" t="s">
        <v>1854</v>
      </c>
      <c r="C23" s="154">
        <f>'Streetlight+PoleMountArea'!Z13</f>
        <v>332.1359148179539</v>
      </c>
      <c r="D23" s="154">
        <f>'Streetlight+PoleMountArea'!AA13</f>
        <v>288.79723485503769</v>
      </c>
      <c r="E23" s="32"/>
      <c r="F23" s="154">
        <f t="shared" si="0"/>
        <v>323</v>
      </c>
      <c r="G23" s="154">
        <f>'Streetlight+PoleMountArea'!Y13</f>
        <v>399.17584159460807</v>
      </c>
      <c r="H23" s="154">
        <f t="shared" si="1"/>
        <v>76.175841594608073</v>
      </c>
      <c r="I23" s="166"/>
      <c r="L23" s="151"/>
    </row>
    <row r="24" spans="1:12" x14ac:dyDescent="0.25">
      <c r="A24" s="32" t="s">
        <v>1855</v>
      </c>
      <c r="B24" s="32" t="s">
        <v>1856</v>
      </c>
      <c r="C24" s="154">
        <f>'Streetlight+PoleMountArea'!Z14</f>
        <v>364.45250281952889</v>
      </c>
      <c r="D24" s="154">
        <f>'Streetlight+PoleMountArea'!AA14</f>
        <v>302.54921183798865</v>
      </c>
      <c r="E24" s="32"/>
      <c r="F24" s="154">
        <f t="shared" si="0"/>
        <v>352</v>
      </c>
      <c r="G24" s="154">
        <f>'Streetlight+PoleMountArea'!Y14</f>
        <v>426.13728587987123</v>
      </c>
      <c r="H24" s="154">
        <f t="shared" si="1"/>
        <v>74.137285879871229</v>
      </c>
      <c r="I24" s="166"/>
      <c r="L24" s="151"/>
    </row>
    <row r="25" spans="1:12" x14ac:dyDescent="0.25">
      <c r="A25" s="32" t="s">
        <v>1857</v>
      </c>
      <c r="B25" s="32" t="s">
        <v>1858</v>
      </c>
      <c r="C25" s="154">
        <f>'Streetlight+PoleMountArea'!Z15</f>
        <v>416.66815827011305</v>
      </c>
      <c r="D25" s="154">
        <f>'Streetlight+PoleMountArea'!AA15</f>
        <v>319.62063154096228</v>
      </c>
      <c r="E25" s="32"/>
      <c r="F25" s="154">
        <f t="shared" si="0"/>
        <v>397</v>
      </c>
      <c r="G25" s="154">
        <f>'Streetlight+PoleMountArea'!Y15</f>
        <v>469.70034659595956</v>
      </c>
      <c r="H25" s="154">
        <f t="shared" si="1"/>
        <v>72.700346595959559</v>
      </c>
      <c r="I25" s="166"/>
      <c r="L25" s="151"/>
    </row>
    <row r="26" spans="1:12" x14ac:dyDescent="0.25">
      <c r="A26" s="32" t="s">
        <v>1859</v>
      </c>
      <c r="B26" s="32" t="s">
        <v>1860</v>
      </c>
      <c r="C26" s="154">
        <f>'Streetlight+PoleMountArea'!Z9</f>
        <v>252.00023472716143</v>
      </c>
      <c r="D26" s="154">
        <f>'Streetlight+PoleMountArea'!AA9</f>
        <v>251.8418421235819</v>
      </c>
      <c r="E26" s="32"/>
      <c r="F26" s="154">
        <f t="shared" ref="F26:F34" si="2">ROUND($E$6*C26+$C$6*D26,0)</f>
        <v>252</v>
      </c>
      <c r="G26" s="154">
        <f>'Streetlight+PoleMountArea'!Y9</f>
        <v>332.31935062086183</v>
      </c>
      <c r="H26" s="154">
        <f t="shared" si="1"/>
        <v>80.319350620861826</v>
      </c>
      <c r="I26" s="166"/>
      <c r="L26" s="151"/>
    </row>
    <row r="27" spans="1:12" x14ac:dyDescent="0.25">
      <c r="A27" s="32" t="s">
        <v>1861</v>
      </c>
      <c r="B27" s="32" t="s">
        <v>1862</v>
      </c>
      <c r="C27" s="154">
        <f>'Streetlight+PoleMountArea'!Z10</f>
        <v>265.76258642555706</v>
      </c>
      <c r="D27" s="154">
        <f>'Streetlight+PoleMountArea'!AA10</f>
        <v>258.73058426684565</v>
      </c>
      <c r="E27" s="32"/>
      <c r="F27" s="154">
        <f t="shared" si="2"/>
        <v>263</v>
      </c>
      <c r="G27" s="154">
        <f>'Streetlight+PoleMountArea'!Y10</f>
        <v>343.80115923668501</v>
      </c>
      <c r="H27" s="154">
        <f t="shared" si="1"/>
        <v>80.80115923668501</v>
      </c>
      <c r="I27" s="166"/>
      <c r="L27" s="151"/>
    </row>
    <row r="28" spans="1:12" x14ac:dyDescent="0.25">
      <c r="A28" s="32" t="s">
        <v>1863</v>
      </c>
      <c r="B28" s="32" t="s">
        <v>1864</v>
      </c>
      <c r="C28" s="154">
        <f>'Streetlight+PoleMountArea'!Z11</f>
        <v>284.15241342656765</v>
      </c>
      <c r="D28" s="154">
        <f>'Streetlight+PoleMountArea'!AA11</f>
        <v>270.00204698697627</v>
      </c>
      <c r="E28" s="32"/>
      <c r="F28" s="154">
        <f t="shared" si="2"/>
        <v>278</v>
      </c>
      <c r="G28" s="154">
        <f>'Streetlight+PoleMountArea'!Y11</f>
        <v>359.14362967568093</v>
      </c>
      <c r="H28" s="154">
        <f t="shared" si="1"/>
        <v>81.143629675680927</v>
      </c>
      <c r="I28" s="166"/>
      <c r="L28" s="151"/>
    </row>
    <row r="29" spans="1:12" x14ac:dyDescent="0.25">
      <c r="A29" s="32" t="s">
        <v>1865</v>
      </c>
      <c r="B29" s="32" t="s">
        <v>1866</v>
      </c>
      <c r="C29" s="154">
        <f>'Streetlight+PoleMountArea'!Z12</f>
        <v>318.0225769688609</v>
      </c>
      <c r="D29" s="154">
        <f>'Streetlight+PoleMountArea'!AA12</f>
        <v>277.89049448924897</v>
      </c>
      <c r="E29" s="32"/>
      <c r="F29" s="154">
        <f t="shared" si="2"/>
        <v>302</v>
      </c>
      <c r="G29" s="154">
        <f>'Streetlight+PoleMountArea'!Y12</f>
        <v>387.40120832952226</v>
      </c>
      <c r="H29" s="154">
        <f t="shared" si="1"/>
        <v>85.401208329522262</v>
      </c>
      <c r="I29" s="166"/>
      <c r="L29" s="151"/>
    </row>
    <row r="30" spans="1:12" x14ac:dyDescent="0.25">
      <c r="A30" s="32" t="s">
        <v>1867</v>
      </c>
      <c r="B30" s="32" t="s">
        <v>1868</v>
      </c>
      <c r="C30" s="154">
        <f>'Streetlight+PoleMountArea'!Z13</f>
        <v>332.1359148179539</v>
      </c>
      <c r="D30" s="154">
        <f>'Streetlight+PoleMountArea'!AA13</f>
        <v>288.79723485503769</v>
      </c>
      <c r="E30" s="32"/>
      <c r="F30" s="154">
        <f t="shared" si="2"/>
        <v>315</v>
      </c>
      <c r="G30" s="154">
        <f>'Streetlight+PoleMountArea'!Y13</f>
        <v>399.17584159460807</v>
      </c>
      <c r="H30" s="154">
        <f t="shared" si="1"/>
        <v>84.175841594608073</v>
      </c>
      <c r="I30" s="166"/>
      <c r="L30" s="151"/>
    </row>
    <row r="31" spans="1:12" x14ac:dyDescent="0.25">
      <c r="A31" s="32" t="s">
        <v>1869</v>
      </c>
      <c r="B31" s="32" t="s">
        <v>1870</v>
      </c>
      <c r="C31" s="154">
        <f>'Streetlight+PoleMountArea'!Z14</f>
        <v>364.45250281952889</v>
      </c>
      <c r="D31" s="154">
        <f>'Streetlight+PoleMountArea'!AA14</f>
        <v>302.54921183798865</v>
      </c>
      <c r="E31" s="32"/>
      <c r="F31" s="154">
        <f t="shared" si="2"/>
        <v>340</v>
      </c>
      <c r="G31" s="154">
        <f>'Streetlight+PoleMountArea'!Y14</f>
        <v>426.13728587987123</v>
      </c>
      <c r="H31" s="154">
        <f t="shared" si="1"/>
        <v>86.137285879871229</v>
      </c>
      <c r="I31" s="166"/>
      <c r="L31" s="151"/>
    </row>
    <row r="32" spans="1:12" x14ac:dyDescent="0.25">
      <c r="A32" s="32" t="s">
        <v>1871</v>
      </c>
      <c r="B32" s="32" t="s">
        <v>1872</v>
      </c>
      <c r="C32" s="154">
        <f>'Streetlight+PoleMountArea'!Z15</f>
        <v>416.66815827011305</v>
      </c>
      <c r="D32" s="154">
        <f>'Streetlight+PoleMountArea'!AA15</f>
        <v>319.62063154096228</v>
      </c>
      <c r="E32" s="32"/>
      <c r="F32" s="154">
        <f t="shared" si="2"/>
        <v>378</v>
      </c>
      <c r="G32" s="154">
        <f>'Streetlight+PoleMountArea'!Y15</f>
        <v>469.70034659595956</v>
      </c>
      <c r="H32" s="154">
        <f t="shared" si="1"/>
        <v>91.700346595959559</v>
      </c>
      <c r="I32" s="166"/>
      <c r="L32" s="151"/>
    </row>
    <row r="33" spans="1:12" x14ac:dyDescent="0.25">
      <c r="A33" s="32" t="s">
        <v>1873</v>
      </c>
      <c r="B33" s="32" t="s">
        <v>1874</v>
      </c>
      <c r="C33" s="154">
        <f>'Streetlight+PoleMountArea'!Z16</f>
        <v>561.86558692701237</v>
      </c>
      <c r="D33" s="154">
        <f>'Streetlight+PoleMountArea'!AA16</f>
        <v>394.85437817196708</v>
      </c>
      <c r="E33" s="32"/>
      <c r="F33" s="154">
        <f t="shared" si="2"/>
        <v>495</v>
      </c>
      <c r="G33" s="154">
        <f>'Streetlight+PoleMountArea'!Y16</f>
        <v>590.83728044880536</v>
      </c>
      <c r="H33" s="154">
        <f t="shared" si="1"/>
        <v>95.837280448805359</v>
      </c>
      <c r="I33" s="166"/>
      <c r="L33" s="151"/>
    </row>
    <row r="34" spans="1:12" x14ac:dyDescent="0.25">
      <c r="A34" s="32" t="s">
        <v>1875</v>
      </c>
      <c r="B34" s="32" t="s">
        <v>1876</v>
      </c>
      <c r="C34" s="154">
        <f>'Streetlight+PoleMountArea'!Z17</f>
        <v>761.37350416549975</v>
      </c>
      <c r="D34" s="154">
        <f>'Streetlight+PoleMountArea'!AA17</f>
        <v>444.00854006049235</v>
      </c>
      <c r="E34" s="32"/>
      <c r="F34" s="154">
        <f t="shared" si="2"/>
        <v>634</v>
      </c>
      <c r="G34" s="154">
        <f>'Streetlight+PoleMountArea'!Y17</f>
        <v>757.28497581912779</v>
      </c>
      <c r="H34" s="154">
        <f t="shared" si="1"/>
        <v>123.28497581912779</v>
      </c>
      <c r="I34" s="166"/>
      <c r="L34" s="151"/>
    </row>
    <row r="35" spans="1:12" x14ac:dyDescent="0.25">
      <c r="A35" s="32" t="s">
        <v>1877</v>
      </c>
      <c r="B35" s="32" t="s">
        <v>1878</v>
      </c>
      <c r="C35" s="154">
        <f>Garage!Z9</f>
        <v>254.09344821720782</v>
      </c>
      <c r="D35" s="154">
        <f>Garage!AA9</f>
        <v>83.52</v>
      </c>
      <c r="E35" s="154">
        <f>Garage!AB9</f>
        <v>70.099999999999994</v>
      </c>
      <c r="F35" s="154">
        <f>ROUND($E$7*C35+$C$7*D35+$D$7*E35,0)</f>
        <v>183</v>
      </c>
      <c r="G35" s="154">
        <f>Garage!Y9</f>
        <v>211.43424943791581</v>
      </c>
      <c r="H35" s="154">
        <f t="shared" si="1"/>
        <v>28.43424943791581</v>
      </c>
      <c r="I35" s="166"/>
      <c r="L35" s="151"/>
    </row>
    <row r="36" spans="1:12" x14ac:dyDescent="0.25">
      <c r="A36" s="32" t="s">
        <v>1879</v>
      </c>
      <c r="B36" s="32" t="s">
        <v>1880</v>
      </c>
      <c r="C36" s="154">
        <f>Garage!Z10</f>
        <v>290.44887914806282</v>
      </c>
      <c r="D36" s="154">
        <f>Garage!AA10</f>
        <v>90.14</v>
      </c>
      <c r="E36" s="154">
        <f>Garage!AB10</f>
        <v>175.34</v>
      </c>
      <c r="F36" s="154">
        <f>ROUND($E$7*C36+$C$7*D36+$D$7*E36,0)</f>
        <v>227</v>
      </c>
      <c r="G36" s="154">
        <f>Garage!Y10</f>
        <v>282.38568683191704</v>
      </c>
      <c r="H36" s="154">
        <f t="shared" si="1"/>
        <v>55.385686831917042</v>
      </c>
      <c r="I36" s="166"/>
      <c r="L36" s="151"/>
    </row>
    <row r="37" spans="1:12" x14ac:dyDescent="0.25">
      <c r="A37" s="32" t="s">
        <v>1881</v>
      </c>
      <c r="B37" s="32" t="s">
        <v>1882</v>
      </c>
      <c r="C37" s="154">
        <f>Garage!Z11</f>
        <v>339.02851873419189</v>
      </c>
      <c r="D37" s="154">
        <f>Garage!AA11</f>
        <v>155.99</v>
      </c>
      <c r="E37" s="154">
        <f>Garage!AB11</f>
        <v>275.33999999999997</v>
      </c>
      <c r="F37" s="154">
        <f>ROUND($E$7*C37+$C$7*D37+$D$7*E37,0)</f>
        <v>290</v>
      </c>
      <c r="G37" s="154">
        <f>Garage!Y11</f>
        <v>377.19394981947175</v>
      </c>
      <c r="H37" s="154">
        <f t="shared" si="1"/>
        <v>87.193949819471754</v>
      </c>
      <c r="I37" s="166"/>
      <c r="L37" s="151"/>
    </row>
    <row r="38" spans="1:12" x14ac:dyDescent="0.25">
      <c r="A38" s="32" t="s">
        <v>1883</v>
      </c>
      <c r="B38" s="32" t="s">
        <v>1884</v>
      </c>
      <c r="C38" s="154">
        <f>Garage!Z12</f>
        <v>428.50191821301428</v>
      </c>
      <c r="D38" s="154">
        <f>Garage!AA12</f>
        <v>325</v>
      </c>
      <c r="E38" s="154">
        <f>Garage!AB12</f>
        <v>192.86</v>
      </c>
      <c r="F38" s="154">
        <f>ROUND($E$7*C38+$C$7*D38+$D$7*E38,0)</f>
        <v>361</v>
      </c>
      <c r="G38" s="154">
        <f>Garage!Y12</f>
        <v>551.8106752716883</v>
      </c>
      <c r="H38" s="154">
        <f t="shared" si="1"/>
        <v>190.8106752716883</v>
      </c>
      <c r="I38" s="166"/>
      <c r="L38" s="151"/>
    </row>
    <row r="39" spans="1:12" x14ac:dyDescent="0.25">
      <c r="A39" s="32" t="s">
        <v>1885</v>
      </c>
      <c r="B39" s="32" t="s">
        <v>1886</v>
      </c>
      <c r="C39" s="154">
        <f>'Wall-Mount'!Z9</f>
        <v>162.34517271374085</v>
      </c>
      <c r="D39" s="154">
        <f>'Wall-Mount'!AA9</f>
        <v>202.8296649493457</v>
      </c>
      <c r="E39" s="154"/>
      <c r="F39" s="154">
        <f t="shared" ref="F39:F47" si="3">ROUND($E$8*C39+$C$8*D39,0)</f>
        <v>179</v>
      </c>
      <c r="G39" s="154">
        <f>'Wall-Mount'!Y9</f>
        <v>236.12886714651199</v>
      </c>
      <c r="H39" s="154">
        <f t="shared" si="1"/>
        <v>57.128867146511993</v>
      </c>
      <c r="I39" s="166"/>
      <c r="L39" s="151"/>
    </row>
    <row r="40" spans="1:12" x14ac:dyDescent="0.25">
      <c r="A40" s="32" t="s">
        <v>1887</v>
      </c>
      <c r="B40" s="32" t="s">
        <v>1888</v>
      </c>
      <c r="C40" s="154">
        <f>'Wall-Mount'!Z10</f>
        <v>167.71974599246445</v>
      </c>
      <c r="D40" s="154">
        <f>'Wall-Mount'!AA10</f>
        <v>207.52448411663218</v>
      </c>
      <c r="E40" s="154"/>
      <c r="F40" s="154">
        <f t="shared" si="3"/>
        <v>184</v>
      </c>
      <c r="G40" s="154">
        <f>'Wall-Mount'!Y10</f>
        <v>263.81771933442235</v>
      </c>
      <c r="H40" s="154">
        <f t="shared" si="1"/>
        <v>79.81771933442235</v>
      </c>
      <c r="I40" s="166"/>
      <c r="L40" s="151"/>
    </row>
    <row r="41" spans="1:12" x14ac:dyDescent="0.25">
      <c r="A41" s="32" t="s">
        <v>1889</v>
      </c>
      <c r="B41" s="32" t="s">
        <v>1890</v>
      </c>
      <c r="C41" s="154">
        <f>'Wall-Mount'!Z11</f>
        <v>174.90147444745685</v>
      </c>
      <c r="D41" s="154">
        <f>'Wall-Mount'!AA11</f>
        <v>215.20621731571418</v>
      </c>
      <c r="E41" s="154"/>
      <c r="F41" s="154">
        <f t="shared" si="3"/>
        <v>191</v>
      </c>
      <c r="G41" s="154">
        <f>'Wall-Mount'!Y11</f>
        <v>300.81671578148917</v>
      </c>
      <c r="H41" s="154">
        <f t="shared" si="1"/>
        <v>109.81671578148917</v>
      </c>
      <c r="I41" s="166"/>
      <c r="L41" s="151"/>
    </row>
    <row r="42" spans="1:12" x14ac:dyDescent="0.25">
      <c r="A42" s="32" t="s">
        <v>1891</v>
      </c>
      <c r="B42" s="32" t="s">
        <v>1892</v>
      </c>
      <c r="C42" s="154">
        <f>'Wall-Mount'!Z12</f>
        <v>188.12869606697328</v>
      </c>
      <c r="D42" s="154">
        <f>'Wall-Mount'!AA12</f>
        <v>220.58235620487525</v>
      </c>
      <c r="E42" s="154"/>
      <c r="F42" s="154">
        <f t="shared" si="3"/>
        <v>201</v>
      </c>
      <c r="G42" s="154">
        <f>'Wall-Mount'!Y12</f>
        <v>368.96102515938679</v>
      </c>
      <c r="H42" s="154">
        <f t="shared" si="1"/>
        <v>167.96102515938679</v>
      </c>
      <c r="I42" s="166"/>
      <c r="L42" s="151"/>
    </row>
    <row r="43" spans="1:12" x14ac:dyDescent="0.25">
      <c r="A43" s="32" t="s">
        <v>1893</v>
      </c>
      <c r="B43" s="32" t="s">
        <v>1894</v>
      </c>
      <c r="C43" s="154">
        <f>'Wall-Mount'!Z13</f>
        <v>193.64033899978511</v>
      </c>
      <c r="D43" s="154">
        <f>'Wall-Mount'!AA13</f>
        <v>228.01552363327056</v>
      </c>
      <c r="E43" s="154"/>
      <c r="F43" s="154">
        <f t="shared" si="3"/>
        <v>207</v>
      </c>
      <c r="G43" s="154">
        <f>'Wall-Mount'!Y13</f>
        <v>397.35603599370029</v>
      </c>
      <c r="H43" s="154">
        <f t="shared" si="1"/>
        <v>190.35603599370029</v>
      </c>
      <c r="I43" s="166"/>
      <c r="L43" s="151"/>
    </row>
    <row r="44" spans="1:12" x14ac:dyDescent="0.25">
      <c r="A44" s="32" t="s">
        <v>1895</v>
      </c>
      <c r="B44" s="32" t="s">
        <v>1896</v>
      </c>
      <c r="C44" s="154">
        <f>'Wall-Mount'!Z14</f>
        <v>206.26084704515301</v>
      </c>
      <c r="D44" s="154">
        <f>'Wall-Mount'!AA14</f>
        <v>237.38777821689942</v>
      </c>
      <c r="E44" s="154"/>
      <c r="F44" s="154">
        <f t="shared" si="3"/>
        <v>219</v>
      </c>
      <c r="G44" s="154">
        <f>'Wall-Mount'!Y14</f>
        <v>462.37466420515051</v>
      </c>
      <c r="H44" s="154">
        <f t="shared" si="1"/>
        <v>243.37466420515051</v>
      </c>
      <c r="I44" s="166"/>
      <c r="L44" s="151"/>
    </row>
    <row r="45" spans="1:12" x14ac:dyDescent="0.25">
      <c r="A45" s="32" t="s">
        <v>1897</v>
      </c>
      <c r="B45" s="32" t="s">
        <v>1898</v>
      </c>
      <c r="C45" s="154">
        <f>'Wall-Mount'!Z15</f>
        <v>226.6524830580928</v>
      </c>
      <c r="D45" s="154">
        <f>'Wall-Mount'!AA15</f>
        <v>249.02230114830076</v>
      </c>
      <c r="E45" s="154"/>
      <c r="F45" s="154">
        <f t="shared" si="3"/>
        <v>236</v>
      </c>
      <c r="G45" s="154">
        <f>'Wall-Mount'!Y15</f>
        <v>567.42877104320087</v>
      </c>
      <c r="H45" s="154">
        <f t="shared" si="1"/>
        <v>331.42877104320087</v>
      </c>
      <c r="I45" s="166"/>
      <c r="L45" s="151"/>
    </row>
    <row r="46" spans="1:12" x14ac:dyDescent="0.25">
      <c r="A46" s="32" t="s">
        <v>1899</v>
      </c>
      <c r="B46" s="32" t="s">
        <v>1900</v>
      </c>
      <c r="C46" s="154">
        <f>'Wall-Mount'!Z16</f>
        <v>283.35603469670696</v>
      </c>
      <c r="D46" s="154">
        <f>'Wall-Mount'!AA16</f>
        <v>300.29564370698648</v>
      </c>
      <c r="E46" s="154"/>
      <c r="F46" s="154">
        <f t="shared" si="3"/>
        <v>290</v>
      </c>
      <c r="G46" s="154">
        <f>'Wall-Mount'!Y16</f>
        <v>859.55545318679242</v>
      </c>
      <c r="H46" s="154">
        <f t="shared" si="1"/>
        <v>569.55545318679242</v>
      </c>
      <c r="I46" s="166"/>
      <c r="L46" s="151"/>
    </row>
    <row r="47" spans="1:12" x14ac:dyDescent="0.25">
      <c r="A47" s="32" t="s">
        <v>1901</v>
      </c>
      <c r="B47" s="32" t="s">
        <v>1902</v>
      </c>
      <c r="C47" s="154">
        <f>'Wall-Mount'!Z17</f>
        <v>361.2693117573981</v>
      </c>
      <c r="D47" s="154">
        <f>'Wall-Mount'!AA17</f>
        <v>333.79521396043447</v>
      </c>
      <c r="E47" s="154"/>
      <c r="F47" s="154">
        <f t="shared" si="3"/>
        <v>350</v>
      </c>
      <c r="G47" s="154">
        <f>'Wall-Mount'!Y17</f>
        <v>1260.9508943001242</v>
      </c>
      <c r="H47" s="154">
        <f t="shared" si="1"/>
        <v>910.95089430012422</v>
      </c>
      <c r="I47" s="166"/>
      <c r="L47" s="151"/>
    </row>
    <row r="48" spans="1:12" x14ac:dyDescent="0.25">
      <c r="A48" s="32" t="s">
        <v>1903</v>
      </c>
      <c r="B48" s="32" t="s">
        <v>1904</v>
      </c>
      <c r="C48" s="154">
        <f>Canopy!Z9</f>
        <v>243.15596831660187</v>
      </c>
      <c r="D48" s="154">
        <f>Canopy!AA9</f>
        <v>138.25147239499751</v>
      </c>
      <c r="E48" s="154"/>
      <c r="F48" s="154">
        <f t="shared" ref="F48:F54" si="4">ROUND($E$9*C48+$C$9*D48,0)</f>
        <v>201</v>
      </c>
      <c r="G48" s="154">
        <f>Canopy!Y9</f>
        <v>313.86628958698924</v>
      </c>
      <c r="H48" s="154">
        <f t="shared" si="1"/>
        <v>112.86628958698924</v>
      </c>
      <c r="I48" s="166"/>
      <c r="L48" s="151"/>
    </row>
    <row r="49" spans="1:12" x14ac:dyDescent="0.25">
      <c r="A49" s="32" t="s">
        <v>1905</v>
      </c>
      <c r="B49" s="32" t="s">
        <v>1906</v>
      </c>
      <c r="C49" s="154">
        <f>Canopy!Z10</f>
        <v>251.01162217003443</v>
      </c>
      <c r="D49" s="154">
        <f>Canopy!AA10</f>
        <v>173.8382742587618</v>
      </c>
      <c r="E49" s="154"/>
      <c r="F49" s="154">
        <f t="shared" si="4"/>
        <v>220</v>
      </c>
      <c r="G49" s="154">
        <f>Canopy!Y10</f>
        <v>330.05579267763744</v>
      </c>
      <c r="H49" s="154">
        <f t="shared" si="1"/>
        <v>110.05579267763744</v>
      </c>
      <c r="I49" s="166"/>
      <c r="L49" s="151"/>
    </row>
    <row r="50" spans="1:12" x14ac:dyDescent="0.25">
      <c r="A50" s="32" t="s">
        <v>1907</v>
      </c>
      <c r="B50" s="32" t="s">
        <v>1908</v>
      </c>
      <c r="C50" s="154">
        <f>Canopy!Z11</f>
        <v>261.50867372854731</v>
      </c>
      <c r="D50" s="154">
        <f>Canopy!AA11</f>
        <v>232.0659306573005</v>
      </c>
      <c r="E50" s="154"/>
      <c r="F50" s="154">
        <f t="shared" si="4"/>
        <v>250</v>
      </c>
      <c r="G50" s="154">
        <f>Canopy!Y11</f>
        <v>351.68888036453723</v>
      </c>
      <c r="H50" s="154">
        <f t="shared" si="1"/>
        <v>101.68888036453723</v>
      </c>
      <c r="I50" s="166"/>
      <c r="L50" s="151"/>
    </row>
    <row r="51" spans="1:12" x14ac:dyDescent="0.25">
      <c r="A51" s="32" t="s">
        <v>1909</v>
      </c>
      <c r="B51" s="32" t="s">
        <v>1910</v>
      </c>
      <c r="C51" s="154">
        <f>Canopy!Z12</f>
        <v>280.84201780944477</v>
      </c>
      <c r="D51" s="154">
        <f>Canopy!AA12</f>
        <v>272.81714654518157</v>
      </c>
      <c r="E51" s="154"/>
      <c r="F51" s="154">
        <f t="shared" si="4"/>
        <v>278</v>
      </c>
      <c r="G51" s="154">
        <f>Canopy!Y12</f>
        <v>391.53244266883723</v>
      </c>
      <c r="H51" s="154">
        <f t="shared" si="1"/>
        <v>113.53244266883723</v>
      </c>
      <c r="I51" s="166"/>
      <c r="L51" s="151"/>
    </row>
    <row r="52" spans="1:12" x14ac:dyDescent="0.25">
      <c r="A52" s="32" t="s">
        <v>1911</v>
      </c>
      <c r="B52" s="32" t="s">
        <v>1912</v>
      </c>
      <c r="C52" s="154">
        <f>Canopy!Z13</f>
        <v>288.89801719739438</v>
      </c>
      <c r="D52" s="154">
        <f>Canopy!AA13</f>
        <v>329.16067055941517</v>
      </c>
      <c r="E52" s="154"/>
      <c r="F52" s="154">
        <f t="shared" si="4"/>
        <v>305</v>
      </c>
      <c r="G52" s="154">
        <f>Canopy!Y13</f>
        <v>408.13483241548852</v>
      </c>
      <c r="H52" s="154">
        <f t="shared" si="1"/>
        <v>103.13483241548852</v>
      </c>
      <c r="I52" s="166"/>
      <c r="L52" s="151"/>
    </row>
    <row r="53" spans="1:12" x14ac:dyDescent="0.25">
      <c r="A53" s="32" t="s">
        <v>1913</v>
      </c>
      <c r="B53" s="32" t="s">
        <v>1914</v>
      </c>
      <c r="C53" s="154">
        <f>Canopy!Z14</f>
        <v>307.34456867550836</v>
      </c>
      <c r="D53" s="154">
        <f>Canopy!AA14</f>
        <v>400.20250518605758</v>
      </c>
      <c r="E53" s="154"/>
      <c r="F53" s="154">
        <f t="shared" si="4"/>
        <v>344</v>
      </c>
      <c r="G53" s="154">
        <f>Canopy!Y14</f>
        <v>446.15082799505899</v>
      </c>
      <c r="H53" s="154">
        <f t="shared" si="1"/>
        <v>102.15082799505899</v>
      </c>
      <c r="I53" s="166"/>
      <c r="L53" s="151"/>
    </row>
    <row r="54" spans="1:12" x14ac:dyDescent="0.25">
      <c r="A54" s="32" t="s">
        <v>1915</v>
      </c>
      <c r="B54" s="32" t="s">
        <v>1916</v>
      </c>
      <c r="C54" s="154">
        <f>Canopy!Z15</f>
        <v>337.1496575105586</v>
      </c>
      <c r="D54" s="154">
        <f>Canopy!AA15</f>
        <v>488.39236886051003</v>
      </c>
      <c r="E54" s="154"/>
      <c r="F54" s="154">
        <f t="shared" si="4"/>
        <v>398</v>
      </c>
      <c r="G54" s="154">
        <f>Canopy!Y15</f>
        <v>507.57532388234256</v>
      </c>
      <c r="H54" s="154">
        <f t="shared" si="1"/>
        <v>109.57532388234256</v>
      </c>
      <c r="I54" s="166"/>
      <c r="L54" s="151"/>
    </row>
  </sheetData>
  <mergeCells count="2">
    <mergeCell ref="A1:B1"/>
    <mergeCell ref="B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94"/>
  <sheetViews>
    <sheetView topLeftCell="U19" workbookViewId="0">
      <selection activeCell="W20" sqref="W20"/>
    </sheetView>
  </sheetViews>
  <sheetFormatPr defaultRowHeight="15" x14ac:dyDescent="0.25"/>
  <cols>
    <col min="4" max="4" width="19.140625" customWidth="1"/>
    <col min="15" max="15" width="24.5703125" customWidth="1"/>
    <col min="23" max="23" width="12.7109375" bestFit="1" customWidth="1"/>
    <col min="26" max="26" width="11" customWidth="1"/>
    <col min="30" max="30" width="11" customWidth="1"/>
  </cols>
  <sheetData>
    <row r="1" spans="1:38" ht="43.15" x14ac:dyDescent="0.3">
      <c r="A1" t="s">
        <v>10</v>
      </c>
      <c r="B1" t="s">
        <v>11</v>
      </c>
      <c r="C1" s="4" t="s">
        <v>12</v>
      </c>
      <c r="D1" s="4" t="s">
        <v>13</v>
      </c>
      <c r="E1" s="4" t="s">
        <v>14</v>
      </c>
      <c r="F1" s="4" t="s">
        <v>15</v>
      </c>
      <c r="G1" s="3" t="s">
        <v>16</v>
      </c>
      <c r="H1" s="3" t="s">
        <v>1</v>
      </c>
      <c r="I1" s="3" t="s">
        <v>2</v>
      </c>
      <c r="J1" s="3" t="s">
        <v>3</v>
      </c>
      <c r="K1" s="4" t="s">
        <v>4</v>
      </c>
      <c r="L1" s="4" t="s">
        <v>5</v>
      </c>
      <c r="M1" s="4" t="s">
        <v>6</v>
      </c>
      <c r="N1" s="2" t="s">
        <v>0</v>
      </c>
      <c r="O1" s="2" t="s">
        <v>10</v>
      </c>
      <c r="P1" s="4" t="s">
        <v>7</v>
      </c>
      <c r="Q1" s="4" t="s">
        <v>8</v>
      </c>
      <c r="S1" s="123"/>
      <c r="T1" s="124" t="s">
        <v>763</v>
      </c>
      <c r="U1" s="125" t="s">
        <v>764</v>
      </c>
      <c r="AH1" s="65" t="s">
        <v>770</v>
      </c>
      <c r="AI1" s="84" t="s">
        <v>771</v>
      </c>
      <c r="AJ1" s="84" t="s">
        <v>975</v>
      </c>
      <c r="AK1" s="66" t="s">
        <v>1765</v>
      </c>
      <c r="AL1" s="67" t="s">
        <v>10</v>
      </c>
    </row>
    <row r="2" spans="1:38" thickBot="1" x14ac:dyDescent="0.35">
      <c r="A2" t="s">
        <v>622</v>
      </c>
      <c r="B2" t="s">
        <v>18</v>
      </c>
      <c r="C2" t="s">
        <v>623</v>
      </c>
      <c r="D2" t="s">
        <v>624</v>
      </c>
      <c r="E2" t="s">
        <v>20</v>
      </c>
      <c r="F2" t="s">
        <v>21</v>
      </c>
      <c r="G2" t="s">
        <v>22</v>
      </c>
      <c r="H2">
        <v>3</v>
      </c>
      <c r="I2" t="s">
        <v>9</v>
      </c>
      <c r="J2">
        <v>3</v>
      </c>
      <c r="K2">
        <v>5006</v>
      </c>
      <c r="L2">
        <v>103.75</v>
      </c>
      <c r="M2">
        <v>48.25</v>
      </c>
      <c r="N2" s="1">
        <v>109.99</v>
      </c>
      <c r="O2" s="1" t="s">
        <v>1702</v>
      </c>
      <c r="P2" s="6">
        <v>21.971634039153013</v>
      </c>
      <c r="Q2" s="6">
        <v>2.2795854922279792</v>
      </c>
      <c r="S2" s="130" t="s">
        <v>788</v>
      </c>
      <c r="T2" s="131">
        <f>LINEST($N$2:$N$1094,$K$2:$K$1094,TRUE)</f>
        <v>9.3504548023741335E-3</v>
      </c>
      <c r="U2" s="132">
        <f>INTERCEPT($N$2:$N$1094,$K$2:$K$1094)</f>
        <v>232.7164147940251</v>
      </c>
      <c r="V2" t="s">
        <v>950</v>
      </c>
      <c r="AH2" t="s">
        <v>23</v>
      </c>
      <c r="AI2" s="34">
        <v>73</v>
      </c>
      <c r="AJ2" s="34">
        <v>400</v>
      </c>
      <c r="AK2" s="29">
        <v>434.78260869565213</v>
      </c>
    </row>
    <row r="3" spans="1:38" ht="14.45" x14ac:dyDescent="0.3">
      <c r="A3" t="s">
        <v>622</v>
      </c>
      <c r="B3" t="s">
        <v>18</v>
      </c>
      <c r="C3" t="s">
        <v>625</v>
      </c>
      <c r="D3" t="s">
        <v>624</v>
      </c>
      <c r="E3" t="s">
        <v>20</v>
      </c>
      <c r="F3" t="s">
        <v>21</v>
      </c>
      <c r="G3" t="s">
        <v>22</v>
      </c>
      <c r="H3">
        <v>4</v>
      </c>
      <c r="I3" t="s">
        <v>9</v>
      </c>
      <c r="J3">
        <v>4</v>
      </c>
      <c r="K3">
        <v>9780</v>
      </c>
      <c r="L3">
        <v>100.28</v>
      </c>
      <c r="M3">
        <v>97.53</v>
      </c>
      <c r="N3" s="1">
        <v>229.99</v>
      </c>
      <c r="O3" s="1" t="s">
        <v>1703</v>
      </c>
      <c r="P3" s="6">
        <v>23.516359918200408</v>
      </c>
      <c r="Q3" s="6">
        <v>2.3581462114221265</v>
      </c>
      <c r="S3" s="130" t="s">
        <v>787</v>
      </c>
      <c r="T3" s="131">
        <f>LINEST($N$2:$N$1007,$K$2:$K$1007,TRUE)</f>
        <v>9.2281527984308664E-3</v>
      </c>
      <c r="U3" s="132">
        <f>INTERCEPT($N$2:$N$1007,$K$2:$K$1007)</f>
        <v>229.35239152953312</v>
      </c>
      <c r="V3" t="s">
        <v>950</v>
      </c>
      <c r="Z3" s="126"/>
      <c r="AA3" s="66"/>
      <c r="AB3" s="126" t="s">
        <v>953</v>
      </c>
      <c r="AC3" s="127" t="s">
        <v>954</v>
      </c>
      <c r="AH3" t="s">
        <v>23</v>
      </c>
      <c r="AI3" s="35">
        <v>96.18</v>
      </c>
      <c r="AJ3" s="35">
        <v>150</v>
      </c>
      <c r="AK3" s="29">
        <v>182.04091518072988</v>
      </c>
    </row>
    <row r="4" spans="1:38" thickBot="1" x14ac:dyDescent="0.35">
      <c r="A4" t="s">
        <v>622</v>
      </c>
      <c r="B4" t="s">
        <v>18</v>
      </c>
      <c r="C4" t="s">
        <v>626</v>
      </c>
      <c r="D4" t="s">
        <v>624</v>
      </c>
      <c r="E4" t="s">
        <v>20</v>
      </c>
      <c r="F4" t="s">
        <v>21</v>
      </c>
      <c r="G4" t="s">
        <v>22</v>
      </c>
      <c r="H4">
        <v>15</v>
      </c>
      <c r="I4" t="s">
        <v>9</v>
      </c>
      <c r="J4">
        <v>15</v>
      </c>
      <c r="K4">
        <v>30520</v>
      </c>
      <c r="L4">
        <v>107.05</v>
      </c>
      <c r="M4">
        <v>285.10000000000002</v>
      </c>
      <c r="N4" s="1">
        <v>549.99</v>
      </c>
      <c r="O4" s="1" t="s">
        <v>1704</v>
      </c>
      <c r="P4" s="6">
        <v>18.02064220183486</v>
      </c>
      <c r="Q4" s="6">
        <v>1.9291125920729568</v>
      </c>
      <c r="S4" s="130" t="s">
        <v>786</v>
      </c>
      <c r="T4" s="131">
        <f>LINEST($N$1008:$N$1094,$K$1008:$K$1094,TRUE)</f>
        <v>7.6989664725330316E-3</v>
      </c>
      <c r="U4" s="132">
        <f>INTERCEPT($N$1008:$N$1094,$K$1008:$K$1094)</f>
        <v>313.42445483160117</v>
      </c>
      <c r="V4" t="s">
        <v>950</v>
      </c>
      <c r="Z4" s="128"/>
      <c r="AA4" s="141" t="s">
        <v>952</v>
      </c>
      <c r="AB4" s="146">
        <v>0.2</v>
      </c>
      <c r="AC4" s="129">
        <v>0.4</v>
      </c>
      <c r="AH4" t="s">
        <v>23</v>
      </c>
      <c r="AI4" s="34">
        <v>128.19999999999999</v>
      </c>
      <c r="AJ4" s="34">
        <v>150</v>
      </c>
      <c r="AK4" s="29">
        <v>182.04091518072988</v>
      </c>
    </row>
    <row r="5" spans="1:38" thickBot="1" x14ac:dyDescent="0.35">
      <c r="A5" t="s">
        <v>622</v>
      </c>
      <c r="B5" t="s">
        <v>18</v>
      </c>
      <c r="C5" t="s">
        <v>627</v>
      </c>
      <c r="D5" t="s">
        <v>624</v>
      </c>
      <c r="E5" t="s">
        <v>20</v>
      </c>
      <c r="F5" t="s">
        <v>21</v>
      </c>
      <c r="G5" t="s">
        <v>22</v>
      </c>
      <c r="H5">
        <v>7</v>
      </c>
      <c r="I5" t="s">
        <v>9</v>
      </c>
      <c r="J5">
        <v>7</v>
      </c>
      <c r="K5">
        <v>22100</v>
      </c>
      <c r="L5">
        <v>110.5</v>
      </c>
      <c r="M5">
        <v>200</v>
      </c>
      <c r="N5" s="1">
        <v>409.99</v>
      </c>
      <c r="O5" s="1" t="s">
        <v>1705</v>
      </c>
      <c r="P5" s="6">
        <v>18.55158371040724</v>
      </c>
      <c r="Q5" s="6">
        <v>2.0499499999999999</v>
      </c>
      <c r="S5" s="133" t="s">
        <v>785</v>
      </c>
      <c r="T5" s="134">
        <f>LINEST($AI$2:$AI$42,AK2:AK42,TRUE)</f>
        <v>0.19632132658419679</v>
      </c>
      <c r="U5" s="135">
        <f>INTERCEPT($AI$2:$AI$42,$AK$2:$AK$42)</f>
        <v>234.26353302609411</v>
      </c>
      <c r="V5" t="s">
        <v>951</v>
      </c>
      <c r="Z5" s="70"/>
      <c r="AA5" s="145" t="s">
        <v>1828</v>
      </c>
      <c r="AB5" s="146">
        <v>0.8</v>
      </c>
      <c r="AC5" s="129">
        <v>0.6</v>
      </c>
      <c r="AH5" t="s">
        <v>23</v>
      </c>
      <c r="AI5" s="35">
        <v>141.69999999999999</v>
      </c>
      <c r="AJ5" s="35">
        <v>150</v>
      </c>
      <c r="AK5" s="29">
        <v>182.04091518072988</v>
      </c>
    </row>
    <row r="6" spans="1:38" ht="14.45" x14ac:dyDescent="0.3">
      <c r="A6" t="s">
        <v>622</v>
      </c>
      <c r="B6" t="s">
        <v>18</v>
      </c>
      <c r="C6" t="s">
        <v>628</v>
      </c>
      <c r="D6" t="s">
        <v>624</v>
      </c>
      <c r="E6" t="s">
        <v>20</v>
      </c>
      <c r="F6" t="s">
        <v>21</v>
      </c>
      <c r="G6" t="s">
        <v>22</v>
      </c>
      <c r="H6">
        <v>15</v>
      </c>
      <c r="I6" t="s">
        <v>9</v>
      </c>
      <c r="J6">
        <v>15</v>
      </c>
      <c r="K6">
        <v>33600</v>
      </c>
      <c r="L6">
        <v>112</v>
      </c>
      <c r="M6">
        <v>300</v>
      </c>
      <c r="N6" s="1">
        <v>619.99</v>
      </c>
      <c r="O6" s="1" t="s">
        <v>1706</v>
      </c>
      <c r="P6" s="6">
        <v>18.452083333333334</v>
      </c>
      <c r="Q6" s="6">
        <v>2.0666333333333333</v>
      </c>
      <c r="AH6" t="s">
        <v>23</v>
      </c>
      <c r="AI6" s="34">
        <v>153.80000000000001</v>
      </c>
      <c r="AJ6" s="34">
        <v>400</v>
      </c>
      <c r="AK6" s="29">
        <v>434.78260869565213</v>
      </c>
    </row>
    <row r="7" spans="1:38" ht="28.9" x14ac:dyDescent="0.3">
      <c r="A7" t="s">
        <v>622</v>
      </c>
      <c r="B7" t="s">
        <v>18</v>
      </c>
      <c r="C7" t="s">
        <v>629</v>
      </c>
      <c r="D7" t="s">
        <v>624</v>
      </c>
      <c r="E7" t="s">
        <v>20</v>
      </c>
      <c r="F7" t="s">
        <v>21</v>
      </c>
      <c r="G7" t="s">
        <v>22</v>
      </c>
      <c r="H7">
        <v>3</v>
      </c>
      <c r="I7" t="s">
        <v>9</v>
      </c>
      <c r="J7">
        <v>3</v>
      </c>
      <c r="K7">
        <v>7700</v>
      </c>
      <c r="L7">
        <v>128</v>
      </c>
      <c r="M7">
        <v>60</v>
      </c>
      <c r="N7" s="1">
        <v>309.99</v>
      </c>
      <c r="O7" s="1" t="s">
        <v>1707</v>
      </c>
      <c r="P7" s="6">
        <v>40.258441558441561</v>
      </c>
      <c r="Q7" s="6">
        <v>5.1665000000000001</v>
      </c>
      <c r="AD7" s="58" t="s">
        <v>955</v>
      </c>
      <c r="AE7" s="58" t="s">
        <v>956</v>
      </c>
      <c r="AF7" s="58"/>
      <c r="AG7" s="58"/>
      <c r="AH7" t="s">
        <v>23</v>
      </c>
      <c r="AI7" s="35">
        <v>184.4</v>
      </c>
      <c r="AJ7" s="35">
        <v>400</v>
      </c>
      <c r="AK7" s="29">
        <v>434.78260869565213</v>
      </c>
    </row>
    <row r="8" spans="1:38" s="95" customFormat="1" ht="115.15" x14ac:dyDescent="0.3">
      <c r="A8" s="95" t="s">
        <v>622</v>
      </c>
      <c r="B8" s="95" t="s">
        <v>18</v>
      </c>
      <c r="C8" s="95" t="s">
        <v>630</v>
      </c>
      <c r="D8" s="95" t="s">
        <v>624</v>
      </c>
      <c r="E8" s="95" t="s">
        <v>20</v>
      </c>
      <c r="F8" s="95" t="s">
        <v>21</v>
      </c>
      <c r="G8" s="95" t="s">
        <v>22</v>
      </c>
      <c r="H8" s="95">
        <v>7</v>
      </c>
      <c r="I8" s="95" t="s">
        <v>9</v>
      </c>
      <c r="J8" s="95">
        <v>7</v>
      </c>
      <c r="K8" s="95">
        <v>22100</v>
      </c>
      <c r="L8" s="95">
        <v>110.5</v>
      </c>
      <c r="M8" s="95">
        <v>200</v>
      </c>
      <c r="N8" s="117">
        <v>489.99</v>
      </c>
      <c r="O8" s="117" t="s">
        <v>1708</v>
      </c>
      <c r="P8" s="118">
        <v>22.171493212669684</v>
      </c>
      <c r="Q8" s="118">
        <v>2.4499499999999999</v>
      </c>
      <c r="R8" s="33" t="s">
        <v>765</v>
      </c>
      <c r="S8" s="33" t="s">
        <v>766</v>
      </c>
      <c r="T8" s="33" t="s">
        <v>767</v>
      </c>
      <c r="U8" s="33"/>
      <c r="V8" s="33"/>
      <c r="W8" s="33" t="s">
        <v>1827</v>
      </c>
      <c r="X8" s="33" t="s">
        <v>789</v>
      </c>
      <c r="Y8" s="120" t="s">
        <v>1821</v>
      </c>
      <c r="Z8" s="33" t="s">
        <v>1825</v>
      </c>
      <c r="AA8" s="119" t="s">
        <v>769</v>
      </c>
      <c r="AB8" s="120" t="s">
        <v>1820</v>
      </c>
      <c r="AC8" s="120" t="s">
        <v>1816</v>
      </c>
      <c r="AD8" s="120" t="s">
        <v>1817</v>
      </c>
      <c r="AE8" s="120" t="s">
        <v>1818</v>
      </c>
      <c r="AF8" s="119"/>
      <c r="AG8" s="119"/>
      <c r="AH8" s="95" t="s">
        <v>23</v>
      </c>
      <c r="AI8" s="121">
        <v>781</v>
      </c>
      <c r="AJ8" s="121">
        <v>250</v>
      </c>
      <c r="AK8" s="122">
        <v>277.77777777777777</v>
      </c>
    </row>
    <row r="9" spans="1:38" ht="14.45" x14ac:dyDescent="0.3">
      <c r="A9" t="s">
        <v>622</v>
      </c>
      <c r="B9" t="s">
        <v>18</v>
      </c>
      <c r="C9" t="s">
        <v>631</v>
      </c>
      <c r="D9" t="s">
        <v>624</v>
      </c>
      <c r="E9" t="s">
        <v>20</v>
      </c>
      <c r="F9" t="s">
        <v>21</v>
      </c>
      <c r="G9" t="s">
        <v>22</v>
      </c>
      <c r="H9">
        <v>15</v>
      </c>
      <c r="I9" t="s">
        <v>9</v>
      </c>
      <c r="J9">
        <v>15</v>
      </c>
      <c r="K9">
        <v>33600</v>
      </c>
      <c r="L9">
        <v>112</v>
      </c>
      <c r="M9">
        <v>300</v>
      </c>
      <c r="N9" s="1">
        <v>699.99</v>
      </c>
      <c r="O9" s="1" t="s">
        <v>1709</v>
      </c>
      <c r="P9" s="6">
        <v>20.833035714285714</v>
      </c>
      <c r="Q9" s="6">
        <v>2.3332999999999999</v>
      </c>
      <c r="R9">
        <v>1</v>
      </c>
      <c r="S9" t="s">
        <v>22</v>
      </c>
      <c r="T9">
        <v>70</v>
      </c>
      <c r="W9" s="29">
        <v>2454.2119850333734</v>
      </c>
      <c r="X9" s="115">
        <f>$U$2+W9*$T$2</f>
        <v>255.66441303552455</v>
      </c>
      <c r="Y9" s="115">
        <f>$U$4+W9*$T$4</f>
        <v>332.31935062086183</v>
      </c>
      <c r="Z9" s="115">
        <f>$U$3+W9*$T$3</f>
        <v>252.00023472716143</v>
      </c>
      <c r="AA9" s="115">
        <f>VLOOKUP(T9,'MH Watts'!$A$2:$E$13,5,FALSE)*$T$5+$U$5</f>
        <v>251.8418421235819</v>
      </c>
      <c r="AB9" s="115">
        <f t="shared" ref="AB9:AC17" si="0">AB$4*$AA9+(1-AB$4)*$Z9</f>
        <v>251.96855620644553</v>
      </c>
      <c r="AC9" s="115">
        <f t="shared" si="0"/>
        <v>251.9368776857296</v>
      </c>
      <c r="AD9" s="116">
        <f>$Y9-AB9</f>
        <v>80.350794414416299</v>
      </c>
      <c r="AE9" s="116">
        <f>$Y9-AC9</f>
        <v>80.382472935132228</v>
      </c>
      <c r="AH9" t="s">
        <v>23</v>
      </c>
      <c r="AI9" s="35">
        <v>448.4</v>
      </c>
      <c r="AJ9" s="35">
        <v>250</v>
      </c>
      <c r="AK9" s="29">
        <v>277.77777777777777</v>
      </c>
    </row>
    <row r="10" spans="1:38" ht="14.45" x14ac:dyDescent="0.3">
      <c r="A10" t="s">
        <v>622</v>
      </c>
      <c r="B10" t="s">
        <v>18</v>
      </c>
      <c r="C10" t="s">
        <v>632</v>
      </c>
      <c r="D10" t="s">
        <v>624</v>
      </c>
      <c r="E10" t="s">
        <v>20</v>
      </c>
      <c r="F10" t="s">
        <v>21</v>
      </c>
      <c r="G10" t="s">
        <v>22</v>
      </c>
      <c r="H10">
        <v>1</v>
      </c>
      <c r="I10" t="s">
        <v>9</v>
      </c>
      <c r="J10">
        <v>1</v>
      </c>
      <c r="K10">
        <v>2274</v>
      </c>
      <c r="L10">
        <v>101.88</v>
      </c>
      <c r="M10">
        <v>22.32</v>
      </c>
      <c r="N10" s="1">
        <v>97.54</v>
      </c>
      <c r="O10" s="1" t="s">
        <v>1710</v>
      </c>
      <c r="P10" s="6">
        <v>42.893579595426566</v>
      </c>
      <c r="Q10" s="6">
        <v>4.3700716845878143</v>
      </c>
      <c r="R10">
        <v>2</v>
      </c>
      <c r="S10" t="s">
        <v>22</v>
      </c>
      <c r="T10">
        <v>100</v>
      </c>
      <c r="W10" s="29">
        <v>3945.5561358081404</v>
      </c>
      <c r="X10" s="115">
        <f t="shared" ref="X10:X17" si="1">$U$2+W10*$T$2</f>
        <v>269.60915911212908</v>
      </c>
      <c r="Y10" s="115">
        <f t="shared" ref="Y10:Y17" si="2">$U$4+W10*$T$4</f>
        <v>343.80115923668501</v>
      </c>
      <c r="Z10" s="115">
        <f>$U$3+W10*$T$3</f>
        <v>265.76258642555706</v>
      </c>
      <c r="AA10" s="115">
        <f>VLOOKUP(T10,'MH Watts'!$A$2:$E$13,5,FALSE)*$T$5+$U$5</f>
        <v>258.73058426684565</v>
      </c>
      <c r="AB10" s="115">
        <f t="shared" si="0"/>
        <v>264.35618599381479</v>
      </c>
      <c r="AC10" s="115">
        <f t="shared" si="0"/>
        <v>262.94978556207252</v>
      </c>
      <c r="AD10" s="116">
        <f>$Y10-AB10</f>
        <v>79.444973242870219</v>
      </c>
      <c r="AE10" s="116">
        <f t="shared" ref="AE10:AE16" si="3">$Y10-AC10</f>
        <v>80.851373674612489</v>
      </c>
      <c r="AH10" t="s">
        <v>23</v>
      </c>
      <c r="AI10" s="34">
        <v>445.5</v>
      </c>
      <c r="AJ10" s="34">
        <v>400</v>
      </c>
      <c r="AK10" s="29">
        <v>434.78260869565213</v>
      </c>
    </row>
    <row r="11" spans="1:38" ht="14.45" x14ac:dyDescent="0.3">
      <c r="A11" t="s">
        <v>622</v>
      </c>
      <c r="B11" t="s">
        <v>18</v>
      </c>
      <c r="C11" t="s">
        <v>633</v>
      </c>
      <c r="D11" t="s">
        <v>624</v>
      </c>
      <c r="E11" t="s">
        <v>20</v>
      </c>
      <c r="F11" t="s">
        <v>21</v>
      </c>
      <c r="G11" t="s">
        <v>22</v>
      </c>
      <c r="H11">
        <v>6</v>
      </c>
      <c r="I11" t="s">
        <v>9</v>
      </c>
      <c r="J11">
        <v>6</v>
      </c>
      <c r="K11">
        <v>15474</v>
      </c>
      <c r="L11">
        <v>106.28</v>
      </c>
      <c r="M11">
        <v>145.6</v>
      </c>
      <c r="N11" s="1">
        <v>279.99</v>
      </c>
      <c r="O11" s="1" t="s">
        <v>1711</v>
      </c>
      <c r="P11" s="6">
        <v>18.094222566886391</v>
      </c>
      <c r="Q11" s="6">
        <v>1.9230082417582419</v>
      </c>
      <c r="R11">
        <v>3</v>
      </c>
      <c r="S11" t="s">
        <v>22</v>
      </c>
      <c r="T11">
        <v>150</v>
      </c>
      <c r="W11" s="29">
        <v>5938.3522460044878</v>
      </c>
      <c r="X11" s="115">
        <f t="shared" si="1"/>
        <v>288.24270907086697</v>
      </c>
      <c r="Y11" s="115">
        <f t="shared" si="2"/>
        <v>359.14362967568093</v>
      </c>
      <c r="Z11" s="115">
        <f t="shared" ref="Z11:Z17" si="4">$U$3+W11*$T$3</f>
        <v>284.15241342656765</v>
      </c>
      <c r="AA11" s="115">
        <f>VLOOKUP(T11,'MH Watts'!$A$2:$E$13,5,FALSE)*$T$5+$U$5</f>
        <v>270.00204698697627</v>
      </c>
      <c r="AB11" s="115">
        <f t="shared" si="0"/>
        <v>281.32234013864939</v>
      </c>
      <c r="AC11" s="115">
        <f t="shared" si="0"/>
        <v>278.49226685073108</v>
      </c>
      <c r="AD11" s="116">
        <f>$Y11-AB11</f>
        <v>77.821289537031532</v>
      </c>
      <c r="AE11" s="116">
        <f t="shared" si="3"/>
        <v>80.651362824949842</v>
      </c>
      <c r="AH11" t="s">
        <v>23</v>
      </c>
      <c r="AI11" s="35">
        <v>434.3</v>
      </c>
      <c r="AJ11" s="35">
        <v>400</v>
      </c>
      <c r="AK11" s="29">
        <v>434.78260869565213</v>
      </c>
    </row>
    <row r="12" spans="1:38" ht="14.45" x14ac:dyDescent="0.3">
      <c r="A12" t="s">
        <v>622</v>
      </c>
      <c r="B12" t="s">
        <v>18</v>
      </c>
      <c r="C12" t="s">
        <v>634</v>
      </c>
      <c r="D12" t="s">
        <v>624</v>
      </c>
      <c r="E12" t="s">
        <v>20</v>
      </c>
      <c r="F12" t="s">
        <v>21</v>
      </c>
      <c r="G12" t="s">
        <v>22</v>
      </c>
      <c r="H12">
        <v>7</v>
      </c>
      <c r="I12" t="s">
        <v>9</v>
      </c>
      <c r="J12">
        <v>7</v>
      </c>
      <c r="K12">
        <v>20424</v>
      </c>
      <c r="L12">
        <v>102.43</v>
      </c>
      <c r="M12">
        <v>199.4</v>
      </c>
      <c r="N12" s="1">
        <v>429.99</v>
      </c>
      <c r="O12" s="1" t="s">
        <v>1712</v>
      </c>
      <c r="P12" s="6">
        <v>21.053172737955347</v>
      </c>
      <c r="Q12" s="6">
        <v>2.1564192577733201</v>
      </c>
      <c r="R12">
        <v>4</v>
      </c>
      <c r="S12" t="s">
        <v>22</v>
      </c>
      <c r="T12">
        <v>200</v>
      </c>
      <c r="W12" s="29">
        <v>9608.6603002937954</v>
      </c>
      <c r="X12" s="115">
        <f t="shared" si="1"/>
        <v>322.5617586432889</v>
      </c>
      <c r="Y12" s="115">
        <f t="shared" si="2"/>
        <v>387.40120832952226</v>
      </c>
      <c r="Z12" s="115">
        <f t="shared" si="4"/>
        <v>318.0225769688609</v>
      </c>
      <c r="AA12" s="115">
        <f>VLOOKUP(T12,'MH Watts'!$A$2:$E$13,5,FALSE)*$T$5+$U$5</f>
        <v>277.89049448924897</v>
      </c>
      <c r="AB12" s="115">
        <f t="shared" si="0"/>
        <v>309.99616047293853</v>
      </c>
      <c r="AC12" s="115">
        <f t="shared" si="0"/>
        <v>301.96974397701615</v>
      </c>
      <c r="AD12" s="116">
        <f t="shared" ref="AD12:AD16" si="5">$Y12-AB12</f>
        <v>77.405047856583735</v>
      </c>
      <c r="AE12" s="116">
        <f t="shared" si="3"/>
        <v>85.431464352506111</v>
      </c>
      <c r="AH12" t="s">
        <v>23</v>
      </c>
      <c r="AI12" s="34">
        <v>423.9</v>
      </c>
      <c r="AJ12" s="34">
        <v>400</v>
      </c>
      <c r="AK12" s="29">
        <v>434.78260869565213</v>
      </c>
    </row>
    <row r="13" spans="1:38" ht="14.45" x14ac:dyDescent="0.3">
      <c r="A13" t="s">
        <v>622</v>
      </c>
      <c r="B13" t="s">
        <v>18</v>
      </c>
      <c r="C13" t="s">
        <v>648</v>
      </c>
      <c r="D13" t="s">
        <v>624</v>
      </c>
      <c r="E13" t="s">
        <v>20</v>
      </c>
      <c r="F13" t="s">
        <v>21</v>
      </c>
      <c r="G13" t="s">
        <v>22</v>
      </c>
      <c r="H13">
        <v>5</v>
      </c>
      <c r="I13" t="s">
        <v>9</v>
      </c>
      <c r="J13">
        <v>5</v>
      </c>
      <c r="K13">
        <v>12442</v>
      </c>
      <c r="L13">
        <v>132</v>
      </c>
      <c r="M13">
        <v>94.59</v>
      </c>
      <c r="N13" s="1">
        <v>613.29</v>
      </c>
      <c r="O13" s="1" t="s">
        <v>1713</v>
      </c>
      <c r="P13" s="6">
        <v>49.291914483202056</v>
      </c>
      <c r="Q13" s="6">
        <v>6.4836663495084039</v>
      </c>
      <c r="R13">
        <v>5</v>
      </c>
      <c r="S13" t="s">
        <v>22</v>
      </c>
      <c r="T13">
        <v>250</v>
      </c>
      <c r="W13" s="29">
        <v>11138.038731423891</v>
      </c>
      <c r="X13" s="115">
        <f t="shared" si="1"/>
        <v>336.86214253929671</v>
      </c>
      <c r="Y13" s="115">
        <f t="shared" si="2"/>
        <v>399.17584159460807</v>
      </c>
      <c r="Z13" s="115">
        <f t="shared" si="4"/>
        <v>332.1359148179539</v>
      </c>
      <c r="AA13" s="115">
        <f>VLOOKUP(T13,'MH Watts'!$A$2:$E$13,5,FALSE)*$T$5+$U$5</f>
        <v>288.79723485503769</v>
      </c>
      <c r="AB13" s="115">
        <f t="shared" si="0"/>
        <v>323.46817882537067</v>
      </c>
      <c r="AC13" s="115">
        <f t="shared" si="0"/>
        <v>314.80044283278744</v>
      </c>
      <c r="AD13" s="116">
        <f t="shared" si="5"/>
        <v>75.707662769237402</v>
      </c>
      <c r="AE13" s="116">
        <f t="shared" si="3"/>
        <v>84.375398761820634</v>
      </c>
      <c r="AH13" t="s">
        <v>23</v>
      </c>
      <c r="AI13" s="35">
        <v>415</v>
      </c>
      <c r="AJ13" s="35">
        <v>250</v>
      </c>
      <c r="AK13" s="29">
        <v>277.77777777777777</v>
      </c>
    </row>
    <row r="14" spans="1:38" ht="14.45" x14ac:dyDescent="0.3">
      <c r="A14" t="s">
        <v>622</v>
      </c>
      <c r="B14" t="s">
        <v>18</v>
      </c>
      <c r="C14" t="s">
        <v>649</v>
      </c>
      <c r="D14" t="s">
        <v>624</v>
      </c>
      <c r="E14" t="s">
        <v>20</v>
      </c>
      <c r="F14" t="s">
        <v>21</v>
      </c>
      <c r="G14" t="s">
        <v>22</v>
      </c>
      <c r="H14">
        <v>5</v>
      </c>
      <c r="I14" t="s">
        <v>9</v>
      </c>
      <c r="J14">
        <v>5</v>
      </c>
      <c r="K14">
        <v>12442</v>
      </c>
      <c r="L14">
        <v>132</v>
      </c>
      <c r="M14">
        <v>94.59</v>
      </c>
      <c r="N14" s="1">
        <v>613.29</v>
      </c>
      <c r="O14" s="1" t="s">
        <v>1714</v>
      </c>
      <c r="P14" s="6">
        <v>49.291914483202056</v>
      </c>
      <c r="Q14" s="6">
        <v>6.4836663495084039</v>
      </c>
      <c r="R14">
        <v>6</v>
      </c>
      <c r="S14" t="s">
        <v>22</v>
      </c>
      <c r="T14">
        <v>320</v>
      </c>
      <c r="W14" s="29">
        <v>14639.995050035135</v>
      </c>
      <c r="X14" s="115">
        <f t="shared" si="1"/>
        <v>369.60702681635968</v>
      </c>
      <c r="Y14" s="115">
        <f t="shared" si="2"/>
        <v>426.13728587987123</v>
      </c>
      <c r="Z14" s="115">
        <f t="shared" si="4"/>
        <v>364.45250281952889</v>
      </c>
      <c r="AA14" s="115">
        <f>VLOOKUP(T14,'MH Watts'!$A$2:$E$13,5,FALSE)*$T$5+$U$5</f>
        <v>302.54921183798865</v>
      </c>
      <c r="AB14" s="115">
        <f t="shared" si="0"/>
        <v>352.07184462322084</v>
      </c>
      <c r="AC14" s="115">
        <f t="shared" si="0"/>
        <v>339.69118642691279</v>
      </c>
      <c r="AD14" s="116">
        <f t="shared" si="5"/>
        <v>74.065441256650388</v>
      </c>
      <c r="AE14" s="116">
        <f t="shared" si="3"/>
        <v>86.446099452958435</v>
      </c>
      <c r="AH14" t="s">
        <v>23</v>
      </c>
      <c r="AI14" s="34">
        <v>412.8</v>
      </c>
      <c r="AJ14" s="34">
        <v>250</v>
      </c>
      <c r="AK14" s="29">
        <v>277.77777777777777</v>
      </c>
    </row>
    <row r="15" spans="1:38" ht="14.45" x14ac:dyDescent="0.3">
      <c r="A15" t="s">
        <v>622</v>
      </c>
      <c r="B15" t="s">
        <v>18</v>
      </c>
      <c r="C15" t="s">
        <v>650</v>
      </c>
      <c r="D15" t="s">
        <v>624</v>
      </c>
      <c r="E15" t="s">
        <v>20</v>
      </c>
      <c r="F15" t="s">
        <v>21</v>
      </c>
      <c r="G15" t="s">
        <v>22</v>
      </c>
      <c r="H15">
        <v>7</v>
      </c>
      <c r="I15" t="s">
        <v>9</v>
      </c>
      <c r="J15">
        <v>7</v>
      </c>
      <c r="K15">
        <v>17737.400000000001</v>
      </c>
      <c r="L15">
        <v>123</v>
      </c>
      <c r="M15">
        <v>144.13999999999999</v>
      </c>
      <c r="N15" s="1">
        <v>666.69</v>
      </c>
      <c r="O15" s="1" t="s">
        <v>1715</v>
      </c>
      <c r="P15" s="6">
        <v>37.586681249788583</v>
      </c>
      <c r="Q15" s="6">
        <v>4.6252948522270021</v>
      </c>
      <c r="R15">
        <v>7</v>
      </c>
      <c r="S15" t="s">
        <v>22</v>
      </c>
      <c r="T15">
        <v>400</v>
      </c>
      <c r="W15" s="29">
        <v>20298.294884370647</v>
      </c>
      <c r="X15" s="115">
        <f t="shared" si="1"/>
        <v>422.51470367559489</v>
      </c>
      <c r="Y15" s="115">
        <f t="shared" si="2"/>
        <v>469.70034659595956</v>
      </c>
      <c r="Z15" s="115">
        <f t="shared" si="4"/>
        <v>416.66815827011305</v>
      </c>
      <c r="AA15" s="115">
        <f>VLOOKUP(T15,'MH Watts'!$A$2:$E$13,5,FALSE)*$T$5+$U$5</f>
        <v>319.62063154096228</v>
      </c>
      <c r="AB15" s="115">
        <f t="shared" si="0"/>
        <v>397.2586529242829</v>
      </c>
      <c r="AC15" s="115">
        <f t="shared" si="0"/>
        <v>377.84914757845274</v>
      </c>
      <c r="AD15" s="116">
        <f t="shared" si="5"/>
        <v>72.44169367167666</v>
      </c>
      <c r="AE15" s="116">
        <f t="shared" si="3"/>
        <v>91.851199017506815</v>
      </c>
      <c r="AH15" t="s">
        <v>23</v>
      </c>
      <c r="AI15" s="35">
        <v>118.4</v>
      </c>
      <c r="AJ15" s="35">
        <v>100</v>
      </c>
      <c r="AK15" s="29">
        <v>124.62757697523142</v>
      </c>
    </row>
    <row r="16" spans="1:38" ht="14.45" x14ac:dyDescent="0.3">
      <c r="A16" t="s">
        <v>622</v>
      </c>
      <c r="B16" t="s">
        <v>18</v>
      </c>
      <c r="C16" t="s">
        <v>651</v>
      </c>
      <c r="D16" t="s">
        <v>624</v>
      </c>
      <c r="E16" t="s">
        <v>20</v>
      </c>
      <c r="F16" t="s">
        <v>21</v>
      </c>
      <c r="G16" t="s">
        <v>22</v>
      </c>
      <c r="H16">
        <v>7</v>
      </c>
      <c r="I16" t="s">
        <v>9</v>
      </c>
      <c r="J16">
        <v>7</v>
      </c>
      <c r="K16">
        <v>17737.400000000001</v>
      </c>
      <c r="L16">
        <v>123</v>
      </c>
      <c r="M16">
        <v>144.13999999999999</v>
      </c>
      <c r="N16" s="1">
        <v>666.69</v>
      </c>
      <c r="O16" s="1" t="s">
        <v>1716</v>
      </c>
      <c r="P16" s="6">
        <v>37.586681249788583</v>
      </c>
      <c r="Q16" s="6">
        <v>4.6252948522270021</v>
      </c>
      <c r="R16">
        <v>15</v>
      </c>
      <c r="S16" t="s">
        <v>768</v>
      </c>
      <c r="T16">
        <v>750</v>
      </c>
      <c r="U16" s="30"/>
      <c r="V16" s="30"/>
      <c r="W16" s="29">
        <v>36032.476126101741</v>
      </c>
      <c r="X16" s="115">
        <f t="shared" si="1"/>
        <v>569.63645422876448</v>
      </c>
      <c r="Y16" s="115">
        <f t="shared" si="2"/>
        <v>590.83728044880536</v>
      </c>
      <c r="Z16" s="115">
        <f t="shared" si="4"/>
        <v>561.86558692701237</v>
      </c>
      <c r="AA16" s="115">
        <f>VLOOKUP(T16,'MH Watts'!$A$2:$E$13,5,FALSE)*$T$5+$U$5</f>
        <v>394.85437817196708</v>
      </c>
      <c r="AB16" s="115">
        <f t="shared" si="0"/>
        <v>528.46334517600337</v>
      </c>
      <c r="AC16" s="115">
        <f t="shared" si="0"/>
        <v>495.06110342499426</v>
      </c>
      <c r="AD16" s="116">
        <f t="shared" si="5"/>
        <v>62.373935272801987</v>
      </c>
      <c r="AE16" s="116">
        <f t="shared" si="3"/>
        <v>95.776177023811101</v>
      </c>
      <c r="AH16" t="s">
        <v>23</v>
      </c>
      <c r="AI16" s="34">
        <v>105</v>
      </c>
      <c r="AJ16" s="34">
        <v>100</v>
      </c>
      <c r="AK16" s="29">
        <v>124.62757697523142</v>
      </c>
    </row>
    <row r="17" spans="1:38" ht="14.45" x14ac:dyDescent="0.3">
      <c r="A17" t="s">
        <v>622</v>
      </c>
      <c r="B17" t="s">
        <v>18</v>
      </c>
      <c r="C17" t="s">
        <v>656</v>
      </c>
      <c r="D17" t="s">
        <v>624</v>
      </c>
      <c r="E17" t="s">
        <v>20</v>
      </c>
      <c r="F17" t="s">
        <v>21</v>
      </c>
      <c r="G17" t="s">
        <v>22</v>
      </c>
      <c r="H17">
        <v>3</v>
      </c>
      <c r="I17" t="s">
        <v>9</v>
      </c>
      <c r="J17">
        <v>3</v>
      </c>
      <c r="K17">
        <v>6418</v>
      </c>
      <c r="L17">
        <v>103.5</v>
      </c>
      <c r="M17">
        <v>62</v>
      </c>
      <c r="N17" s="1">
        <v>209.43</v>
      </c>
      <c r="O17" s="1" t="s">
        <v>1815</v>
      </c>
      <c r="P17" s="6">
        <v>32.631660953568094</v>
      </c>
      <c r="Q17" s="6">
        <v>3.3779032258064516</v>
      </c>
      <c r="R17">
        <v>16</v>
      </c>
      <c r="S17" t="s">
        <v>768</v>
      </c>
      <c r="T17">
        <v>1000</v>
      </c>
      <c r="U17" s="30"/>
      <c r="V17" s="30"/>
      <c r="W17" s="29">
        <v>57651.96180176278</v>
      </c>
      <c r="X17" s="115">
        <f t="shared" si="1"/>
        <v>771.78847788960798</v>
      </c>
      <c r="Y17" s="115">
        <f t="shared" si="2"/>
        <v>757.28497581912779</v>
      </c>
      <c r="Z17" s="115">
        <f t="shared" si="4"/>
        <v>761.37350416549975</v>
      </c>
      <c r="AA17" s="115">
        <f>VLOOKUP(T17,'MH Watts'!$A$2:$E$13,5,FALSE)*$T$5+$U$5</f>
        <v>444.00854006049235</v>
      </c>
      <c r="AB17" s="115">
        <f t="shared" si="0"/>
        <v>697.90051134449834</v>
      </c>
      <c r="AC17" s="115">
        <f t="shared" si="0"/>
        <v>634.42751852349681</v>
      </c>
      <c r="AD17" s="116">
        <f>$Y17-AB17</f>
        <v>59.384464474629453</v>
      </c>
      <c r="AE17" s="116">
        <f>$Y17-AC17</f>
        <v>122.85745729563098</v>
      </c>
      <c r="AH17" t="s">
        <v>23</v>
      </c>
      <c r="AI17" s="35">
        <v>92.99</v>
      </c>
      <c r="AJ17" s="35">
        <v>100</v>
      </c>
      <c r="AK17" s="29">
        <v>124.62757697523142</v>
      </c>
    </row>
    <row r="18" spans="1:38" ht="14.45" x14ac:dyDescent="0.3">
      <c r="A18" t="s">
        <v>622</v>
      </c>
      <c r="B18" t="s">
        <v>18</v>
      </c>
      <c r="C18" t="s">
        <v>657</v>
      </c>
      <c r="D18" t="s">
        <v>624</v>
      </c>
      <c r="E18" t="s">
        <v>20</v>
      </c>
      <c r="F18" t="s">
        <v>21</v>
      </c>
      <c r="G18" t="s">
        <v>22</v>
      </c>
      <c r="H18">
        <v>4</v>
      </c>
      <c r="I18" t="s">
        <v>9</v>
      </c>
      <c r="J18">
        <v>4</v>
      </c>
      <c r="K18">
        <v>8500</v>
      </c>
      <c r="L18">
        <v>107.6</v>
      </c>
      <c r="M18">
        <v>79</v>
      </c>
      <c r="N18" s="1">
        <v>244.18800000000002</v>
      </c>
      <c r="O18" s="1" t="s">
        <v>1717</v>
      </c>
      <c r="P18" s="6">
        <v>28.728000000000005</v>
      </c>
      <c r="Q18" s="6">
        <v>3.0909873417721521</v>
      </c>
      <c r="AH18" t="s">
        <v>23</v>
      </c>
      <c r="AI18" s="34">
        <v>139</v>
      </c>
      <c r="AJ18" s="34">
        <v>100</v>
      </c>
      <c r="AK18" s="29">
        <v>124.62757697523142</v>
      </c>
    </row>
    <row r="19" spans="1:38" x14ac:dyDescent="0.25">
      <c r="A19" t="s">
        <v>622</v>
      </c>
      <c r="B19" t="s">
        <v>18</v>
      </c>
      <c r="C19" t="s">
        <v>658</v>
      </c>
      <c r="D19" t="s">
        <v>624</v>
      </c>
      <c r="E19" t="s">
        <v>20</v>
      </c>
      <c r="F19" t="s">
        <v>21</v>
      </c>
      <c r="G19" t="s">
        <v>22</v>
      </c>
      <c r="H19">
        <v>2</v>
      </c>
      <c r="I19" t="s">
        <v>9</v>
      </c>
      <c r="J19">
        <v>2</v>
      </c>
      <c r="K19">
        <v>4230</v>
      </c>
      <c r="L19">
        <v>108.5</v>
      </c>
      <c r="M19">
        <v>38.979999999999997</v>
      </c>
      <c r="N19" s="1">
        <v>199.99</v>
      </c>
      <c r="O19" s="1" t="s">
        <v>1718</v>
      </c>
      <c r="P19" s="6">
        <v>47.27895981087471</v>
      </c>
      <c r="Q19" s="6">
        <v>5.1305797845048753</v>
      </c>
      <c r="AH19" t="s">
        <v>23</v>
      </c>
      <c r="AI19" s="35">
        <v>84.97</v>
      </c>
      <c r="AJ19" s="35">
        <v>150</v>
      </c>
      <c r="AK19" s="29">
        <v>182.04091518072988</v>
      </c>
    </row>
    <row r="20" spans="1:38" x14ac:dyDescent="0.25">
      <c r="A20" t="s">
        <v>622</v>
      </c>
      <c r="B20" t="s">
        <v>18</v>
      </c>
      <c r="C20" t="s">
        <v>659</v>
      </c>
      <c r="D20" t="s">
        <v>624</v>
      </c>
      <c r="E20" t="s">
        <v>20</v>
      </c>
      <c r="F20" t="s">
        <v>21</v>
      </c>
      <c r="G20" t="s">
        <v>22</v>
      </c>
      <c r="H20">
        <v>7</v>
      </c>
      <c r="I20" t="s">
        <v>9</v>
      </c>
      <c r="J20">
        <v>7</v>
      </c>
      <c r="K20">
        <v>22700</v>
      </c>
      <c r="L20">
        <v>99.6</v>
      </c>
      <c r="M20">
        <v>228</v>
      </c>
      <c r="N20" s="1">
        <v>459.99</v>
      </c>
      <c r="O20" s="1" t="s">
        <v>1719</v>
      </c>
      <c r="P20" s="6">
        <v>20.263876651982379</v>
      </c>
      <c r="Q20" s="6">
        <v>2.0175000000000001</v>
      </c>
      <c r="W20" s="185" t="s">
        <v>1936</v>
      </c>
      <c r="X20" s="29" t="s">
        <v>788</v>
      </c>
      <c r="Y20" s="29" t="s">
        <v>1933</v>
      </c>
      <c r="Z20" s="29" t="s">
        <v>787</v>
      </c>
      <c r="AA20" s="29" t="s">
        <v>785</v>
      </c>
      <c r="AB20" s="29" t="s">
        <v>1935</v>
      </c>
      <c r="AH20" t="s">
        <v>23</v>
      </c>
      <c r="AI20" s="34">
        <v>99.97</v>
      </c>
      <c r="AJ20" s="34">
        <v>150</v>
      </c>
      <c r="AK20" s="29">
        <v>182.04091518072988</v>
      </c>
    </row>
    <row r="21" spans="1:38" x14ac:dyDescent="0.25">
      <c r="A21" t="s">
        <v>622</v>
      </c>
      <c r="B21" t="s">
        <v>18</v>
      </c>
      <c r="C21" t="s">
        <v>666</v>
      </c>
      <c r="D21" t="s">
        <v>624</v>
      </c>
      <c r="E21" t="s">
        <v>20</v>
      </c>
      <c r="F21" t="s">
        <v>21</v>
      </c>
      <c r="G21" t="s">
        <v>22</v>
      </c>
      <c r="H21">
        <v>7</v>
      </c>
      <c r="I21" t="s">
        <v>9</v>
      </c>
      <c r="J21">
        <v>7</v>
      </c>
      <c r="K21">
        <v>21194.6</v>
      </c>
      <c r="L21">
        <v>118.544</v>
      </c>
      <c r="M21">
        <v>178.79</v>
      </c>
      <c r="N21" s="1">
        <v>1044.3900000000001</v>
      </c>
      <c r="O21" s="1" t="s">
        <v>1720</v>
      </c>
      <c r="P21" s="6">
        <v>49.276230738018185</v>
      </c>
      <c r="Q21" s="6">
        <v>5.8414340846803521</v>
      </c>
      <c r="W21" s="185" t="str">
        <f>S10&amp;": "&amp;T10&amp;"W"</f>
        <v>Streetlight: 100W</v>
      </c>
      <c r="X21" s="138">
        <f>X10</f>
        <v>269.60915911212908</v>
      </c>
      <c r="Y21" s="138">
        <f t="shared" ref="Y21:AB21" si="6">Y10</f>
        <v>343.80115923668501</v>
      </c>
      <c r="Z21" s="138">
        <f t="shared" si="6"/>
        <v>265.76258642555706</v>
      </c>
      <c r="AA21" s="138">
        <f t="shared" si="6"/>
        <v>258.73058426684565</v>
      </c>
      <c r="AB21" s="138">
        <f t="shared" si="6"/>
        <v>264.35618599381479</v>
      </c>
      <c r="AH21" t="s">
        <v>23</v>
      </c>
      <c r="AI21" s="35">
        <v>220.48</v>
      </c>
      <c r="AJ21" s="35">
        <v>100</v>
      </c>
      <c r="AK21" s="29">
        <v>124.62757697523142</v>
      </c>
    </row>
    <row r="22" spans="1:38" x14ac:dyDescent="0.25">
      <c r="A22" t="s">
        <v>622</v>
      </c>
      <c r="B22" t="s">
        <v>18</v>
      </c>
      <c r="C22" t="s">
        <v>667</v>
      </c>
      <c r="D22" t="s">
        <v>624</v>
      </c>
      <c r="E22" t="s">
        <v>20</v>
      </c>
      <c r="F22" t="s">
        <v>21</v>
      </c>
      <c r="G22" t="s">
        <v>22</v>
      </c>
      <c r="H22">
        <v>7</v>
      </c>
      <c r="I22" t="s">
        <v>9</v>
      </c>
      <c r="J22">
        <v>7</v>
      </c>
      <c r="K22">
        <v>25639</v>
      </c>
      <c r="L22">
        <v>108.004</v>
      </c>
      <c r="M22">
        <v>237.39</v>
      </c>
      <c r="N22" s="1">
        <v>1366.69</v>
      </c>
      <c r="O22" s="1" t="s">
        <v>1721</v>
      </c>
      <c r="P22" s="6">
        <v>53.305121104567263</v>
      </c>
      <c r="Q22" s="6">
        <v>5.7571506803150942</v>
      </c>
      <c r="W22" s="185" t="str">
        <f t="shared" ref="W22:W28" si="7">S11&amp;": "&amp;T11&amp;"W"</f>
        <v>Streetlight: 150W</v>
      </c>
      <c r="X22" s="138">
        <f t="shared" ref="X22:AB28" si="8">X11</f>
        <v>288.24270907086697</v>
      </c>
      <c r="Y22" s="138">
        <f t="shared" si="8"/>
        <v>359.14362967568093</v>
      </c>
      <c r="Z22" s="138">
        <f t="shared" si="8"/>
        <v>284.15241342656765</v>
      </c>
      <c r="AA22" s="138">
        <f t="shared" si="8"/>
        <v>270.00204698697627</v>
      </c>
      <c r="AB22" s="138">
        <f t="shared" si="8"/>
        <v>281.32234013864939</v>
      </c>
      <c r="AH22" t="s">
        <v>23</v>
      </c>
      <c r="AI22" s="34">
        <v>269.66000000000003</v>
      </c>
      <c r="AJ22" s="34">
        <v>100</v>
      </c>
      <c r="AK22" s="29">
        <v>124.62757697523142</v>
      </c>
    </row>
    <row r="23" spans="1:38" x14ac:dyDescent="0.25">
      <c r="A23" t="s">
        <v>622</v>
      </c>
      <c r="B23" t="s">
        <v>18</v>
      </c>
      <c r="C23" t="s">
        <v>668</v>
      </c>
      <c r="D23" t="s">
        <v>624</v>
      </c>
      <c r="E23" t="s">
        <v>20</v>
      </c>
      <c r="F23" t="s">
        <v>21</v>
      </c>
      <c r="G23" t="s">
        <v>22</v>
      </c>
      <c r="H23">
        <v>1</v>
      </c>
      <c r="I23" t="s">
        <v>9</v>
      </c>
      <c r="J23">
        <v>1</v>
      </c>
      <c r="K23">
        <v>3076.27</v>
      </c>
      <c r="L23">
        <v>105.82299999999999</v>
      </c>
      <c r="M23">
        <v>29.07</v>
      </c>
      <c r="N23" s="1">
        <v>166.69</v>
      </c>
      <c r="O23" s="1" t="s">
        <v>1722</v>
      </c>
      <c r="P23" s="6">
        <v>54.185750925633961</v>
      </c>
      <c r="Q23" s="6">
        <v>5.7340901272789813</v>
      </c>
      <c r="W23" s="185" t="str">
        <f t="shared" si="7"/>
        <v>Streetlight: 200W</v>
      </c>
      <c r="X23" s="138">
        <f t="shared" si="8"/>
        <v>322.5617586432889</v>
      </c>
      <c r="Y23" s="138">
        <f t="shared" si="8"/>
        <v>387.40120832952226</v>
      </c>
      <c r="Z23" s="138">
        <f t="shared" si="8"/>
        <v>318.0225769688609</v>
      </c>
      <c r="AA23" s="138">
        <f t="shared" si="8"/>
        <v>277.89049448924897</v>
      </c>
      <c r="AB23" s="138">
        <f t="shared" si="8"/>
        <v>309.99616047293853</v>
      </c>
      <c r="AH23" t="s">
        <v>23</v>
      </c>
      <c r="AI23" s="35">
        <v>443.82</v>
      </c>
      <c r="AJ23" s="35">
        <v>150</v>
      </c>
      <c r="AK23" s="29">
        <v>182.04091518072988</v>
      </c>
    </row>
    <row r="24" spans="1:38" x14ac:dyDescent="0.25">
      <c r="A24" t="s">
        <v>622</v>
      </c>
      <c r="B24" t="s">
        <v>18</v>
      </c>
      <c r="C24" t="s">
        <v>669</v>
      </c>
      <c r="D24" t="s">
        <v>624</v>
      </c>
      <c r="E24" t="s">
        <v>20</v>
      </c>
      <c r="F24" t="s">
        <v>21</v>
      </c>
      <c r="G24" t="s">
        <v>22</v>
      </c>
      <c r="H24">
        <v>1</v>
      </c>
      <c r="I24" t="s">
        <v>9</v>
      </c>
      <c r="J24">
        <v>1</v>
      </c>
      <c r="K24">
        <v>3180.82</v>
      </c>
      <c r="L24">
        <v>110.714</v>
      </c>
      <c r="M24">
        <v>28.73</v>
      </c>
      <c r="N24" s="1">
        <v>166.69</v>
      </c>
      <c r="O24" s="1" t="s">
        <v>1723</v>
      </c>
      <c r="P24" s="6">
        <v>52.404725825416079</v>
      </c>
      <c r="Q24" s="6">
        <v>5.8019491820396798</v>
      </c>
      <c r="W24" s="185" t="str">
        <f t="shared" si="7"/>
        <v>Streetlight: 250W</v>
      </c>
      <c r="X24" s="138">
        <f t="shared" si="8"/>
        <v>336.86214253929671</v>
      </c>
      <c r="Y24" s="138">
        <f t="shared" si="8"/>
        <v>399.17584159460807</v>
      </c>
      <c r="Z24" s="138">
        <f t="shared" si="8"/>
        <v>332.1359148179539</v>
      </c>
      <c r="AA24" s="138">
        <f t="shared" si="8"/>
        <v>288.79723485503769</v>
      </c>
      <c r="AB24" s="138">
        <f t="shared" si="8"/>
        <v>323.46817882537067</v>
      </c>
      <c r="AH24" t="s">
        <v>23</v>
      </c>
      <c r="AI24" s="34">
        <v>135.09</v>
      </c>
      <c r="AJ24" s="34">
        <v>70</v>
      </c>
      <c r="AK24" s="29">
        <v>89.53845923585358</v>
      </c>
    </row>
    <row r="25" spans="1:38" x14ac:dyDescent="0.25">
      <c r="A25" t="s">
        <v>622</v>
      </c>
      <c r="B25" t="s">
        <v>18</v>
      </c>
      <c r="C25" t="s">
        <v>670</v>
      </c>
      <c r="D25" t="s">
        <v>624</v>
      </c>
      <c r="E25" t="s">
        <v>20</v>
      </c>
      <c r="F25" t="s">
        <v>21</v>
      </c>
      <c r="G25" t="s">
        <v>22</v>
      </c>
      <c r="H25">
        <v>2</v>
      </c>
      <c r="I25" t="s">
        <v>9</v>
      </c>
      <c r="J25">
        <v>2</v>
      </c>
      <c r="K25">
        <v>4158.7700000000004</v>
      </c>
      <c r="L25">
        <v>111.01900000000001</v>
      </c>
      <c r="M25">
        <v>37.46</v>
      </c>
      <c r="N25" s="1">
        <v>195.59</v>
      </c>
      <c r="O25" s="1" t="s">
        <v>1724</v>
      </c>
      <c r="P25" s="6">
        <v>47.030732644507871</v>
      </c>
      <c r="Q25" s="6">
        <v>5.2213027229044311</v>
      </c>
      <c r="W25" s="185" t="str">
        <f t="shared" si="7"/>
        <v>Streetlight: 320W</v>
      </c>
      <c r="X25" s="138">
        <f t="shared" si="8"/>
        <v>369.60702681635968</v>
      </c>
      <c r="Y25" s="138">
        <f t="shared" si="8"/>
        <v>426.13728587987123</v>
      </c>
      <c r="Z25" s="138">
        <f t="shared" si="8"/>
        <v>364.45250281952889</v>
      </c>
      <c r="AA25" s="138">
        <f t="shared" si="8"/>
        <v>302.54921183798865</v>
      </c>
      <c r="AB25" s="138">
        <f t="shared" si="8"/>
        <v>352.07184462322084</v>
      </c>
      <c r="AH25" t="s">
        <v>23</v>
      </c>
      <c r="AI25" s="35">
        <v>405.01</v>
      </c>
      <c r="AJ25" s="35">
        <v>150</v>
      </c>
      <c r="AK25" s="29">
        <v>182.04091518072988</v>
      </c>
    </row>
    <row r="26" spans="1:38" x14ac:dyDescent="0.25">
      <c r="A26" t="s">
        <v>622</v>
      </c>
      <c r="B26" t="s">
        <v>18</v>
      </c>
      <c r="C26" t="s">
        <v>671</v>
      </c>
      <c r="D26" t="s">
        <v>624</v>
      </c>
      <c r="E26" t="s">
        <v>20</v>
      </c>
      <c r="F26" t="s">
        <v>21</v>
      </c>
      <c r="G26" t="s">
        <v>22</v>
      </c>
      <c r="H26">
        <v>4</v>
      </c>
      <c r="I26" t="s">
        <v>9</v>
      </c>
      <c r="J26">
        <v>4</v>
      </c>
      <c r="K26">
        <v>8483</v>
      </c>
      <c r="L26">
        <v>105.81</v>
      </c>
      <c r="M26">
        <v>80.17</v>
      </c>
      <c r="N26" s="1">
        <v>106.67</v>
      </c>
      <c r="O26" s="1" t="s">
        <v>1725</v>
      </c>
      <c r="P26" s="6">
        <v>12.574560886478841</v>
      </c>
      <c r="Q26" s="6">
        <v>1.3305475863789447</v>
      </c>
      <c r="W26" s="185" t="str">
        <f t="shared" si="7"/>
        <v>Streetlight: 400W</v>
      </c>
      <c r="X26" s="138">
        <f t="shared" si="8"/>
        <v>422.51470367559489</v>
      </c>
      <c r="Y26" s="138">
        <f t="shared" si="8"/>
        <v>469.70034659595956</v>
      </c>
      <c r="Z26" s="138">
        <f t="shared" si="8"/>
        <v>416.66815827011305</v>
      </c>
      <c r="AA26" s="138">
        <f t="shared" si="8"/>
        <v>319.62063154096228</v>
      </c>
      <c r="AB26" s="138">
        <f t="shared" si="8"/>
        <v>397.2586529242829</v>
      </c>
      <c r="AH26" t="s">
        <v>23</v>
      </c>
      <c r="AI26" s="34">
        <v>424.8</v>
      </c>
      <c r="AJ26" s="34">
        <v>100</v>
      </c>
      <c r="AK26" s="29">
        <v>124.62757697523142</v>
      </c>
    </row>
    <row r="27" spans="1:38" x14ac:dyDescent="0.25">
      <c r="A27" t="s">
        <v>682</v>
      </c>
      <c r="B27" t="s">
        <v>18</v>
      </c>
      <c r="C27" t="s">
        <v>683</v>
      </c>
      <c r="D27" t="s">
        <v>684</v>
      </c>
      <c r="E27" t="s">
        <v>20</v>
      </c>
      <c r="F27" t="s">
        <v>21</v>
      </c>
      <c r="G27" t="s">
        <v>22</v>
      </c>
      <c r="H27">
        <v>5</v>
      </c>
      <c r="I27" t="s">
        <v>9</v>
      </c>
      <c r="J27">
        <v>5</v>
      </c>
      <c r="K27">
        <v>13150</v>
      </c>
      <c r="L27">
        <v>98</v>
      </c>
      <c r="M27">
        <v>134</v>
      </c>
      <c r="N27">
        <v>500</v>
      </c>
      <c r="O27" s="1" t="s">
        <v>1701</v>
      </c>
      <c r="P27" s="6">
        <v>38.022813688212928</v>
      </c>
      <c r="Q27" s="6">
        <v>3.7313432835820897</v>
      </c>
      <c r="W27" s="185" t="str">
        <f t="shared" si="7"/>
        <v>Road/Area: 750W</v>
      </c>
      <c r="X27" s="138">
        <f t="shared" si="8"/>
        <v>569.63645422876448</v>
      </c>
      <c r="Y27" s="138">
        <f t="shared" si="8"/>
        <v>590.83728044880536</v>
      </c>
      <c r="Z27" s="138">
        <f t="shared" si="8"/>
        <v>561.86558692701237</v>
      </c>
      <c r="AA27" s="138">
        <f t="shared" si="8"/>
        <v>394.85437817196708</v>
      </c>
      <c r="AB27" s="138">
        <f t="shared" si="8"/>
        <v>528.46334517600337</v>
      </c>
      <c r="AH27" t="s">
        <v>772</v>
      </c>
      <c r="AI27">
        <v>349</v>
      </c>
      <c r="AJ27" s="31">
        <v>70</v>
      </c>
      <c r="AK27" s="29">
        <v>89.53845923585358</v>
      </c>
      <c r="AL27" t="s">
        <v>773</v>
      </c>
    </row>
    <row r="28" spans="1:38" x14ac:dyDescent="0.25">
      <c r="A28" t="s">
        <v>682</v>
      </c>
      <c r="B28" t="s">
        <v>18</v>
      </c>
      <c r="C28" t="s">
        <v>685</v>
      </c>
      <c r="D28" t="s">
        <v>624</v>
      </c>
      <c r="E28" t="s">
        <v>20</v>
      </c>
      <c r="F28" t="s">
        <v>21</v>
      </c>
      <c r="G28" t="s">
        <v>22</v>
      </c>
      <c r="H28">
        <v>15</v>
      </c>
      <c r="I28" t="s">
        <v>9</v>
      </c>
      <c r="J28">
        <v>15</v>
      </c>
      <c r="K28">
        <v>40068.699999999997</v>
      </c>
      <c r="L28">
        <v>137.69999999999999</v>
      </c>
      <c r="M28">
        <v>290.89999999999998</v>
      </c>
      <c r="N28">
        <v>775</v>
      </c>
      <c r="O28" s="1" t="s">
        <v>1701</v>
      </c>
      <c r="P28" s="6">
        <v>19.341780492004983</v>
      </c>
      <c r="Q28" s="6">
        <v>2.6641457545548302</v>
      </c>
      <c r="W28" s="185" t="str">
        <f t="shared" si="7"/>
        <v>Road/Area: 1000W</v>
      </c>
      <c r="X28" s="138">
        <f t="shared" si="8"/>
        <v>771.78847788960798</v>
      </c>
      <c r="Y28" s="138">
        <f t="shared" si="8"/>
        <v>757.28497581912779</v>
      </c>
      <c r="Z28" s="138">
        <f t="shared" si="8"/>
        <v>761.37350416549975</v>
      </c>
      <c r="AA28" s="138">
        <f t="shared" si="8"/>
        <v>444.00854006049235</v>
      </c>
      <c r="AB28" s="138">
        <f t="shared" si="8"/>
        <v>697.90051134449834</v>
      </c>
      <c r="AH28" t="s">
        <v>772</v>
      </c>
      <c r="AI28" s="38">
        <v>149</v>
      </c>
      <c r="AJ28" s="31">
        <v>100</v>
      </c>
      <c r="AK28" s="29">
        <v>124.62757697523142</v>
      </c>
      <c r="AL28" s="37" t="s">
        <v>774</v>
      </c>
    </row>
    <row r="29" spans="1:38" x14ac:dyDescent="0.25">
      <c r="A29" t="s">
        <v>682</v>
      </c>
      <c r="B29" t="s">
        <v>18</v>
      </c>
      <c r="C29" t="s">
        <v>686</v>
      </c>
      <c r="D29" t="s">
        <v>684</v>
      </c>
      <c r="E29" t="s">
        <v>20</v>
      </c>
      <c r="F29" t="s">
        <v>21</v>
      </c>
      <c r="G29" t="s">
        <v>22</v>
      </c>
      <c r="H29">
        <v>5</v>
      </c>
      <c r="I29" t="s">
        <v>9</v>
      </c>
      <c r="J29">
        <v>5</v>
      </c>
      <c r="K29">
        <v>13493</v>
      </c>
      <c r="L29">
        <v>131.13</v>
      </c>
      <c r="M29">
        <v>102.9</v>
      </c>
      <c r="N29">
        <v>298.17</v>
      </c>
      <c r="O29" s="1" t="s">
        <v>1701</v>
      </c>
      <c r="P29" s="6">
        <v>22.098124953679687</v>
      </c>
      <c r="Q29" s="6">
        <v>2.897667638483965</v>
      </c>
      <c r="W29" s="185"/>
      <c r="X29" s="138"/>
      <c r="Y29" s="138"/>
      <c r="Z29" s="138"/>
      <c r="AA29" s="138"/>
      <c r="AB29" s="138"/>
      <c r="AH29" t="s">
        <v>772</v>
      </c>
      <c r="AI29" s="39">
        <f>AVERAGE(479,489)</f>
        <v>484</v>
      </c>
      <c r="AJ29" s="31">
        <v>150</v>
      </c>
      <c r="AK29" s="29">
        <v>182.04091518072988</v>
      </c>
      <c r="AL29" t="s">
        <v>775</v>
      </c>
    </row>
    <row r="30" spans="1:38" x14ac:dyDescent="0.25">
      <c r="A30" t="s">
        <v>682</v>
      </c>
      <c r="B30" t="s">
        <v>18</v>
      </c>
      <c r="C30" t="s">
        <v>687</v>
      </c>
      <c r="D30" t="s">
        <v>624</v>
      </c>
      <c r="E30" t="s">
        <v>20</v>
      </c>
      <c r="F30" t="s">
        <v>21</v>
      </c>
      <c r="G30" t="s">
        <v>22</v>
      </c>
      <c r="H30">
        <v>5</v>
      </c>
      <c r="I30" t="s">
        <v>9</v>
      </c>
      <c r="J30">
        <v>5</v>
      </c>
      <c r="K30">
        <v>13842.5</v>
      </c>
      <c r="L30">
        <v>140.80000000000001</v>
      </c>
      <c r="M30">
        <v>98.29</v>
      </c>
      <c r="N30">
        <v>340</v>
      </c>
      <c r="O30" s="1" t="s">
        <v>1701</v>
      </c>
      <c r="P30" s="6">
        <v>24.562037204262236</v>
      </c>
      <c r="Q30" s="6">
        <v>3.4591514904873333</v>
      </c>
      <c r="AH30" t="s">
        <v>772</v>
      </c>
      <c r="AI30">
        <v>260</v>
      </c>
      <c r="AJ30" s="31">
        <v>200</v>
      </c>
      <c r="AK30" s="29">
        <v>222.22222222222223</v>
      </c>
      <c r="AL30" s="37" t="s">
        <v>776</v>
      </c>
    </row>
    <row r="31" spans="1:38" x14ac:dyDescent="0.25">
      <c r="A31" t="s">
        <v>682</v>
      </c>
      <c r="B31" t="s">
        <v>18</v>
      </c>
      <c r="C31" t="s">
        <v>685</v>
      </c>
      <c r="D31" t="s">
        <v>624</v>
      </c>
      <c r="E31" t="s">
        <v>20</v>
      </c>
      <c r="F31" t="s">
        <v>21</v>
      </c>
      <c r="G31" t="s">
        <v>22</v>
      </c>
      <c r="H31">
        <v>15</v>
      </c>
      <c r="I31" t="s">
        <v>9</v>
      </c>
      <c r="J31">
        <v>15</v>
      </c>
      <c r="K31">
        <v>40068.699999999997</v>
      </c>
      <c r="L31">
        <v>137.69999999999999</v>
      </c>
      <c r="M31">
        <v>290.89999999999998</v>
      </c>
      <c r="N31">
        <v>800</v>
      </c>
      <c r="O31" s="1" t="s">
        <v>1701</v>
      </c>
      <c r="P31" s="6">
        <v>19.965708894972884</v>
      </c>
      <c r="Q31" s="6">
        <v>2.750085940185631</v>
      </c>
      <c r="AF31" s="36"/>
      <c r="AH31" t="s">
        <v>772</v>
      </c>
      <c r="AI31" s="38">
        <v>193</v>
      </c>
      <c r="AJ31" s="31">
        <v>250</v>
      </c>
      <c r="AK31" s="29">
        <v>277.77777777777777</v>
      </c>
      <c r="AL31" t="s">
        <v>777</v>
      </c>
    </row>
    <row r="32" spans="1:38" x14ac:dyDescent="0.25">
      <c r="A32" t="s">
        <v>682</v>
      </c>
      <c r="B32" t="s">
        <v>18</v>
      </c>
      <c r="C32" t="s">
        <v>688</v>
      </c>
      <c r="D32" t="s">
        <v>624</v>
      </c>
      <c r="E32" t="s">
        <v>20</v>
      </c>
      <c r="F32" t="s">
        <v>21</v>
      </c>
      <c r="G32" t="s">
        <v>22</v>
      </c>
      <c r="H32">
        <v>6</v>
      </c>
      <c r="I32" t="s">
        <v>9</v>
      </c>
      <c r="J32">
        <v>6</v>
      </c>
      <c r="K32">
        <v>18084</v>
      </c>
      <c r="L32">
        <v>120.72</v>
      </c>
      <c r="M32">
        <v>149.80000000000001</v>
      </c>
      <c r="N32">
        <v>650.99</v>
      </c>
      <c r="O32" s="1" t="s">
        <v>1701</v>
      </c>
      <c r="P32" s="6">
        <v>35.9981198849812</v>
      </c>
      <c r="Q32" s="6">
        <v>4.3457276368491318</v>
      </c>
      <c r="AF32" s="29"/>
      <c r="AH32" t="s">
        <v>772</v>
      </c>
      <c r="AI32" s="38">
        <v>519</v>
      </c>
      <c r="AJ32" s="31">
        <v>320</v>
      </c>
      <c r="AK32" s="29">
        <v>347.82608695652175</v>
      </c>
      <c r="AL32" s="37" t="s">
        <v>778</v>
      </c>
    </row>
    <row r="33" spans="1:38" x14ac:dyDescent="0.25">
      <c r="A33" t="s">
        <v>682</v>
      </c>
      <c r="B33" t="s">
        <v>18</v>
      </c>
      <c r="C33" t="s">
        <v>691</v>
      </c>
      <c r="D33" t="s">
        <v>624</v>
      </c>
      <c r="E33" t="s">
        <v>20</v>
      </c>
      <c r="F33" t="s">
        <v>21</v>
      </c>
      <c r="G33" t="s">
        <v>22</v>
      </c>
      <c r="H33">
        <v>6</v>
      </c>
      <c r="I33" t="s">
        <v>9</v>
      </c>
      <c r="J33">
        <v>6</v>
      </c>
      <c r="K33">
        <v>17195</v>
      </c>
      <c r="L33">
        <v>107.5</v>
      </c>
      <c r="M33">
        <v>160</v>
      </c>
      <c r="N33">
        <v>635</v>
      </c>
      <c r="O33" s="1" t="s">
        <v>1701</v>
      </c>
      <c r="P33" s="6">
        <v>36.929339924396629</v>
      </c>
      <c r="Q33" s="6">
        <v>3.96875</v>
      </c>
      <c r="AF33" s="29"/>
      <c r="AH33" t="s">
        <v>772</v>
      </c>
      <c r="AI33" s="38">
        <v>212</v>
      </c>
      <c r="AJ33" s="31">
        <v>400</v>
      </c>
      <c r="AK33" s="29">
        <v>434.78260869565213</v>
      </c>
      <c r="AL33" s="37" t="s">
        <v>777</v>
      </c>
    </row>
    <row r="34" spans="1:38" x14ac:dyDescent="0.25">
      <c r="A34" t="s">
        <v>682</v>
      </c>
      <c r="B34" t="s">
        <v>18</v>
      </c>
      <c r="C34" t="s">
        <v>692</v>
      </c>
      <c r="D34" t="s">
        <v>624</v>
      </c>
      <c r="E34" t="s">
        <v>20</v>
      </c>
      <c r="F34" t="s">
        <v>21</v>
      </c>
      <c r="G34" t="s">
        <v>22</v>
      </c>
      <c r="H34">
        <v>4</v>
      </c>
      <c r="I34" t="s">
        <v>9</v>
      </c>
      <c r="J34">
        <v>4</v>
      </c>
      <c r="K34">
        <v>9612</v>
      </c>
      <c r="L34">
        <v>95.16</v>
      </c>
      <c r="M34">
        <v>101</v>
      </c>
      <c r="N34">
        <v>455.7</v>
      </c>
      <c r="O34" s="1" t="s">
        <v>1701</v>
      </c>
      <c r="P34" s="6">
        <v>47.409488139825221</v>
      </c>
      <c r="Q34" s="6">
        <v>4.5118811881188119</v>
      </c>
      <c r="AF34" s="29"/>
      <c r="AH34" t="s">
        <v>772</v>
      </c>
      <c r="AI34">
        <v>161.5</v>
      </c>
      <c r="AJ34" s="31">
        <v>70</v>
      </c>
      <c r="AK34" s="29">
        <v>89.53845923585358</v>
      </c>
      <c r="AL34" t="s">
        <v>779</v>
      </c>
    </row>
    <row r="35" spans="1:38" x14ac:dyDescent="0.25">
      <c r="A35" t="s">
        <v>682</v>
      </c>
      <c r="B35" t="s">
        <v>18</v>
      </c>
      <c r="C35" t="s">
        <v>693</v>
      </c>
      <c r="D35" t="s">
        <v>624</v>
      </c>
      <c r="E35" t="s">
        <v>20</v>
      </c>
      <c r="F35" t="s">
        <v>21</v>
      </c>
      <c r="G35" t="s">
        <v>22</v>
      </c>
      <c r="H35">
        <v>4</v>
      </c>
      <c r="I35" t="s">
        <v>9</v>
      </c>
      <c r="J35">
        <v>4</v>
      </c>
      <c r="K35">
        <v>9758</v>
      </c>
      <c r="L35">
        <v>96.6</v>
      </c>
      <c r="M35">
        <v>101</v>
      </c>
      <c r="N35">
        <v>555</v>
      </c>
      <c r="O35" s="1" t="s">
        <v>1701</v>
      </c>
      <c r="P35" s="6">
        <v>56.876409100225459</v>
      </c>
      <c r="Q35" s="6">
        <v>5.4950495049504955</v>
      </c>
      <c r="AF35" s="29"/>
      <c r="AH35" t="s">
        <v>772</v>
      </c>
      <c r="AI35">
        <f>AVERAGE(287.5, 92.99)</f>
        <v>190.245</v>
      </c>
      <c r="AJ35" s="31">
        <v>100</v>
      </c>
      <c r="AK35" s="29">
        <v>124.62757697523142</v>
      </c>
      <c r="AL35" t="s">
        <v>780</v>
      </c>
    </row>
    <row r="36" spans="1:38" x14ac:dyDescent="0.25">
      <c r="A36" t="s">
        <v>682</v>
      </c>
      <c r="B36" t="s">
        <v>18</v>
      </c>
      <c r="C36" t="s">
        <v>694</v>
      </c>
      <c r="D36" t="s">
        <v>624</v>
      </c>
      <c r="E36" t="s">
        <v>20</v>
      </c>
      <c r="F36" t="s">
        <v>21</v>
      </c>
      <c r="G36" t="s">
        <v>22</v>
      </c>
      <c r="H36">
        <v>2</v>
      </c>
      <c r="I36" t="s">
        <v>9</v>
      </c>
      <c r="J36">
        <v>2</v>
      </c>
      <c r="K36">
        <v>4979</v>
      </c>
      <c r="L36">
        <v>93.9</v>
      </c>
      <c r="M36">
        <v>53</v>
      </c>
      <c r="N36">
        <v>445</v>
      </c>
      <c r="O36" s="1" t="s">
        <v>1701</v>
      </c>
      <c r="P36" s="6">
        <v>89.375376581642911</v>
      </c>
      <c r="Q36" s="6">
        <v>8.3962264150943398</v>
      </c>
      <c r="AF36" s="29"/>
      <c r="AH36" t="s">
        <v>772</v>
      </c>
      <c r="AI36" s="40">
        <v>490.5</v>
      </c>
      <c r="AJ36" s="31">
        <v>150</v>
      </c>
      <c r="AK36" s="29">
        <v>182.04091518072988</v>
      </c>
      <c r="AL36" s="40" t="s">
        <v>781</v>
      </c>
    </row>
    <row r="37" spans="1:38" x14ac:dyDescent="0.25">
      <c r="A37" t="s">
        <v>682</v>
      </c>
      <c r="B37" t="s">
        <v>18</v>
      </c>
      <c r="C37" t="s">
        <v>694</v>
      </c>
      <c r="D37" t="s">
        <v>624</v>
      </c>
      <c r="E37" t="s">
        <v>20</v>
      </c>
      <c r="F37" t="s">
        <v>21</v>
      </c>
      <c r="G37" t="s">
        <v>22</v>
      </c>
      <c r="H37">
        <v>2</v>
      </c>
      <c r="I37" t="s">
        <v>9</v>
      </c>
      <c r="J37">
        <v>2</v>
      </c>
      <c r="K37">
        <v>4979</v>
      </c>
      <c r="L37">
        <v>93.9</v>
      </c>
      <c r="M37">
        <v>53</v>
      </c>
      <c r="N37">
        <v>445</v>
      </c>
      <c r="O37" s="1" t="s">
        <v>1701</v>
      </c>
      <c r="P37" s="6">
        <v>89.375376581642911</v>
      </c>
      <c r="Q37" s="6">
        <v>8.3962264150943398</v>
      </c>
      <c r="AF37" s="29"/>
      <c r="AH37" t="s">
        <v>772</v>
      </c>
      <c r="AI37">
        <v>260</v>
      </c>
      <c r="AJ37" s="31">
        <v>200</v>
      </c>
      <c r="AK37" s="29">
        <v>222.22222222222223</v>
      </c>
      <c r="AL37" s="37" t="s">
        <v>776</v>
      </c>
    </row>
    <row r="38" spans="1:38" x14ac:dyDescent="0.25">
      <c r="A38" t="s">
        <v>682</v>
      </c>
      <c r="B38" t="s">
        <v>18</v>
      </c>
      <c r="C38" t="s">
        <v>694</v>
      </c>
      <c r="D38" t="s">
        <v>624</v>
      </c>
      <c r="E38" t="s">
        <v>20</v>
      </c>
      <c r="F38" t="s">
        <v>21</v>
      </c>
      <c r="G38" t="s">
        <v>22</v>
      </c>
      <c r="H38">
        <v>2</v>
      </c>
      <c r="I38" t="s">
        <v>9</v>
      </c>
      <c r="J38">
        <v>2</v>
      </c>
      <c r="K38">
        <v>4979</v>
      </c>
      <c r="L38">
        <v>93.9</v>
      </c>
      <c r="M38">
        <v>53</v>
      </c>
      <c r="N38">
        <v>359</v>
      </c>
      <c r="O38" s="1" t="s">
        <v>1701</v>
      </c>
      <c r="P38" s="6">
        <v>72.102831893954615</v>
      </c>
      <c r="Q38" s="6">
        <v>6.7735849056603774</v>
      </c>
      <c r="AF38" s="29"/>
      <c r="AH38" t="s">
        <v>772</v>
      </c>
      <c r="AI38" s="38">
        <v>193</v>
      </c>
      <c r="AJ38" s="31">
        <v>250</v>
      </c>
      <c r="AK38" s="29">
        <v>277.77777777777777</v>
      </c>
      <c r="AL38" t="s">
        <v>777</v>
      </c>
    </row>
    <row r="39" spans="1:38" x14ac:dyDescent="0.25">
      <c r="A39" t="s">
        <v>682</v>
      </c>
      <c r="B39" t="s">
        <v>18</v>
      </c>
      <c r="C39" t="s">
        <v>693</v>
      </c>
      <c r="D39" t="s">
        <v>624</v>
      </c>
      <c r="E39" t="s">
        <v>20</v>
      </c>
      <c r="F39" t="s">
        <v>21</v>
      </c>
      <c r="G39" t="s">
        <v>22</v>
      </c>
      <c r="H39">
        <v>4</v>
      </c>
      <c r="I39" t="s">
        <v>9</v>
      </c>
      <c r="J39">
        <v>4</v>
      </c>
      <c r="K39">
        <v>9758</v>
      </c>
      <c r="L39">
        <v>96.6</v>
      </c>
      <c r="M39">
        <v>101</v>
      </c>
      <c r="N39">
        <v>555</v>
      </c>
      <c r="O39" s="1" t="s">
        <v>1701</v>
      </c>
      <c r="P39" s="6">
        <v>56.876409100225459</v>
      </c>
      <c r="Q39" s="6">
        <v>5.4950495049504955</v>
      </c>
      <c r="AF39" s="29"/>
      <c r="AH39" t="s">
        <v>772</v>
      </c>
      <c r="AI39" s="28">
        <v>519</v>
      </c>
      <c r="AJ39" s="31">
        <v>320</v>
      </c>
      <c r="AK39" s="29">
        <v>347.82608695652175</v>
      </c>
      <c r="AL39" s="37" t="s">
        <v>778</v>
      </c>
    </row>
    <row r="40" spans="1:38" x14ac:dyDescent="0.25">
      <c r="A40" t="s">
        <v>682</v>
      </c>
      <c r="B40" t="s">
        <v>18</v>
      </c>
      <c r="C40" t="s">
        <v>693</v>
      </c>
      <c r="D40" t="s">
        <v>624</v>
      </c>
      <c r="E40" t="s">
        <v>20</v>
      </c>
      <c r="F40" t="s">
        <v>21</v>
      </c>
      <c r="G40" t="s">
        <v>22</v>
      </c>
      <c r="H40">
        <v>4</v>
      </c>
      <c r="I40" t="s">
        <v>9</v>
      </c>
      <c r="J40">
        <v>4</v>
      </c>
      <c r="K40">
        <v>9758</v>
      </c>
      <c r="L40">
        <v>96.6</v>
      </c>
      <c r="M40">
        <v>101</v>
      </c>
      <c r="N40">
        <v>555</v>
      </c>
      <c r="O40" s="1" t="s">
        <v>1701</v>
      </c>
      <c r="P40" s="6">
        <v>56.876409100225459</v>
      </c>
      <c r="Q40" s="6">
        <v>5.4950495049504955</v>
      </c>
      <c r="AF40" s="29"/>
      <c r="AH40" t="s">
        <v>772</v>
      </c>
      <c r="AI40">
        <f>AVERAGE(579.04,314.99)</f>
        <v>447.01499999999999</v>
      </c>
      <c r="AJ40" s="31">
        <v>400</v>
      </c>
      <c r="AK40" s="29">
        <v>434.78260869565213</v>
      </c>
      <c r="AL40" s="37" t="s">
        <v>782</v>
      </c>
    </row>
    <row r="41" spans="1:38" x14ac:dyDescent="0.25">
      <c r="A41" t="s">
        <v>682</v>
      </c>
      <c r="B41" t="s">
        <v>18</v>
      </c>
      <c r="C41" t="s">
        <v>693</v>
      </c>
      <c r="D41" t="s">
        <v>624</v>
      </c>
      <c r="E41" t="s">
        <v>20</v>
      </c>
      <c r="F41" t="s">
        <v>21</v>
      </c>
      <c r="G41" t="s">
        <v>22</v>
      </c>
      <c r="H41">
        <v>4</v>
      </c>
      <c r="I41" t="s">
        <v>9</v>
      </c>
      <c r="J41">
        <v>4</v>
      </c>
      <c r="K41">
        <v>9758</v>
      </c>
      <c r="L41">
        <v>96.6</v>
      </c>
      <c r="M41">
        <v>101</v>
      </c>
      <c r="N41">
        <v>555</v>
      </c>
      <c r="O41" s="1" t="s">
        <v>1701</v>
      </c>
      <c r="P41" s="6">
        <v>56.876409100225459</v>
      </c>
      <c r="Q41" s="6">
        <v>5.4950495049504955</v>
      </c>
      <c r="AF41" s="29"/>
      <c r="AH41" t="s">
        <v>772</v>
      </c>
      <c r="AI41" s="28">
        <v>449.99</v>
      </c>
      <c r="AJ41" s="31">
        <v>750</v>
      </c>
      <c r="AK41" s="29">
        <v>818</v>
      </c>
      <c r="AL41" t="s">
        <v>783</v>
      </c>
    </row>
    <row r="42" spans="1:38" x14ac:dyDescent="0.25">
      <c r="A42" t="s">
        <v>682</v>
      </c>
      <c r="B42" t="s">
        <v>18</v>
      </c>
      <c r="C42" t="s">
        <v>695</v>
      </c>
      <c r="D42" t="s">
        <v>624</v>
      </c>
      <c r="E42" t="s">
        <v>20</v>
      </c>
      <c r="F42" t="s">
        <v>21</v>
      </c>
      <c r="G42" t="s">
        <v>22</v>
      </c>
      <c r="H42">
        <v>7</v>
      </c>
      <c r="I42" t="s">
        <v>9</v>
      </c>
      <c r="J42">
        <v>7</v>
      </c>
      <c r="K42">
        <v>20630</v>
      </c>
      <c r="L42">
        <v>98.24</v>
      </c>
      <c r="M42">
        <v>208.98</v>
      </c>
      <c r="N42">
        <v>758</v>
      </c>
      <c r="O42" s="1" t="s">
        <v>1701</v>
      </c>
      <c r="P42" s="6">
        <v>36.74260785264179</v>
      </c>
      <c r="Q42" s="6">
        <v>3.6271413532395447</v>
      </c>
      <c r="AF42" s="60"/>
      <c r="AH42" t="s">
        <v>772</v>
      </c>
      <c r="AI42" s="40">
        <v>248.99</v>
      </c>
      <c r="AJ42" s="41">
        <v>1000</v>
      </c>
      <c r="AK42" s="29">
        <v>1068.3760683760684</v>
      </c>
      <c r="AL42" s="40" t="s">
        <v>784</v>
      </c>
    </row>
    <row r="43" spans="1:38" x14ac:dyDescent="0.25">
      <c r="A43" t="s">
        <v>682</v>
      </c>
      <c r="B43" t="s">
        <v>18</v>
      </c>
      <c r="C43" t="s">
        <v>696</v>
      </c>
      <c r="D43" t="s">
        <v>624</v>
      </c>
      <c r="E43" t="s">
        <v>20</v>
      </c>
      <c r="F43" t="s">
        <v>21</v>
      </c>
      <c r="G43" t="s">
        <v>22</v>
      </c>
      <c r="H43">
        <v>6</v>
      </c>
      <c r="I43" t="s">
        <v>9</v>
      </c>
      <c r="J43">
        <v>6</v>
      </c>
      <c r="K43">
        <v>14862</v>
      </c>
      <c r="L43">
        <v>99.08</v>
      </c>
      <c r="M43">
        <v>148.56</v>
      </c>
      <c r="N43">
        <v>120</v>
      </c>
      <c r="O43" s="1" t="s">
        <v>1701</v>
      </c>
      <c r="P43" s="6">
        <v>8.0742834073475986</v>
      </c>
      <c r="Q43" s="6">
        <v>0.80775444264943452</v>
      </c>
      <c r="AF43" s="29"/>
    </row>
    <row r="44" spans="1:38" x14ac:dyDescent="0.25">
      <c r="A44" t="s">
        <v>682</v>
      </c>
      <c r="B44" t="s">
        <v>18</v>
      </c>
      <c r="C44" t="s">
        <v>697</v>
      </c>
      <c r="D44" t="s">
        <v>624</v>
      </c>
      <c r="E44" t="s">
        <v>20</v>
      </c>
      <c r="F44" t="s">
        <v>21</v>
      </c>
      <c r="G44" t="s">
        <v>22</v>
      </c>
      <c r="H44">
        <v>15</v>
      </c>
      <c r="I44" t="s">
        <v>9</v>
      </c>
      <c r="J44">
        <v>15</v>
      </c>
      <c r="K44">
        <v>33600</v>
      </c>
      <c r="L44">
        <v>112</v>
      </c>
      <c r="M44">
        <v>300</v>
      </c>
      <c r="N44">
        <v>508</v>
      </c>
      <c r="O44" s="1" t="s">
        <v>1701</v>
      </c>
      <c r="P44" s="6">
        <v>15.119047619047619</v>
      </c>
      <c r="Q44" s="6">
        <v>1.6933333333333334</v>
      </c>
      <c r="AF44" s="29"/>
    </row>
    <row r="45" spans="1:38" x14ac:dyDescent="0.25">
      <c r="A45" t="s">
        <v>682</v>
      </c>
      <c r="B45" t="s">
        <v>18</v>
      </c>
      <c r="C45" t="s">
        <v>698</v>
      </c>
      <c r="D45" t="s">
        <v>624</v>
      </c>
      <c r="E45" t="s">
        <v>20</v>
      </c>
      <c r="F45" t="s">
        <v>21</v>
      </c>
      <c r="G45" t="s">
        <v>22</v>
      </c>
      <c r="H45">
        <v>6</v>
      </c>
      <c r="I45" t="s">
        <v>9</v>
      </c>
      <c r="J45">
        <v>6</v>
      </c>
      <c r="K45">
        <v>18084</v>
      </c>
      <c r="L45">
        <v>120.72</v>
      </c>
      <c r="M45">
        <v>149.80000000000001</v>
      </c>
      <c r="N45">
        <v>650.99</v>
      </c>
      <c r="O45" s="1" t="s">
        <v>1701</v>
      </c>
      <c r="P45" s="6">
        <v>35.9981198849812</v>
      </c>
      <c r="Q45" s="6">
        <v>4.3457276368491318</v>
      </c>
      <c r="AF45" s="29"/>
    </row>
    <row r="46" spans="1:38" x14ac:dyDescent="0.25">
      <c r="A46" t="s">
        <v>682</v>
      </c>
      <c r="B46" t="s">
        <v>18</v>
      </c>
      <c r="C46" t="s">
        <v>698</v>
      </c>
      <c r="D46" t="s">
        <v>624</v>
      </c>
      <c r="E46" t="s">
        <v>20</v>
      </c>
      <c r="F46" t="s">
        <v>21</v>
      </c>
      <c r="G46" t="s">
        <v>22</v>
      </c>
      <c r="H46">
        <v>6</v>
      </c>
      <c r="I46" t="s">
        <v>9</v>
      </c>
      <c r="J46">
        <v>6</v>
      </c>
      <c r="K46">
        <v>18084</v>
      </c>
      <c r="L46">
        <v>120.72</v>
      </c>
      <c r="M46">
        <v>149.80000000000001</v>
      </c>
      <c r="N46">
        <v>350</v>
      </c>
      <c r="O46" s="1" t="s">
        <v>1701</v>
      </c>
      <c r="P46" s="6">
        <v>19.354125193541254</v>
      </c>
      <c r="Q46" s="6">
        <v>2.3364485981308412</v>
      </c>
      <c r="AF46" s="29"/>
    </row>
    <row r="47" spans="1:38" x14ac:dyDescent="0.25">
      <c r="A47" t="s">
        <v>682</v>
      </c>
      <c r="B47" t="s">
        <v>18</v>
      </c>
      <c r="C47" t="s">
        <v>698</v>
      </c>
      <c r="D47" t="s">
        <v>624</v>
      </c>
      <c r="E47" t="s">
        <v>20</v>
      </c>
      <c r="F47" t="s">
        <v>21</v>
      </c>
      <c r="G47" t="s">
        <v>22</v>
      </c>
      <c r="H47">
        <v>6</v>
      </c>
      <c r="I47" t="s">
        <v>9</v>
      </c>
      <c r="J47">
        <v>6</v>
      </c>
      <c r="K47">
        <v>18084</v>
      </c>
      <c r="L47">
        <v>120.72</v>
      </c>
      <c r="M47">
        <v>149.80000000000001</v>
      </c>
      <c r="N47">
        <v>400</v>
      </c>
      <c r="O47" s="1" t="s">
        <v>1701</v>
      </c>
      <c r="P47" s="6">
        <v>22.119000221190003</v>
      </c>
      <c r="Q47" s="6">
        <v>2.6702269692923895</v>
      </c>
      <c r="AF47" s="29"/>
    </row>
    <row r="48" spans="1:38" x14ac:dyDescent="0.25">
      <c r="A48" t="s">
        <v>682</v>
      </c>
      <c r="B48" t="s">
        <v>18</v>
      </c>
      <c r="C48" t="s">
        <v>698</v>
      </c>
      <c r="D48" t="s">
        <v>624</v>
      </c>
      <c r="E48" t="s">
        <v>20</v>
      </c>
      <c r="F48" t="s">
        <v>21</v>
      </c>
      <c r="G48" t="s">
        <v>22</v>
      </c>
      <c r="H48">
        <v>6</v>
      </c>
      <c r="I48" t="s">
        <v>9</v>
      </c>
      <c r="J48">
        <v>6</v>
      </c>
      <c r="K48">
        <v>18084</v>
      </c>
      <c r="L48">
        <v>120.72</v>
      </c>
      <c r="M48">
        <v>149.80000000000001</v>
      </c>
      <c r="N48">
        <v>400</v>
      </c>
      <c r="O48" s="1" t="s">
        <v>1701</v>
      </c>
      <c r="P48" s="6">
        <v>22.119000221190003</v>
      </c>
      <c r="Q48" s="6">
        <v>2.6702269692923895</v>
      </c>
      <c r="AF48" s="29"/>
    </row>
    <row r="49" spans="1:32" x14ac:dyDescent="0.25">
      <c r="A49" t="s">
        <v>682</v>
      </c>
      <c r="B49" t="s">
        <v>18</v>
      </c>
      <c r="C49" t="s">
        <v>699</v>
      </c>
      <c r="D49" t="s">
        <v>624</v>
      </c>
      <c r="E49" t="s">
        <v>20</v>
      </c>
      <c r="F49" t="s">
        <v>21</v>
      </c>
      <c r="G49" t="s">
        <v>22</v>
      </c>
      <c r="H49">
        <v>3</v>
      </c>
      <c r="I49" t="s">
        <v>9</v>
      </c>
      <c r="J49">
        <v>3</v>
      </c>
      <c r="K49">
        <v>7700</v>
      </c>
      <c r="L49">
        <v>118.5</v>
      </c>
      <c r="M49">
        <v>65</v>
      </c>
      <c r="N49">
        <v>139.99</v>
      </c>
      <c r="O49" s="1" t="s">
        <v>1701</v>
      </c>
      <c r="P49" s="6">
        <v>18.180519480519482</v>
      </c>
      <c r="Q49" s="6">
        <v>2.153692307692308</v>
      </c>
      <c r="AF49" s="29"/>
    </row>
    <row r="50" spans="1:32" x14ac:dyDescent="0.25">
      <c r="A50" t="s">
        <v>682</v>
      </c>
      <c r="B50" t="s">
        <v>18</v>
      </c>
      <c r="C50" t="s">
        <v>700</v>
      </c>
      <c r="D50" t="s">
        <v>684</v>
      </c>
      <c r="E50" t="s">
        <v>20</v>
      </c>
      <c r="F50" t="s">
        <v>21</v>
      </c>
      <c r="G50" t="s">
        <v>22</v>
      </c>
      <c r="H50">
        <v>6</v>
      </c>
      <c r="I50" t="s">
        <v>9</v>
      </c>
      <c r="J50">
        <v>6</v>
      </c>
      <c r="K50">
        <v>15883</v>
      </c>
      <c r="L50">
        <v>113.8</v>
      </c>
      <c r="M50">
        <v>116.1</v>
      </c>
      <c r="N50">
        <v>155</v>
      </c>
      <c r="O50" s="1" t="s">
        <v>1701</v>
      </c>
      <c r="P50" s="6">
        <v>9.7588616760057914</v>
      </c>
      <c r="Q50" s="6">
        <v>1.335055986218777</v>
      </c>
      <c r="AF50" s="29"/>
    </row>
    <row r="51" spans="1:32" x14ac:dyDescent="0.25">
      <c r="A51" t="s">
        <v>682</v>
      </c>
      <c r="B51" t="s">
        <v>18</v>
      </c>
      <c r="C51" t="s">
        <v>701</v>
      </c>
      <c r="D51" t="s">
        <v>684</v>
      </c>
      <c r="E51" t="s">
        <v>20</v>
      </c>
      <c r="F51" t="s">
        <v>21</v>
      </c>
      <c r="G51" t="s">
        <v>22</v>
      </c>
      <c r="H51">
        <v>3</v>
      </c>
      <c r="I51" t="s">
        <v>9</v>
      </c>
      <c r="J51">
        <v>3</v>
      </c>
      <c r="K51">
        <v>8052.8</v>
      </c>
      <c r="L51">
        <v>129.62</v>
      </c>
      <c r="M51">
        <v>62.13</v>
      </c>
      <c r="N51">
        <v>295</v>
      </c>
      <c r="O51" s="1" t="s">
        <v>1701</v>
      </c>
      <c r="P51" s="6">
        <v>36.633220743095563</v>
      </c>
      <c r="Q51" s="6">
        <v>4.7481088041203927</v>
      </c>
      <c r="AF51" s="29"/>
    </row>
    <row r="52" spans="1:32" x14ac:dyDescent="0.25">
      <c r="A52" t="s">
        <v>682</v>
      </c>
      <c r="B52" t="s">
        <v>18</v>
      </c>
      <c r="C52" t="s">
        <v>702</v>
      </c>
      <c r="D52" t="s">
        <v>624</v>
      </c>
      <c r="E52" t="s">
        <v>20</v>
      </c>
      <c r="F52" t="s">
        <v>21</v>
      </c>
      <c r="G52" t="s">
        <v>22</v>
      </c>
      <c r="H52">
        <v>7</v>
      </c>
      <c r="I52" t="s">
        <v>9</v>
      </c>
      <c r="J52">
        <v>7</v>
      </c>
      <c r="K52">
        <v>28386</v>
      </c>
      <c r="L52">
        <v>126.58</v>
      </c>
      <c r="M52">
        <v>224.3</v>
      </c>
      <c r="N52">
        <v>570.65</v>
      </c>
      <c r="O52" s="1" t="s">
        <v>1701</v>
      </c>
      <c r="P52" s="6">
        <v>20.103219897132387</v>
      </c>
      <c r="Q52" s="6">
        <v>2.544137316094516</v>
      </c>
    </row>
    <row r="53" spans="1:32" x14ac:dyDescent="0.25">
      <c r="A53" t="s">
        <v>682</v>
      </c>
      <c r="B53" t="s">
        <v>18</v>
      </c>
      <c r="C53" t="s">
        <v>703</v>
      </c>
      <c r="D53" t="s">
        <v>624</v>
      </c>
      <c r="E53" t="s">
        <v>20</v>
      </c>
      <c r="F53" t="s">
        <v>21</v>
      </c>
      <c r="G53" t="s">
        <v>22</v>
      </c>
      <c r="H53">
        <v>3</v>
      </c>
      <c r="I53" t="s">
        <v>9</v>
      </c>
      <c r="J53">
        <v>3</v>
      </c>
      <c r="K53">
        <v>8390.25</v>
      </c>
      <c r="L53">
        <v>110.11</v>
      </c>
      <c r="M53">
        <v>76.2</v>
      </c>
      <c r="N53">
        <v>295</v>
      </c>
      <c r="O53" s="1" t="s">
        <v>1701</v>
      </c>
      <c r="P53" s="6">
        <v>35.159858168707721</v>
      </c>
      <c r="Q53" s="6">
        <v>3.8713910761154855</v>
      </c>
    </row>
    <row r="54" spans="1:32" x14ac:dyDescent="0.25">
      <c r="A54" t="s">
        <v>682</v>
      </c>
      <c r="B54" t="s">
        <v>18</v>
      </c>
      <c r="C54" t="s">
        <v>704</v>
      </c>
      <c r="D54" t="s">
        <v>684</v>
      </c>
      <c r="E54" t="s">
        <v>20</v>
      </c>
      <c r="F54" t="s">
        <v>21</v>
      </c>
      <c r="G54" t="s">
        <v>22</v>
      </c>
      <c r="H54">
        <v>6</v>
      </c>
      <c r="I54" t="s">
        <v>9</v>
      </c>
      <c r="J54">
        <v>6</v>
      </c>
      <c r="K54">
        <v>18709</v>
      </c>
      <c r="L54">
        <v>123.25</v>
      </c>
      <c r="M54">
        <v>151.80000000000001</v>
      </c>
      <c r="N54">
        <v>248.5</v>
      </c>
      <c r="O54" s="1" t="s">
        <v>1701</v>
      </c>
      <c r="P54" s="6">
        <v>13.282377465390988</v>
      </c>
      <c r="Q54" s="6">
        <v>1.6370223978919629</v>
      </c>
    </row>
    <row r="55" spans="1:32" x14ac:dyDescent="0.25">
      <c r="A55" t="s">
        <v>682</v>
      </c>
      <c r="B55" t="s">
        <v>18</v>
      </c>
      <c r="C55" t="s">
        <v>705</v>
      </c>
      <c r="D55" t="s">
        <v>684</v>
      </c>
      <c r="E55" t="s">
        <v>20</v>
      </c>
      <c r="F55" t="s">
        <v>21</v>
      </c>
      <c r="G55" t="s">
        <v>22</v>
      </c>
      <c r="H55">
        <v>15</v>
      </c>
      <c r="I55" t="s">
        <v>9</v>
      </c>
      <c r="J55">
        <v>15</v>
      </c>
      <c r="K55">
        <v>35288</v>
      </c>
      <c r="L55">
        <v>116.35</v>
      </c>
      <c r="M55">
        <v>303.3</v>
      </c>
      <c r="N55">
        <v>520</v>
      </c>
      <c r="O55" s="1" t="s">
        <v>1701</v>
      </c>
      <c r="P55" s="6">
        <v>14.735887553842666</v>
      </c>
      <c r="Q55" s="6">
        <v>1.7144741180349488</v>
      </c>
    </row>
    <row r="56" spans="1:32" x14ac:dyDescent="0.25">
      <c r="A56" t="s">
        <v>682</v>
      </c>
      <c r="B56" t="s">
        <v>18</v>
      </c>
      <c r="C56" t="s">
        <v>706</v>
      </c>
      <c r="D56" t="s">
        <v>684</v>
      </c>
      <c r="E56" t="s">
        <v>20</v>
      </c>
      <c r="F56" t="s">
        <v>21</v>
      </c>
      <c r="G56" t="s">
        <v>22</v>
      </c>
      <c r="H56">
        <v>3</v>
      </c>
      <c r="I56" t="s">
        <v>9</v>
      </c>
      <c r="J56">
        <v>3</v>
      </c>
      <c r="K56">
        <v>6851.2</v>
      </c>
      <c r="L56">
        <v>116.29</v>
      </c>
      <c r="M56">
        <v>58.91</v>
      </c>
      <c r="N56">
        <v>325</v>
      </c>
      <c r="O56" s="1" t="s">
        <v>1701</v>
      </c>
      <c r="P56" s="6">
        <v>47.436945352638951</v>
      </c>
      <c r="Q56" s="6">
        <v>5.5168901714479714</v>
      </c>
    </row>
    <row r="57" spans="1:32" x14ac:dyDescent="0.25">
      <c r="A57" t="s">
        <v>682</v>
      </c>
      <c r="B57" t="s">
        <v>18</v>
      </c>
      <c r="C57" t="s">
        <v>707</v>
      </c>
      <c r="D57" t="s">
        <v>684</v>
      </c>
      <c r="E57" t="s">
        <v>20</v>
      </c>
      <c r="F57" t="s">
        <v>21</v>
      </c>
      <c r="G57" t="s">
        <v>22</v>
      </c>
      <c r="H57">
        <v>5</v>
      </c>
      <c r="I57" t="s">
        <v>9</v>
      </c>
      <c r="J57">
        <v>5</v>
      </c>
      <c r="K57">
        <v>14082</v>
      </c>
      <c r="L57">
        <v>113.34</v>
      </c>
      <c r="M57">
        <v>124.2</v>
      </c>
      <c r="N57">
        <v>440</v>
      </c>
      <c r="O57" s="1" t="s">
        <v>1701</v>
      </c>
      <c r="P57" s="6">
        <v>31.245561709984379</v>
      </c>
      <c r="Q57" s="6">
        <v>3.5426731078904989</v>
      </c>
    </row>
    <row r="58" spans="1:32" x14ac:dyDescent="0.25">
      <c r="A58" t="s">
        <v>682</v>
      </c>
      <c r="B58" t="s">
        <v>18</v>
      </c>
      <c r="C58" t="s">
        <v>708</v>
      </c>
      <c r="D58" t="s">
        <v>624</v>
      </c>
      <c r="E58" t="s">
        <v>20</v>
      </c>
      <c r="F58" t="s">
        <v>21</v>
      </c>
      <c r="G58" t="s">
        <v>22</v>
      </c>
      <c r="H58">
        <v>7</v>
      </c>
      <c r="I58" t="s">
        <v>9</v>
      </c>
      <c r="J58">
        <v>7</v>
      </c>
      <c r="K58">
        <v>27358</v>
      </c>
      <c r="L58">
        <v>138</v>
      </c>
      <c r="M58">
        <v>198.25</v>
      </c>
      <c r="N58">
        <v>266.66666666666669</v>
      </c>
      <c r="O58" s="1" t="s">
        <v>1701</v>
      </c>
      <c r="P58" s="6">
        <v>9.7473012159758277</v>
      </c>
      <c r="Q58" s="6">
        <v>1.3451029844472469</v>
      </c>
    </row>
    <row r="59" spans="1:32" x14ac:dyDescent="0.25">
      <c r="A59" t="s">
        <v>682</v>
      </c>
      <c r="B59" t="s">
        <v>18</v>
      </c>
      <c r="C59" t="s">
        <v>709</v>
      </c>
      <c r="D59" t="s">
        <v>624</v>
      </c>
      <c r="E59" t="s">
        <v>20</v>
      </c>
      <c r="F59" t="s">
        <v>21</v>
      </c>
      <c r="G59" t="s">
        <v>22</v>
      </c>
      <c r="H59">
        <v>6</v>
      </c>
      <c r="I59" t="s">
        <v>9</v>
      </c>
      <c r="J59">
        <v>6</v>
      </c>
      <c r="K59">
        <v>16594.7</v>
      </c>
      <c r="L59">
        <v>113.05</v>
      </c>
      <c r="M59">
        <v>146.79</v>
      </c>
      <c r="N59">
        <v>150</v>
      </c>
      <c r="O59" s="1" t="s">
        <v>1701</v>
      </c>
      <c r="P59" s="6">
        <v>9.0390305338451427</v>
      </c>
      <c r="Q59" s="6">
        <v>1.0218679746576742</v>
      </c>
    </row>
    <row r="60" spans="1:32" x14ac:dyDescent="0.25">
      <c r="A60" t="s">
        <v>682</v>
      </c>
      <c r="B60" t="s">
        <v>18</v>
      </c>
      <c r="C60" t="s">
        <v>709</v>
      </c>
      <c r="D60" t="s">
        <v>624</v>
      </c>
      <c r="E60" t="s">
        <v>20</v>
      </c>
      <c r="F60" t="s">
        <v>21</v>
      </c>
      <c r="G60" t="s">
        <v>22</v>
      </c>
      <c r="H60">
        <v>6</v>
      </c>
      <c r="I60" t="s">
        <v>9</v>
      </c>
      <c r="J60">
        <v>6</v>
      </c>
      <c r="K60">
        <v>16594.7</v>
      </c>
      <c r="L60">
        <v>113.05</v>
      </c>
      <c r="M60">
        <v>146.79</v>
      </c>
      <c r="N60">
        <v>250</v>
      </c>
      <c r="O60" s="1" t="s">
        <v>1701</v>
      </c>
      <c r="P60" s="6">
        <v>15.065050889741904</v>
      </c>
      <c r="Q60" s="6">
        <v>1.7031132910961237</v>
      </c>
    </row>
    <row r="61" spans="1:32" x14ac:dyDescent="0.25">
      <c r="A61" t="s">
        <v>682</v>
      </c>
      <c r="B61" t="s">
        <v>18</v>
      </c>
      <c r="C61" t="s">
        <v>710</v>
      </c>
      <c r="D61" t="s">
        <v>624</v>
      </c>
      <c r="E61" t="s">
        <v>20</v>
      </c>
      <c r="F61" t="s">
        <v>21</v>
      </c>
      <c r="G61" t="s">
        <v>22</v>
      </c>
      <c r="H61">
        <v>3</v>
      </c>
      <c r="I61" t="s">
        <v>9</v>
      </c>
      <c r="J61">
        <v>3</v>
      </c>
      <c r="K61">
        <v>8254.94</v>
      </c>
      <c r="L61">
        <v>110.23</v>
      </c>
      <c r="M61">
        <v>74.89</v>
      </c>
      <c r="N61">
        <v>179</v>
      </c>
      <c r="O61" s="1" t="s">
        <v>1701</v>
      </c>
      <c r="P61" s="6">
        <v>21.68398558923505</v>
      </c>
      <c r="Q61" s="6">
        <v>2.3901722526372011</v>
      </c>
    </row>
    <row r="62" spans="1:32" x14ac:dyDescent="0.25">
      <c r="A62" t="s">
        <v>682</v>
      </c>
      <c r="B62" t="s">
        <v>18</v>
      </c>
      <c r="C62" t="s">
        <v>711</v>
      </c>
      <c r="D62" t="s">
        <v>684</v>
      </c>
      <c r="E62" t="s">
        <v>20</v>
      </c>
      <c r="F62" t="s">
        <v>21</v>
      </c>
      <c r="G62" t="s">
        <v>22</v>
      </c>
      <c r="H62">
        <v>5</v>
      </c>
      <c r="I62" t="s">
        <v>9</v>
      </c>
      <c r="J62">
        <v>5</v>
      </c>
      <c r="K62">
        <v>12988.3</v>
      </c>
      <c r="L62">
        <v>108.78</v>
      </c>
      <c r="M62">
        <v>119.4</v>
      </c>
      <c r="N62">
        <v>159</v>
      </c>
      <c r="O62" s="1" t="s">
        <v>1701</v>
      </c>
      <c r="P62" s="6">
        <v>12.241786838924263</v>
      </c>
      <c r="Q62" s="6">
        <v>1.3316582914572863</v>
      </c>
    </row>
    <row r="63" spans="1:32" x14ac:dyDescent="0.25">
      <c r="A63" t="s">
        <v>682</v>
      </c>
      <c r="B63" t="s">
        <v>18</v>
      </c>
      <c r="C63" t="s">
        <v>712</v>
      </c>
      <c r="D63" t="s">
        <v>684</v>
      </c>
      <c r="E63" t="s">
        <v>20</v>
      </c>
      <c r="F63" t="s">
        <v>21</v>
      </c>
      <c r="G63" t="s">
        <v>22</v>
      </c>
      <c r="H63">
        <v>5</v>
      </c>
      <c r="I63" t="s">
        <v>9</v>
      </c>
      <c r="J63">
        <v>5</v>
      </c>
      <c r="K63">
        <v>14082</v>
      </c>
      <c r="L63">
        <v>113.34</v>
      </c>
      <c r="M63">
        <v>124.2</v>
      </c>
      <c r="N63">
        <v>146.25</v>
      </c>
      <c r="O63" s="1" t="s">
        <v>1701</v>
      </c>
      <c r="P63" s="6">
        <v>10.385598636557308</v>
      </c>
      <c r="Q63" s="6">
        <v>1.1775362318840579</v>
      </c>
    </row>
    <row r="64" spans="1:32" x14ac:dyDescent="0.25">
      <c r="A64" t="s">
        <v>682</v>
      </c>
      <c r="B64" t="s">
        <v>18</v>
      </c>
      <c r="C64" t="s">
        <v>713</v>
      </c>
      <c r="D64" t="s">
        <v>684</v>
      </c>
      <c r="E64" t="s">
        <v>20</v>
      </c>
      <c r="F64" t="s">
        <v>21</v>
      </c>
      <c r="G64" t="s">
        <v>22</v>
      </c>
      <c r="H64">
        <v>4</v>
      </c>
      <c r="I64" t="s">
        <v>9</v>
      </c>
      <c r="J64">
        <v>4</v>
      </c>
      <c r="K64">
        <v>9402.5</v>
      </c>
      <c r="L64">
        <v>112.59</v>
      </c>
      <c r="M64">
        <v>83.51</v>
      </c>
      <c r="N64">
        <v>260</v>
      </c>
      <c r="O64" s="1" t="s">
        <v>1701</v>
      </c>
      <c r="P64" s="6">
        <v>27.652220154214305</v>
      </c>
      <c r="Q64" s="6">
        <v>3.1133995928631299</v>
      </c>
    </row>
    <row r="65" spans="1:17" x14ac:dyDescent="0.25">
      <c r="A65" t="s">
        <v>682</v>
      </c>
      <c r="B65" t="s">
        <v>18</v>
      </c>
      <c r="C65" t="s">
        <v>712</v>
      </c>
      <c r="D65" t="s">
        <v>684</v>
      </c>
      <c r="E65" t="s">
        <v>20</v>
      </c>
      <c r="F65" t="s">
        <v>21</v>
      </c>
      <c r="G65" t="s">
        <v>22</v>
      </c>
      <c r="H65">
        <v>5</v>
      </c>
      <c r="I65" t="s">
        <v>9</v>
      </c>
      <c r="J65">
        <v>5</v>
      </c>
      <c r="K65">
        <v>14082</v>
      </c>
      <c r="L65">
        <v>113.34</v>
      </c>
      <c r="M65">
        <v>124.2</v>
      </c>
      <c r="N65">
        <v>280</v>
      </c>
      <c r="O65" s="1" t="s">
        <v>1701</v>
      </c>
      <c r="P65" s="6">
        <v>19.883539269990056</v>
      </c>
      <c r="Q65" s="6">
        <v>2.2544283413848629</v>
      </c>
    </row>
    <row r="66" spans="1:17" x14ac:dyDescent="0.25">
      <c r="A66" t="s">
        <v>682</v>
      </c>
      <c r="B66" t="s">
        <v>18</v>
      </c>
      <c r="C66" t="s">
        <v>714</v>
      </c>
      <c r="D66" t="s">
        <v>624</v>
      </c>
      <c r="E66" t="s">
        <v>20</v>
      </c>
      <c r="F66" t="s">
        <v>21</v>
      </c>
      <c r="G66" t="s">
        <v>22</v>
      </c>
      <c r="H66">
        <v>2</v>
      </c>
      <c r="I66" t="s">
        <v>9</v>
      </c>
      <c r="J66">
        <v>2</v>
      </c>
      <c r="K66">
        <v>5200</v>
      </c>
      <c r="L66">
        <v>104</v>
      </c>
      <c r="M66">
        <v>50</v>
      </c>
      <c r="N66">
        <v>275</v>
      </c>
      <c r="O66" s="1" t="s">
        <v>1701</v>
      </c>
      <c r="P66" s="6">
        <v>52.884615384615387</v>
      </c>
      <c r="Q66" s="6">
        <v>5.5</v>
      </c>
    </row>
    <row r="67" spans="1:17" x14ac:dyDescent="0.25">
      <c r="A67" t="s">
        <v>682</v>
      </c>
      <c r="B67" t="s">
        <v>18</v>
      </c>
      <c r="C67" t="s">
        <v>714</v>
      </c>
      <c r="D67" t="s">
        <v>624</v>
      </c>
      <c r="E67" t="s">
        <v>20</v>
      </c>
      <c r="F67" t="s">
        <v>21</v>
      </c>
      <c r="G67" t="s">
        <v>22</v>
      </c>
      <c r="H67">
        <v>2</v>
      </c>
      <c r="I67" t="s">
        <v>9</v>
      </c>
      <c r="J67">
        <v>2</v>
      </c>
      <c r="K67">
        <v>5200</v>
      </c>
      <c r="L67">
        <v>104</v>
      </c>
      <c r="M67">
        <v>50</v>
      </c>
      <c r="N67">
        <v>179</v>
      </c>
      <c r="O67" s="1" t="s">
        <v>1701</v>
      </c>
      <c r="P67" s="6">
        <v>34.423076923076927</v>
      </c>
      <c r="Q67" s="6">
        <v>3.58</v>
      </c>
    </row>
    <row r="68" spans="1:17" x14ac:dyDescent="0.25">
      <c r="A68" t="s">
        <v>682</v>
      </c>
      <c r="B68" t="s">
        <v>18</v>
      </c>
      <c r="C68" t="s">
        <v>714</v>
      </c>
      <c r="D68" t="s">
        <v>624</v>
      </c>
      <c r="E68" t="s">
        <v>20</v>
      </c>
      <c r="F68" t="s">
        <v>21</v>
      </c>
      <c r="G68" t="s">
        <v>22</v>
      </c>
      <c r="H68">
        <v>2</v>
      </c>
      <c r="I68" t="s">
        <v>9</v>
      </c>
      <c r="J68">
        <v>2</v>
      </c>
      <c r="K68">
        <v>5200</v>
      </c>
      <c r="L68">
        <v>104</v>
      </c>
      <c r="M68">
        <v>50</v>
      </c>
      <c r="N68">
        <v>51.25</v>
      </c>
      <c r="O68" s="1" t="s">
        <v>1701</v>
      </c>
      <c r="P68" s="6">
        <v>9.8557692307692299</v>
      </c>
      <c r="Q68" s="6">
        <v>1.0249999999999999</v>
      </c>
    </row>
    <row r="69" spans="1:17" x14ac:dyDescent="0.25">
      <c r="A69" t="s">
        <v>682</v>
      </c>
      <c r="B69" t="s">
        <v>18</v>
      </c>
      <c r="C69" t="s">
        <v>714</v>
      </c>
      <c r="D69" t="s">
        <v>624</v>
      </c>
      <c r="E69" t="s">
        <v>20</v>
      </c>
      <c r="F69" t="s">
        <v>21</v>
      </c>
      <c r="G69" t="s">
        <v>22</v>
      </c>
      <c r="H69">
        <v>2</v>
      </c>
      <c r="I69" t="s">
        <v>9</v>
      </c>
      <c r="J69">
        <v>2</v>
      </c>
      <c r="K69">
        <v>5200</v>
      </c>
      <c r="L69">
        <v>104</v>
      </c>
      <c r="M69">
        <v>50</v>
      </c>
      <c r="N69">
        <v>117</v>
      </c>
      <c r="O69" s="1" t="s">
        <v>1701</v>
      </c>
      <c r="P69" s="6">
        <v>22.5</v>
      </c>
      <c r="Q69" s="6">
        <v>2.34</v>
      </c>
    </row>
    <row r="70" spans="1:17" x14ac:dyDescent="0.25">
      <c r="A70" t="s">
        <v>682</v>
      </c>
      <c r="B70" t="s">
        <v>18</v>
      </c>
      <c r="C70" t="s">
        <v>714</v>
      </c>
      <c r="D70" t="s">
        <v>624</v>
      </c>
      <c r="E70" t="s">
        <v>20</v>
      </c>
      <c r="F70" t="s">
        <v>21</v>
      </c>
      <c r="G70" t="s">
        <v>22</v>
      </c>
      <c r="H70">
        <v>2</v>
      </c>
      <c r="I70" t="s">
        <v>9</v>
      </c>
      <c r="J70">
        <v>2</v>
      </c>
      <c r="K70">
        <v>5200</v>
      </c>
      <c r="L70">
        <v>104</v>
      </c>
      <c r="M70">
        <v>50</v>
      </c>
      <c r="N70">
        <v>58.5</v>
      </c>
      <c r="O70" s="1" t="s">
        <v>1701</v>
      </c>
      <c r="P70" s="6">
        <v>11.25</v>
      </c>
      <c r="Q70" s="6">
        <v>1.17</v>
      </c>
    </row>
    <row r="71" spans="1:17" x14ac:dyDescent="0.25">
      <c r="A71" t="s">
        <v>682</v>
      </c>
      <c r="B71" t="s">
        <v>18</v>
      </c>
      <c r="C71" t="s">
        <v>714</v>
      </c>
      <c r="D71" t="s">
        <v>624</v>
      </c>
      <c r="E71" t="s">
        <v>20</v>
      </c>
      <c r="F71" t="s">
        <v>21</v>
      </c>
      <c r="G71" t="s">
        <v>22</v>
      </c>
      <c r="H71">
        <v>2</v>
      </c>
      <c r="I71" t="s">
        <v>9</v>
      </c>
      <c r="J71">
        <v>2</v>
      </c>
      <c r="K71">
        <v>5200</v>
      </c>
      <c r="L71">
        <v>104</v>
      </c>
      <c r="M71">
        <v>50</v>
      </c>
      <c r="N71">
        <v>58.5</v>
      </c>
      <c r="O71" s="1" t="s">
        <v>1701</v>
      </c>
      <c r="P71" s="6">
        <v>11.25</v>
      </c>
      <c r="Q71" s="6">
        <v>1.17</v>
      </c>
    </row>
    <row r="72" spans="1:17" x14ac:dyDescent="0.25">
      <c r="A72" t="s">
        <v>682</v>
      </c>
      <c r="B72" t="s">
        <v>18</v>
      </c>
      <c r="C72" t="s">
        <v>714</v>
      </c>
      <c r="D72" t="s">
        <v>624</v>
      </c>
      <c r="E72" t="s">
        <v>20</v>
      </c>
      <c r="F72" t="s">
        <v>21</v>
      </c>
      <c r="G72" t="s">
        <v>22</v>
      </c>
      <c r="H72">
        <v>2</v>
      </c>
      <c r="I72" t="s">
        <v>9</v>
      </c>
      <c r="J72">
        <v>2</v>
      </c>
      <c r="K72">
        <v>5200</v>
      </c>
      <c r="L72">
        <v>104</v>
      </c>
      <c r="M72">
        <v>50</v>
      </c>
      <c r="N72">
        <v>58.5</v>
      </c>
      <c r="O72" s="1" t="s">
        <v>1701</v>
      </c>
      <c r="P72" s="6">
        <v>11.25</v>
      </c>
      <c r="Q72" s="6">
        <v>1.17</v>
      </c>
    </row>
    <row r="73" spans="1:17" x14ac:dyDescent="0.25">
      <c r="A73" t="s">
        <v>682</v>
      </c>
      <c r="B73" t="s">
        <v>18</v>
      </c>
      <c r="C73" t="s">
        <v>714</v>
      </c>
      <c r="D73" t="s">
        <v>624</v>
      </c>
      <c r="E73" t="s">
        <v>20</v>
      </c>
      <c r="F73" t="s">
        <v>21</v>
      </c>
      <c r="G73" t="s">
        <v>22</v>
      </c>
      <c r="H73">
        <v>2</v>
      </c>
      <c r="I73" t="s">
        <v>9</v>
      </c>
      <c r="J73">
        <v>2</v>
      </c>
      <c r="K73">
        <v>5200</v>
      </c>
      <c r="L73">
        <v>104</v>
      </c>
      <c r="M73">
        <v>50</v>
      </c>
      <c r="N73">
        <v>225</v>
      </c>
      <c r="O73" s="1" t="s">
        <v>1701</v>
      </c>
      <c r="P73" s="6">
        <v>43.269230769230766</v>
      </c>
      <c r="Q73" s="6">
        <v>4.5</v>
      </c>
    </row>
    <row r="74" spans="1:17" x14ac:dyDescent="0.25">
      <c r="A74" t="s">
        <v>682</v>
      </c>
      <c r="B74" t="s">
        <v>18</v>
      </c>
      <c r="C74" t="s">
        <v>714</v>
      </c>
      <c r="D74" t="s">
        <v>624</v>
      </c>
      <c r="E74" t="s">
        <v>20</v>
      </c>
      <c r="F74" t="s">
        <v>21</v>
      </c>
      <c r="G74" t="s">
        <v>22</v>
      </c>
      <c r="H74">
        <v>2</v>
      </c>
      <c r="I74" t="s">
        <v>9</v>
      </c>
      <c r="J74">
        <v>2</v>
      </c>
      <c r="K74">
        <v>5200</v>
      </c>
      <c r="L74">
        <v>104</v>
      </c>
      <c r="M74">
        <v>50</v>
      </c>
      <c r="N74">
        <v>117</v>
      </c>
      <c r="O74" s="1" t="s">
        <v>1701</v>
      </c>
      <c r="P74" s="6">
        <v>22.5</v>
      </c>
      <c r="Q74" s="6">
        <v>2.34</v>
      </c>
    </row>
    <row r="75" spans="1:17" x14ac:dyDescent="0.25">
      <c r="A75" t="s">
        <v>682</v>
      </c>
      <c r="B75" t="s">
        <v>18</v>
      </c>
      <c r="C75" t="s">
        <v>714</v>
      </c>
      <c r="D75" t="s">
        <v>624</v>
      </c>
      <c r="E75" t="s">
        <v>20</v>
      </c>
      <c r="F75" t="s">
        <v>21</v>
      </c>
      <c r="G75" t="s">
        <v>22</v>
      </c>
      <c r="H75">
        <v>2</v>
      </c>
      <c r="I75" t="s">
        <v>9</v>
      </c>
      <c r="J75">
        <v>2</v>
      </c>
      <c r="K75">
        <v>5200</v>
      </c>
      <c r="L75">
        <v>104</v>
      </c>
      <c r="M75">
        <v>50</v>
      </c>
      <c r="N75">
        <v>117</v>
      </c>
      <c r="O75" s="1" t="s">
        <v>1701</v>
      </c>
      <c r="P75" s="6">
        <v>22.5</v>
      </c>
      <c r="Q75" s="6">
        <v>2.34</v>
      </c>
    </row>
    <row r="76" spans="1:17" x14ac:dyDescent="0.25">
      <c r="A76" t="s">
        <v>682</v>
      </c>
      <c r="B76" t="s">
        <v>18</v>
      </c>
      <c r="C76" t="s">
        <v>714</v>
      </c>
      <c r="D76" t="s">
        <v>624</v>
      </c>
      <c r="E76" t="s">
        <v>20</v>
      </c>
      <c r="F76" t="s">
        <v>21</v>
      </c>
      <c r="G76" t="s">
        <v>22</v>
      </c>
      <c r="H76">
        <v>2</v>
      </c>
      <c r="I76" t="s">
        <v>9</v>
      </c>
      <c r="J76">
        <v>2</v>
      </c>
      <c r="K76">
        <v>5200</v>
      </c>
      <c r="L76">
        <v>104</v>
      </c>
      <c r="M76">
        <v>50</v>
      </c>
      <c r="N76">
        <v>117</v>
      </c>
      <c r="O76" s="1" t="s">
        <v>1701</v>
      </c>
      <c r="P76" s="6">
        <v>22.5</v>
      </c>
      <c r="Q76" s="6">
        <v>2.34</v>
      </c>
    </row>
    <row r="77" spans="1:17" x14ac:dyDescent="0.25">
      <c r="A77" t="s">
        <v>682</v>
      </c>
      <c r="B77" t="s">
        <v>18</v>
      </c>
      <c r="C77" t="s">
        <v>714</v>
      </c>
      <c r="D77" t="s">
        <v>624</v>
      </c>
      <c r="E77" t="s">
        <v>20</v>
      </c>
      <c r="F77" t="s">
        <v>21</v>
      </c>
      <c r="G77" t="s">
        <v>22</v>
      </c>
      <c r="H77">
        <v>2</v>
      </c>
      <c r="I77" t="s">
        <v>9</v>
      </c>
      <c r="J77">
        <v>2</v>
      </c>
      <c r="K77">
        <v>5200</v>
      </c>
      <c r="L77">
        <v>104</v>
      </c>
      <c r="M77">
        <v>50</v>
      </c>
      <c r="N77">
        <v>117</v>
      </c>
      <c r="O77" s="1" t="s">
        <v>1701</v>
      </c>
      <c r="P77" s="6">
        <v>22.5</v>
      </c>
      <c r="Q77" s="6">
        <v>2.34</v>
      </c>
    </row>
    <row r="78" spans="1:17" x14ac:dyDescent="0.25">
      <c r="A78" t="s">
        <v>682</v>
      </c>
      <c r="B78" t="s">
        <v>18</v>
      </c>
      <c r="C78" t="s">
        <v>714</v>
      </c>
      <c r="D78" t="s">
        <v>624</v>
      </c>
      <c r="E78" t="s">
        <v>20</v>
      </c>
      <c r="F78" t="s">
        <v>21</v>
      </c>
      <c r="G78" t="s">
        <v>22</v>
      </c>
      <c r="H78">
        <v>2</v>
      </c>
      <c r="I78" t="s">
        <v>9</v>
      </c>
      <c r="J78">
        <v>2</v>
      </c>
      <c r="K78">
        <v>5200</v>
      </c>
      <c r="L78">
        <v>104</v>
      </c>
      <c r="M78">
        <v>50</v>
      </c>
      <c r="N78">
        <v>117</v>
      </c>
      <c r="O78" s="1" t="s">
        <v>1701</v>
      </c>
      <c r="P78" s="6">
        <v>22.5</v>
      </c>
      <c r="Q78" s="6">
        <v>2.34</v>
      </c>
    </row>
    <row r="79" spans="1:17" x14ac:dyDescent="0.25">
      <c r="A79" t="s">
        <v>682</v>
      </c>
      <c r="B79" t="s">
        <v>18</v>
      </c>
      <c r="C79" t="s">
        <v>714</v>
      </c>
      <c r="D79" t="s">
        <v>624</v>
      </c>
      <c r="E79" t="s">
        <v>20</v>
      </c>
      <c r="F79" t="s">
        <v>21</v>
      </c>
      <c r="G79" t="s">
        <v>22</v>
      </c>
      <c r="H79">
        <v>2</v>
      </c>
      <c r="I79" t="s">
        <v>9</v>
      </c>
      <c r="J79">
        <v>2</v>
      </c>
      <c r="K79">
        <v>5200</v>
      </c>
      <c r="L79">
        <v>104</v>
      </c>
      <c r="M79">
        <v>50</v>
      </c>
      <c r="N79">
        <v>117</v>
      </c>
      <c r="O79" s="1" t="s">
        <v>1701</v>
      </c>
      <c r="P79" s="6">
        <v>22.5</v>
      </c>
      <c r="Q79" s="6">
        <v>2.34</v>
      </c>
    </row>
    <row r="80" spans="1:17" x14ac:dyDescent="0.25">
      <c r="A80" t="s">
        <v>682</v>
      </c>
      <c r="B80" t="s">
        <v>18</v>
      </c>
      <c r="C80" t="s">
        <v>714</v>
      </c>
      <c r="D80" t="s">
        <v>624</v>
      </c>
      <c r="E80" t="s">
        <v>20</v>
      </c>
      <c r="F80" t="s">
        <v>21</v>
      </c>
      <c r="G80" t="s">
        <v>22</v>
      </c>
      <c r="H80">
        <v>2</v>
      </c>
      <c r="I80" t="s">
        <v>9</v>
      </c>
      <c r="J80">
        <v>2</v>
      </c>
      <c r="K80">
        <v>5200</v>
      </c>
      <c r="L80">
        <v>104</v>
      </c>
      <c r="M80">
        <v>50</v>
      </c>
      <c r="N80">
        <v>117</v>
      </c>
      <c r="O80" s="1" t="s">
        <v>1701</v>
      </c>
      <c r="P80" s="6">
        <v>22.5</v>
      </c>
      <c r="Q80" s="6">
        <v>2.34</v>
      </c>
    </row>
    <row r="81" spans="1:17" x14ac:dyDescent="0.25">
      <c r="A81" t="s">
        <v>682</v>
      </c>
      <c r="B81" t="s">
        <v>18</v>
      </c>
      <c r="C81" t="s">
        <v>714</v>
      </c>
      <c r="D81" t="s">
        <v>624</v>
      </c>
      <c r="E81" t="s">
        <v>20</v>
      </c>
      <c r="F81" t="s">
        <v>21</v>
      </c>
      <c r="G81" t="s">
        <v>22</v>
      </c>
      <c r="H81">
        <v>2</v>
      </c>
      <c r="I81" t="s">
        <v>9</v>
      </c>
      <c r="J81">
        <v>2</v>
      </c>
      <c r="K81">
        <v>5200</v>
      </c>
      <c r="L81">
        <v>104</v>
      </c>
      <c r="M81">
        <v>50</v>
      </c>
      <c r="N81">
        <v>117</v>
      </c>
      <c r="O81" s="1" t="s">
        <v>1701</v>
      </c>
      <c r="P81" s="6">
        <v>22.5</v>
      </c>
      <c r="Q81" s="6">
        <v>2.34</v>
      </c>
    </row>
    <row r="82" spans="1:17" x14ac:dyDescent="0.25">
      <c r="A82" t="s">
        <v>682</v>
      </c>
      <c r="B82" t="s">
        <v>18</v>
      </c>
      <c r="C82" t="s">
        <v>714</v>
      </c>
      <c r="D82" t="s">
        <v>624</v>
      </c>
      <c r="E82" t="s">
        <v>20</v>
      </c>
      <c r="F82" t="s">
        <v>21</v>
      </c>
      <c r="G82" t="s">
        <v>22</v>
      </c>
      <c r="H82">
        <v>2</v>
      </c>
      <c r="I82" t="s">
        <v>9</v>
      </c>
      <c r="J82">
        <v>2</v>
      </c>
      <c r="K82">
        <v>5200</v>
      </c>
      <c r="L82">
        <v>104</v>
      </c>
      <c r="M82">
        <v>50</v>
      </c>
      <c r="N82">
        <v>117</v>
      </c>
      <c r="O82" s="1" t="s">
        <v>1701</v>
      </c>
      <c r="P82" s="6">
        <v>22.5</v>
      </c>
      <c r="Q82" s="6">
        <v>2.34</v>
      </c>
    </row>
    <row r="83" spans="1:17" x14ac:dyDescent="0.25">
      <c r="A83" t="s">
        <v>682</v>
      </c>
      <c r="B83" t="s">
        <v>18</v>
      </c>
      <c r="C83" t="s">
        <v>714</v>
      </c>
      <c r="D83" t="s">
        <v>624</v>
      </c>
      <c r="E83" t="s">
        <v>20</v>
      </c>
      <c r="F83" t="s">
        <v>21</v>
      </c>
      <c r="G83" t="s">
        <v>22</v>
      </c>
      <c r="H83">
        <v>2</v>
      </c>
      <c r="I83" t="s">
        <v>9</v>
      </c>
      <c r="J83">
        <v>2</v>
      </c>
      <c r="K83">
        <v>5200</v>
      </c>
      <c r="L83">
        <v>104</v>
      </c>
      <c r="M83">
        <v>50</v>
      </c>
      <c r="N83">
        <v>117</v>
      </c>
      <c r="O83" s="1" t="s">
        <v>1701</v>
      </c>
      <c r="P83" s="6">
        <v>22.5</v>
      </c>
      <c r="Q83" s="6">
        <v>2.34</v>
      </c>
    </row>
    <row r="84" spans="1:17" x14ac:dyDescent="0.25">
      <c r="A84" t="s">
        <v>682</v>
      </c>
      <c r="B84" t="s">
        <v>18</v>
      </c>
      <c r="C84" t="s">
        <v>714</v>
      </c>
      <c r="D84" t="s">
        <v>624</v>
      </c>
      <c r="E84" t="s">
        <v>20</v>
      </c>
      <c r="F84" t="s">
        <v>21</v>
      </c>
      <c r="G84" t="s">
        <v>22</v>
      </c>
      <c r="H84">
        <v>2</v>
      </c>
      <c r="I84" t="s">
        <v>9</v>
      </c>
      <c r="J84">
        <v>2</v>
      </c>
      <c r="K84">
        <v>5200</v>
      </c>
      <c r="L84">
        <v>104</v>
      </c>
      <c r="M84">
        <v>50</v>
      </c>
      <c r="N84">
        <v>117</v>
      </c>
      <c r="O84" s="1" t="s">
        <v>1701</v>
      </c>
      <c r="P84" s="6">
        <v>22.5</v>
      </c>
      <c r="Q84" s="6">
        <v>2.34</v>
      </c>
    </row>
    <row r="85" spans="1:17" x14ac:dyDescent="0.25">
      <c r="A85" t="s">
        <v>682</v>
      </c>
      <c r="B85" t="s">
        <v>18</v>
      </c>
      <c r="C85" t="s">
        <v>714</v>
      </c>
      <c r="D85" t="s">
        <v>624</v>
      </c>
      <c r="E85" t="s">
        <v>20</v>
      </c>
      <c r="F85" t="s">
        <v>21</v>
      </c>
      <c r="G85" t="s">
        <v>22</v>
      </c>
      <c r="H85">
        <v>2</v>
      </c>
      <c r="I85" t="s">
        <v>9</v>
      </c>
      <c r="J85">
        <v>2</v>
      </c>
      <c r="K85">
        <v>5200</v>
      </c>
      <c r="L85">
        <v>104</v>
      </c>
      <c r="M85">
        <v>50</v>
      </c>
      <c r="N85">
        <v>117</v>
      </c>
      <c r="O85" s="1" t="s">
        <v>1701</v>
      </c>
      <c r="P85" s="6">
        <v>22.5</v>
      </c>
      <c r="Q85" s="6">
        <v>2.34</v>
      </c>
    </row>
    <row r="86" spans="1:17" x14ac:dyDescent="0.25">
      <c r="A86" t="s">
        <v>682</v>
      </c>
      <c r="B86" t="s">
        <v>18</v>
      </c>
      <c r="C86" t="s">
        <v>714</v>
      </c>
      <c r="D86" t="s">
        <v>624</v>
      </c>
      <c r="E86" t="s">
        <v>20</v>
      </c>
      <c r="F86" t="s">
        <v>21</v>
      </c>
      <c r="G86" t="s">
        <v>22</v>
      </c>
      <c r="H86">
        <v>2</v>
      </c>
      <c r="I86" t="s">
        <v>9</v>
      </c>
      <c r="J86">
        <v>2</v>
      </c>
      <c r="K86">
        <v>5200</v>
      </c>
      <c r="L86">
        <v>104</v>
      </c>
      <c r="M86">
        <v>50</v>
      </c>
      <c r="N86">
        <v>117</v>
      </c>
      <c r="O86" s="1" t="s">
        <v>1701</v>
      </c>
      <c r="P86" s="6">
        <v>22.5</v>
      </c>
      <c r="Q86" s="6">
        <v>2.34</v>
      </c>
    </row>
    <row r="87" spans="1:17" x14ac:dyDescent="0.25">
      <c r="A87" t="s">
        <v>682</v>
      </c>
      <c r="B87" t="s">
        <v>18</v>
      </c>
      <c r="C87" t="s">
        <v>714</v>
      </c>
      <c r="D87" t="s">
        <v>624</v>
      </c>
      <c r="E87" t="s">
        <v>20</v>
      </c>
      <c r="F87" t="s">
        <v>21</v>
      </c>
      <c r="G87" t="s">
        <v>22</v>
      </c>
      <c r="H87">
        <v>2</v>
      </c>
      <c r="I87" t="s">
        <v>9</v>
      </c>
      <c r="J87">
        <v>2</v>
      </c>
      <c r="K87">
        <v>5200</v>
      </c>
      <c r="L87">
        <v>104</v>
      </c>
      <c r="M87">
        <v>50</v>
      </c>
      <c r="N87">
        <v>117</v>
      </c>
      <c r="O87" s="1" t="s">
        <v>1701</v>
      </c>
      <c r="P87" s="6">
        <v>22.5</v>
      </c>
      <c r="Q87" s="6">
        <v>2.34</v>
      </c>
    </row>
    <row r="88" spans="1:17" x14ac:dyDescent="0.25">
      <c r="A88" t="s">
        <v>682</v>
      </c>
      <c r="B88" t="s">
        <v>18</v>
      </c>
      <c r="C88" t="s">
        <v>714</v>
      </c>
      <c r="D88" t="s">
        <v>624</v>
      </c>
      <c r="E88" t="s">
        <v>20</v>
      </c>
      <c r="F88" t="s">
        <v>21</v>
      </c>
      <c r="G88" t="s">
        <v>22</v>
      </c>
      <c r="H88">
        <v>2</v>
      </c>
      <c r="I88" t="s">
        <v>9</v>
      </c>
      <c r="J88">
        <v>2</v>
      </c>
      <c r="K88">
        <v>5200</v>
      </c>
      <c r="L88">
        <v>104</v>
      </c>
      <c r="M88">
        <v>50</v>
      </c>
      <c r="N88">
        <v>117</v>
      </c>
      <c r="O88" s="1" t="s">
        <v>1701</v>
      </c>
      <c r="P88" s="6">
        <v>22.5</v>
      </c>
      <c r="Q88" s="6">
        <v>2.34</v>
      </c>
    </row>
    <row r="89" spans="1:17" x14ac:dyDescent="0.25">
      <c r="A89" t="s">
        <v>682</v>
      </c>
      <c r="B89" t="s">
        <v>18</v>
      </c>
      <c r="C89" t="s">
        <v>714</v>
      </c>
      <c r="D89" t="s">
        <v>624</v>
      </c>
      <c r="E89" t="s">
        <v>20</v>
      </c>
      <c r="F89" t="s">
        <v>21</v>
      </c>
      <c r="G89" t="s">
        <v>22</v>
      </c>
      <c r="H89">
        <v>2</v>
      </c>
      <c r="I89" t="s">
        <v>9</v>
      </c>
      <c r="J89">
        <v>2</v>
      </c>
      <c r="K89">
        <v>5200</v>
      </c>
      <c r="L89">
        <v>104</v>
      </c>
      <c r="M89">
        <v>50</v>
      </c>
      <c r="N89">
        <v>117</v>
      </c>
      <c r="O89" s="1" t="s">
        <v>1701</v>
      </c>
      <c r="P89" s="6">
        <v>22.5</v>
      </c>
      <c r="Q89" s="6">
        <v>2.34</v>
      </c>
    </row>
    <row r="90" spans="1:17" x14ac:dyDescent="0.25">
      <c r="A90" t="s">
        <v>682</v>
      </c>
      <c r="B90" t="s">
        <v>18</v>
      </c>
      <c r="C90" t="s">
        <v>714</v>
      </c>
      <c r="D90" t="s">
        <v>624</v>
      </c>
      <c r="E90" t="s">
        <v>20</v>
      </c>
      <c r="F90" t="s">
        <v>21</v>
      </c>
      <c r="G90" t="s">
        <v>22</v>
      </c>
      <c r="H90">
        <v>2</v>
      </c>
      <c r="I90" t="s">
        <v>9</v>
      </c>
      <c r="J90">
        <v>2</v>
      </c>
      <c r="K90">
        <v>5200</v>
      </c>
      <c r="L90">
        <v>104</v>
      </c>
      <c r="M90">
        <v>50</v>
      </c>
      <c r="N90">
        <v>117</v>
      </c>
      <c r="O90" s="1" t="s">
        <v>1701</v>
      </c>
      <c r="P90" s="6">
        <v>22.5</v>
      </c>
      <c r="Q90" s="6">
        <v>2.34</v>
      </c>
    </row>
    <row r="91" spans="1:17" x14ac:dyDescent="0.25">
      <c r="A91" t="s">
        <v>682</v>
      </c>
      <c r="B91" t="s">
        <v>18</v>
      </c>
      <c r="C91" t="s">
        <v>714</v>
      </c>
      <c r="D91" t="s">
        <v>624</v>
      </c>
      <c r="E91" t="s">
        <v>20</v>
      </c>
      <c r="F91" t="s">
        <v>21</v>
      </c>
      <c r="G91" t="s">
        <v>22</v>
      </c>
      <c r="H91">
        <v>2</v>
      </c>
      <c r="I91" t="s">
        <v>9</v>
      </c>
      <c r="J91">
        <v>2</v>
      </c>
      <c r="K91">
        <v>5200</v>
      </c>
      <c r="L91">
        <v>104</v>
      </c>
      <c r="M91">
        <v>50</v>
      </c>
      <c r="N91">
        <v>117</v>
      </c>
      <c r="O91" s="1" t="s">
        <v>1701</v>
      </c>
      <c r="P91" s="6">
        <v>22.5</v>
      </c>
      <c r="Q91" s="6">
        <v>2.34</v>
      </c>
    </row>
    <row r="92" spans="1:17" x14ac:dyDescent="0.25">
      <c r="A92" t="s">
        <v>682</v>
      </c>
      <c r="B92" t="s">
        <v>18</v>
      </c>
      <c r="C92" t="s">
        <v>714</v>
      </c>
      <c r="D92" t="s">
        <v>624</v>
      </c>
      <c r="E92" t="s">
        <v>20</v>
      </c>
      <c r="F92" t="s">
        <v>21</v>
      </c>
      <c r="G92" t="s">
        <v>22</v>
      </c>
      <c r="H92">
        <v>2</v>
      </c>
      <c r="I92" t="s">
        <v>9</v>
      </c>
      <c r="J92">
        <v>2</v>
      </c>
      <c r="K92">
        <v>5200</v>
      </c>
      <c r="L92">
        <v>104</v>
      </c>
      <c r="M92">
        <v>50</v>
      </c>
      <c r="N92">
        <v>117</v>
      </c>
      <c r="O92" s="1" t="s">
        <v>1701</v>
      </c>
      <c r="P92" s="6">
        <v>22.5</v>
      </c>
      <c r="Q92" s="6">
        <v>2.34</v>
      </c>
    </row>
    <row r="93" spans="1:17" x14ac:dyDescent="0.25">
      <c r="A93" t="s">
        <v>682</v>
      </c>
      <c r="B93" t="s">
        <v>18</v>
      </c>
      <c r="C93" t="s">
        <v>714</v>
      </c>
      <c r="D93" t="s">
        <v>624</v>
      </c>
      <c r="E93" t="s">
        <v>20</v>
      </c>
      <c r="F93" t="s">
        <v>21</v>
      </c>
      <c r="G93" t="s">
        <v>22</v>
      </c>
      <c r="H93">
        <v>2</v>
      </c>
      <c r="I93" t="s">
        <v>9</v>
      </c>
      <c r="J93">
        <v>2</v>
      </c>
      <c r="K93">
        <v>5200</v>
      </c>
      <c r="L93">
        <v>104</v>
      </c>
      <c r="M93">
        <v>50</v>
      </c>
      <c r="N93">
        <v>117</v>
      </c>
      <c r="O93" s="1" t="s">
        <v>1701</v>
      </c>
      <c r="P93" s="6">
        <v>22.5</v>
      </c>
      <c r="Q93" s="6">
        <v>2.34</v>
      </c>
    </row>
    <row r="94" spans="1:17" x14ac:dyDescent="0.25">
      <c r="A94" t="s">
        <v>682</v>
      </c>
      <c r="B94" t="s">
        <v>18</v>
      </c>
      <c r="C94" t="s">
        <v>714</v>
      </c>
      <c r="D94" t="s">
        <v>624</v>
      </c>
      <c r="E94" t="s">
        <v>20</v>
      </c>
      <c r="F94" t="s">
        <v>21</v>
      </c>
      <c r="G94" t="s">
        <v>22</v>
      </c>
      <c r="H94">
        <v>2</v>
      </c>
      <c r="I94" t="s">
        <v>9</v>
      </c>
      <c r="J94">
        <v>2</v>
      </c>
      <c r="K94">
        <v>5200</v>
      </c>
      <c r="L94">
        <v>104</v>
      </c>
      <c r="M94">
        <v>50</v>
      </c>
      <c r="N94">
        <v>117</v>
      </c>
      <c r="O94" s="1" t="s">
        <v>1701</v>
      </c>
      <c r="P94" s="6">
        <v>22.5</v>
      </c>
      <c r="Q94" s="6">
        <v>2.34</v>
      </c>
    </row>
    <row r="95" spans="1:17" x14ac:dyDescent="0.25">
      <c r="A95" t="s">
        <v>682</v>
      </c>
      <c r="B95" t="s">
        <v>18</v>
      </c>
      <c r="C95" t="s">
        <v>714</v>
      </c>
      <c r="D95" t="s">
        <v>624</v>
      </c>
      <c r="E95" t="s">
        <v>20</v>
      </c>
      <c r="F95" t="s">
        <v>21</v>
      </c>
      <c r="G95" t="s">
        <v>22</v>
      </c>
      <c r="H95">
        <v>2</v>
      </c>
      <c r="I95" t="s">
        <v>9</v>
      </c>
      <c r="J95">
        <v>2</v>
      </c>
      <c r="K95">
        <v>5200</v>
      </c>
      <c r="L95">
        <v>104</v>
      </c>
      <c r="M95">
        <v>50</v>
      </c>
      <c r="N95">
        <v>117</v>
      </c>
      <c r="O95" s="1" t="s">
        <v>1701</v>
      </c>
      <c r="P95" s="6">
        <v>22.5</v>
      </c>
      <c r="Q95" s="6">
        <v>2.34</v>
      </c>
    </row>
    <row r="96" spans="1:17" x14ac:dyDescent="0.25">
      <c r="A96" t="s">
        <v>682</v>
      </c>
      <c r="B96" t="s">
        <v>18</v>
      </c>
      <c r="C96" t="s">
        <v>714</v>
      </c>
      <c r="D96" t="s">
        <v>624</v>
      </c>
      <c r="E96" t="s">
        <v>20</v>
      </c>
      <c r="F96" t="s">
        <v>21</v>
      </c>
      <c r="G96" t="s">
        <v>22</v>
      </c>
      <c r="H96">
        <v>2</v>
      </c>
      <c r="I96" t="s">
        <v>9</v>
      </c>
      <c r="J96">
        <v>2</v>
      </c>
      <c r="K96">
        <v>5200</v>
      </c>
      <c r="L96">
        <v>104</v>
      </c>
      <c r="M96">
        <v>50</v>
      </c>
      <c r="N96">
        <v>117</v>
      </c>
      <c r="O96" s="1" t="s">
        <v>1701</v>
      </c>
      <c r="P96" s="6">
        <v>22.5</v>
      </c>
      <c r="Q96" s="6">
        <v>2.34</v>
      </c>
    </row>
    <row r="97" spans="1:17" x14ac:dyDescent="0.25">
      <c r="A97" t="s">
        <v>682</v>
      </c>
      <c r="B97" t="s">
        <v>18</v>
      </c>
      <c r="C97" t="s">
        <v>714</v>
      </c>
      <c r="D97" t="s">
        <v>624</v>
      </c>
      <c r="E97" t="s">
        <v>20</v>
      </c>
      <c r="F97" t="s">
        <v>21</v>
      </c>
      <c r="G97" t="s">
        <v>22</v>
      </c>
      <c r="H97">
        <v>2</v>
      </c>
      <c r="I97" t="s">
        <v>9</v>
      </c>
      <c r="J97">
        <v>2</v>
      </c>
      <c r="K97">
        <v>5200</v>
      </c>
      <c r="L97">
        <v>104</v>
      </c>
      <c r="M97">
        <v>50</v>
      </c>
      <c r="N97">
        <v>117</v>
      </c>
      <c r="O97" s="1" t="s">
        <v>1701</v>
      </c>
      <c r="P97" s="6">
        <v>22.5</v>
      </c>
      <c r="Q97" s="6">
        <v>2.34</v>
      </c>
    </row>
    <row r="98" spans="1:17" x14ac:dyDescent="0.25">
      <c r="A98" t="s">
        <v>682</v>
      </c>
      <c r="B98" t="s">
        <v>18</v>
      </c>
      <c r="C98" t="s">
        <v>714</v>
      </c>
      <c r="D98" t="s">
        <v>624</v>
      </c>
      <c r="E98" t="s">
        <v>20</v>
      </c>
      <c r="F98" t="s">
        <v>21</v>
      </c>
      <c r="G98" t="s">
        <v>22</v>
      </c>
      <c r="H98">
        <v>2</v>
      </c>
      <c r="I98" t="s">
        <v>9</v>
      </c>
      <c r="J98">
        <v>2</v>
      </c>
      <c r="K98">
        <v>5200</v>
      </c>
      <c r="L98">
        <v>104</v>
      </c>
      <c r="M98">
        <v>50</v>
      </c>
      <c r="N98">
        <v>117</v>
      </c>
      <c r="O98" s="1" t="s">
        <v>1701</v>
      </c>
      <c r="P98" s="6">
        <v>22.5</v>
      </c>
      <c r="Q98" s="6">
        <v>2.34</v>
      </c>
    </row>
    <row r="99" spans="1:17" x14ac:dyDescent="0.25">
      <c r="A99" t="s">
        <v>682</v>
      </c>
      <c r="B99" t="s">
        <v>18</v>
      </c>
      <c r="C99" t="s">
        <v>714</v>
      </c>
      <c r="D99" t="s">
        <v>624</v>
      </c>
      <c r="E99" t="s">
        <v>20</v>
      </c>
      <c r="F99" t="s">
        <v>21</v>
      </c>
      <c r="G99" t="s">
        <v>22</v>
      </c>
      <c r="H99">
        <v>2</v>
      </c>
      <c r="I99" t="s">
        <v>9</v>
      </c>
      <c r="J99">
        <v>2</v>
      </c>
      <c r="K99">
        <v>5200</v>
      </c>
      <c r="L99">
        <v>104</v>
      </c>
      <c r="M99">
        <v>50</v>
      </c>
      <c r="N99">
        <v>117</v>
      </c>
      <c r="O99" s="1" t="s">
        <v>1701</v>
      </c>
      <c r="P99" s="6">
        <v>22.5</v>
      </c>
      <c r="Q99" s="6">
        <v>2.34</v>
      </c>
    </row>
    <row r="100" spans="1:17" x14ac:dyDescent="0.25">
      <c r="A100" t="s">
        <v>682</v>
      </c>
      <c r="B100" t="s">
        <v>18</v>
      </c>
      <c r="C100" t="s">
        <v>714</v>
      </c>
      <c r="D100" t="s">
        <v>624</v>
      </c>
      <c r="E100" t="s">
        <v>20</v>
      </c>
      <c r="F100" t="s">
        <v>21</v>
      </c>
      <c r="G100" t="s">
        <v>22</v>
      </c>
      <c r="H100">
        <v>2</v>
      </c>
      <c r="I100" t="s">
        <v>9</v>
      </c>
      <c r="J100">
        <v>2</v>
      </c>
      <c r="K100">
        <v>5200</v>
      </c>
      <c r="L100">
        <v>104</v>
      </c>
      <c r="M100">
        <v>50</v>
      </c>
      <c r="N100">
        <v>117</v>
      </c>
      <c r="O100" s="1" t="s">
        <v>1701</v>
      </c>
      <c r="P100" s="6">
        <v>22.5</v>
      </c>
      <c r="Q100" s="6">
        <v>2.34</v>
      </c>
    </row>
    <row r="101" spans="1:17" x14ac:dyDescent="0.25">
      <c r="A101" t="s">
        <v>682</v>
      </c>
      <c r="B101" t="s">
        <v>18</v>
      </c>
      <c r="C101" t="s">
        <v>714</v>
      </c>
      <c r="D101" t="s">
        <v>624</v>
      </c>
      <c r="E101" t="s">
        <v>20</v>
      </c>
      <c r="F101" t="s">
        <v>21</v>
      </c>
      <c r="G101" t="s">
        <v>22</v>
      </c>
      <c r="H101">
        <v>2</v>
      </c>
      <c r="I101" t="s">
        <v>9</v>
      </c>
      <c r="J101">
        <v>2</v>
      </c>
      <c r="K101">
        <v>5200</v>
      </c>
      <c r="L101">
        <v>104</v>
      </c>
      <c r="M101">
        <v>50</v>
      </c>
      <c r="N101">
        <v>117</v>
      </c>
      <c r="O101" s="1" t="s">
        <v>1701</v>
      </c>
      <c r="P101" s="6">
        <v>22.5</v>
      </c>
      <c r="Q101" s="6">
        <v>2.34</v>
      </c>
    </row>
    <row r="102" spans="1:17" x14ac:dyDescent="0.25">
      <c r="A102" t="s">
        <v>682</v>
      </c>
      <c r="B102" t="s">
        <v>18</v>
      </c>
      <c r="C102" t="s">
        <v>714</v>
      </c>
      <c r="D102" t="s">
        <v>624</v>
      </c>
      <c r="E102" t="s">
        <v>20</v>
      </c>
      <c r="F102" t="s">
        <v>21</v>
      </c>
      <c r="G102" t="s">
        <v>22</v>
      </c>
      <c r="H102">
        <v>2</v>
      </c>
      <c r="I102" t="s">
        <v>9</v>
      </c>
      <c r="J102">
        <v>2</v>
      </c>
      <c r="K102">
        <v>5200</v>
      </c>
      <c r="L102">
        <v>104</v>
      </c>
      <c r="M102">
        <v>50</v>
      </c>
      <c r="N102">
        <v>117</v>
      </c>
      <c r="O102" s="1" t="s">
        <v>1701</v>
      </c>
      <c r="P102" s="6">
        <v>22.5</v>
      </c>
      <c r="Q102" s="6">
        <v>2.34</v>
      </c>
    </row>
    <row r="103" spans="1:17" x14ac:dyDescent="0.25">
      <c r="A103" t="s">
        <v>682</v>
      </c>
      <c r="B103" t="s">
        <v>18</v>
      </c>
      <c r="C103" t="s">
        <v>714</v>
      </c>
      <c r="D103" t="s">
        <v>624</v>
      </c>
      <c r="E103" t="s">
        <v>20</v>
      </c>
      <c r="F103" t="s">
        <v>21</v>
      </c>
      <c r="G103" t="s">
        <v>22</v>
      </c>
      <c r="H103">
        <v>2</v>
      </c>
      <c r="I103" t="s">
        <v>9</v>
      </c>
      <c r="J103">
        <v>2</v>
      </c>
      <c r="K103">
        <v>5200</v>
      </c>
      <c r="L103">
        <v>104</v>
      </c>
      <c r="M103">
        <v>50</v>
      </c>
      <c r="N103">
        <v>117</v>
      </c>
      <c r="O103" s="1" t="s">
        <v>1701</v>
      </c>
      <c r="P103" s="6">
        <v>22.5</v>
      </c>
      <c r="Q103" s="6">
        <v>2.34</v>
      </c>
    </row>
    <row r="104" spans="1:17" x14ac:dyDescent="0.25">
      <c r="A104" t="s">
        <v>682</v>
      </c>
      <c r="B104" t="s">
        <v>18</v>
      </c>
      <c r="C104" t="s">
        <v>714</v>
      </c>
      <c r="D104" t="s">
        <v>624</v>
      </c>
      <c r="E104" t="s">
        <v>20</v>
      </c>
      <c r="F104" t="s">
        <v>21</v>
      </c>
      <c r="G104" t="s">
        <v>22</v>
      </c>
      <c r="H104">
        <v>2</v>
      </c>
      <c r="I104" t="s">
        <v>9</v>
      </c>
      <c r="J104">
        <v>2</v>
      </c>
      <c r="K104">
        <v>5200</v>
      </c>
      <c r="L104">
        <v>104</v>
      </c>
      <c r="M104">
        <v>50</v>
      </c>
      <c r="N104">
        <v>117</v>
      </c>
      <c r="O104" s="1" t="s">
        <v>1701</v>
      </c>
      <c r="P104" s="6">
        <v>22.5</v>
      </c>
      <c r="Q104" s="6">
        <v>2.34</v>
      </c>
    </row>
    <row r="105" spans="1:17" x14ac:dyDescent="0.25">
      <c r="A105" t="s">
        <v>682</v>
      </c>
      <c r="B105" t="s">
        <v>18</v>
      </c>
      <c r="C105" t="s">
        <v>714</v>
      </c>
      <c r="D105" t="s">
        <v>624</v>
      </c>
      <c r="E105" t="s">
        <v>20</v>
      </c>
      <c r="F105" t="s">
        <v>21</v>
      </c>
      <c r="G105" t="s">
        <v>22</v>
      </c>
      <c r="H105">
        <v>2</v>
      </c>
      <c r="I105" t="s">
        <v>9</v>
      </c>
      <c r="J105">
        <v>2</v>
      </c>
      <c r="K105">
        <v>5200</v>
      </c>
      <c r="L105">
        <v>104</v>
      </c>
      <c r="M105">
        <v>50</v>
      </c>
      <c r="N105">
        <v>117</v>
      </c>
      <c r="O105" s="1" t="s">
        <v>1701</v>
      </c>
      <c r="P105" s="6">
        <v>22.5</v>
      </c>
      <c r="Q105" s="6">
        <v>2.34</v>
      </c>
    </row>
    <row r="106" spans="1:17" x14ac:dyDescent="0.25">
      <c r="A106" t="s">
        <v>682</v>
      </c>
      <c r="B106" t="s">
        <v>18</v>
      </c>
      <c r="C106" t="s">
        <v>714</v>
      </c>
      <c r="D106" t="s">
        <v>624</v>
      </c>
      <c r="E106" t="s">
        <v>20</v>
      </c>
      <c r="F106" t="s">
        <v>21</v>
      </c>
      <c r="G106" t="s">
        <v>22</v>
      </c>
      <c r="H106">
        <v>2</v>
      </c>
      <c r="I106" t="s">
        <v>9</v>
      </c>
      <c r="J106">
        <v>2</v>
      </c>
      <c r="K106">
        <v>5200</v>
      </c>
      <c r="L106">
        <v>104</v>
      </c>
      <c r="M106">
        <v>50</v>
      </c>
      <c r="N106">
        <v>117</v>
      </c>
      <c r="O106" s="1" t="s">
        <v>1701</v>
      </c>
      <c r="P106" s="6">
        <v>22.5</v>
      </c>
      <c r="Q106" s="6">
        <v>2.34</v>
      </c>
    </row>
    <row r="107" spans="1:17" x14ac:dyDescent="0.25">
      <c r="A107" t="s">
        <v>682</v>
      </c>
      <c r="B107" t="s">
        <v>18</v>
      </c>
      <c r="C107" t="s">
        <v>714</v>
      </c>
      <c r="D107" t="s">
        <v>624</v>
      </c>
      <c r="E107" t="s">
        <v>20</v>
      </c>
      <c r="F107" t="s">
        <v>21</v>
      </c>
      <c r="G107" t="s">
        <v>22</v>
      </c>
      <c r="H107">
        <v>2</v>
      </c>
      <c r="I107" t="s">
        <v>9</v>
      </c>
      <c r="J107">
        <v>2</v>
      </c>
      <c r="K107">
        <v>5200</v>
      </c>
      <c r="L107">
        <v>104</v>
      </c>
      <c r="M107">
        <v>50</v>
      </c>
      <c r="N107">
        <v>117</v>
      </c>
      <c r="O107" s="1" t="s">
        <v>1701</v>
      </c>
      <c r="P107" s="6">
        <v>22.5</v>
      </c>
      <c r="Q107" s="6">
        <v>2.34</v>
      </c>
    </row>
    <row r="108" spans="1:17" x14ac:dyDescent="0.25">
      <c r="A108" t="s">
        <v>682</v>
      </c>
      <c r="B108" t="s">
        <v>18</v>
      </c>
      <c r="C108" t="s">
        <v>714</v>
      </c>
      <c r="D108" t="s">
        <v>624</v>
      </c>
      <c r="E108" t="s">
        <v>20</v>
      </c>
      <c r="F108" t="s">
        <v>21</v>
      </c>
      <c r="G108" t="s">
        <v>22</v>
      </c>
      <c r="H108">
        <v>2</v>
      </c>
      <c r="I108" t="s">
        <v>9</v>
      </c>
      <c r="J108">
        <v>2</v>
      </c>
      <c r="K108">
        <v>5200</v>
      </c>
      <c r="L108">
        <v>104</v>
      </c>
      <c r="M108">
        <v>50</v>
      </c>
      <c r="N108">
        <v>117</v>
      </c>
      <c r="O108" s="1" t="s">
        <v>1701</v>
      </c>
      <c r="P108" s="6">
        <v>22.5</v>
      </c>
      <c r="Q108" s="6">
        <v>2.34</v>
      </c>
    </row>
    <row r="109" spans="1:17" x14ac:dyDescent="0.25">
      <c r="A109" t="s">
        <v>682</v>
      </c>
      <c r="B109" t="s">
        <v>18</v>
      </c>
      <c r="C109" t="s">
        <v>714</v>
      </c>
      <c r="D109" t="s">
        <v>624</v>
      </c>
      <c r="E109" t="s">
        <v>20</v>
      </c>
      <c r="F109" t="s">
        <v>21</v>
      </c>
      <c r="G109" t="s">
        <v>22</v>
      </c>
      <c r="H109">
        <v>2</v>
      </c>
      <c r="I109" t="s">
        <v>9</v>
      </c>
      <c r="J109">
        <v>2</v>
      </c>
      <c r="K109">
        <v>5200</v>
      </c>
      <c r="L109">
        <v>104</v>
      </c>
      <c r="M109">
        <v>50</v>
      </c>
      <c r="N109">
        <v>117</v>
      </c>
      <c r="O109" s="1" t="s">
        <v>1701</v>
      </c>
      <c r="P109" s="6">
        <v>22.5</v>
      </c>
      <c r="Q109" s="6">
        <v>2.34</v>
      </c>
    </row>
    <row r="110" spans="1:17" x14ac:dyDescent="0.25">
      <c r="A110" t="s">
        <v>682</v>
      </c>
      <c r="B110" t="s">
        <v>18</v>
      </c>
      <c r="C110" t="s">
        <v>714</v>
      </c>
      <c r="D110" t="s">
        <v>624</v>
      </c>
      <c r="E110" t="s">
        <v>20</v>
      </c>
      <c r="F110" t="s">
        <v>21</v>
      </c>
      <c r="G110" t="s">
        <v>22</v>
      </c>
      <c r="H110">
        <v>2</v>
      </c>
      <c r="I110" t="s">
        <v>9</v>
      </c>
      <c r="J110">
        <v>2</v>
      </c>
      <c r="K110">
        <v>5200</v>
      </c>
      <c r="L110">
        <v>104</v>
      </c>
      <c r="M110">
        <v>50</v>
      </c>
      <c r="N110">
        <v>117</v>
      </c>
      <c r="O110" s="1" t="s">
        <v>1701</v>
      </c>
      <c r="P110" s="6">
        <v>22.5</v>
      </c>
      <c r="Q110" s="6">
        <v>2.34</v>
      </c>
    </row>
    <row r="111" spans="1:17" x14ac:dyDescent="0.25">
      <c r="A111" t="s">
        <v>682</v>
      </c>
      <c r="B111" t="s">
        <v>18</v>
      </c>
      <c r="C111" t="s">
        <v>714</v>
      </c>
      <c r="D111" t="s">
        <v>624</v>
      </c>
      <c r="E111" t="s">
        <v>20</v>
      </c>
      <c r="F111" t="s">
        <v>21</v>
      </c>
      <c r="G111" t="s">
        <v>22</v>
      </c>
      <c r="H111">
        <v>2</v>
      </c>
      <c r="I111" t="s">
        <v>9</v>
      </c>
      <c r="J111">
        <v>2</v>
      </c>
      <c r="K111">
        <v>5200</v>
      </c>
      <c r="L111">
        <v>104</v>
      </c>
      <c r="M111">
        <v>50</v>
      </c>
      <c r="N111">
        <v>117</v>
      </c>
      <c r="O111" s="1" t="s">
        <v>1701</v>
      </c>
      <c r="P111" s="6">
        <v>22.5</v>
      </c>
      <c r="Q111" s="6">
        <v>2.34</v>
      </c>
    </row>
    <row r="112" spans="1:17" x14ac:dyDescent="0.25">
      <c r="A112" t="s">
        <v>682</v>
      </c>
      <c r="B112" t="s">
        <v>18</v>
      </c>
      <c r="C112" t="s">
        <v>714</v>
      </c>
      <c r="D112" t="s">
        <v>624</v>
      </c>
      <c r="E112" t="s">
        <v>20</v>
      </c>
      <c r="F112" t="s">
        <v>21</v>
      </c>
      <c r="G112" t="s">
        <v>22</v>
      </c>
      <c r="H112">
        <v>2</v>
      </c>
      <c r="I112" t="s">
        <v>9</v>
      </c>
      <c r="J112">
        <v>2</v>
      </c>
      <c r="K112">
        <v>5200</v>
      </c>
      <c r="L112">
        <v>104</v>
      </c>
      <c r="M112">
        <v>50</v>
      </c>
      <c r="N112">
        <v>117</v>
      </c>
      <c r="O112" s="1" t="s">
        <v>1701</v>
      </c>
      <c r="P112" s="6">
        <v>22.5</v>
      </c>
      <c r="Q112" s="6">
        <v>2.34</v>
      </c>
    </row>
    <row r="113" spans="1:17" x14ac:dyDescent="0.25">
      <c r="A113" t="s">
        <v>682</v>
      </c>
      <c r="B113" t="s">
        <v>18</v>
      </c>
      <c r="C113" t="s">
        <v>714</v>
      </c>
      <c r="D113" t="s">
        <v>624</v>
      </c>
      <c r="E113" t="s">
        <v>20</v>
      </c>
      <c r="F113" t="s">
        <v>21</v>
      </c>
      <c r="G113" t="s">
        <v>22</v>
      </c>
      <c r="H113">
        <v>2</v>
      </c>
      <c r="I113" t="s">
        <v>9</v>
      </c>
      <c r="J113">
        <v>2</v>
      </c>
      <c r="K113">
        <v>5200</v>
      </c>
      <c r="L113">
        <v>104</v>
      </c>
      <c r="M113">
        <v>50</v>
      </c>
      <c r="N113">
        <v>117</v>
      </c>
      <c r="O113" s="1" t="s">
        <v>1701</v>
      </c>
      <c r="P113" s="6">
        <v>22.5</v>
      </c>
      <c r="Q113" s="6">
        <v>2.34</v>
      </c>
    </row>
    <row r="114" spans="1:17" x14ac:dyDescent="0.25">
      <c r="A114" t="s">
        <v>682</v>
      </c>
      <c r="B114" t="s">
        <v>18</v>
      </c>
      <c r="C114" t="s">
        <v>714</v>
      </c>
      <c r="D114" t="s">
        <v>624</v>
      </c>
      <c r="E114" t="s">
        <v>20</v>
      </c>
      <c r="F114" t="s">
        <v>21</v>
      </c>
      <c r="G114" t="s">
        <v>22</v>
      </c>
      <c r="H114">
        <v>2</v>
      </c>
      <c r="I114" t="s">
        <v>9</v>
      </c>
      <c r="J114">
        <v>2</v>
      </c>
      <c r="K114">
        <v>5200</v>
      </c>
      <c r="L114">
        <v>104</v>
      </c>
      <c r="M114">
        <v>50</v>
      </c>
      <c r="N114">
        <v>117</v>
      </c>
      <c r="O114" s="1" t="s">
        <v>1701</v>
      </c>
      <c r="P114" s="6">
        <v>22.5</v>
      </c>
      <c r="Q114" s="6">
        <v>2.34</v>
      </c>
    </row>
    <row r="115" spans="1:17" x14ac:dyDescent="0.25">
      <c r="A115" t="s">
        <v>682</v>
      </c>
      <c r="B115" t="s">
        <v>18</v>
      </c>
      <c r="C115" t="s">
        <v>714</v>
      </c>
      <c r="D115" t="s">
        <v>624</v>
      </c>
      <c r="E115" t="s">
        <v>20</v>
      </c>
      <c r="F115" t="s">
        <v>21</v>
      </c>
      <c r="G115" t="s">
        <v>22</v>
      </c>
      <c r="H115">
        <v>2</v>
      </c>
      <c r="I115" t="s">
        <v>9</v>
      </c>
      <c r="J115">
        <v>2</v>
      </c>
      <c r="K115">
        <v>5200</v>
      </c>
      <c r="L115">
        <v>104</v>
      </c>
      <c r="M115">
        <v>50</v>
      </c>
      <c r="N115">
        <v>117</v>
      </c>
      <c r="O115" s="1" t="s">
        <v>1701</v>
      </c>
      <c r="P115" s="6">
        <v>22.5</v>
      </c>
      <c r="Q115" s="6">
        <v>2.34</v>
      </c>
    </row>
    <row r="116" spans="1:17" x14ac:dyDescent="0.25">
      <c r="A116" t="s">
        <v>682</v>
      </c>
      <c r="B116" t="s">
        <v>18</v>
      </c>
      <c r="C116" t="s">
        <v>714</v>
      </c>
      <c r="D116" t="s">
        <v>624</v>
      </c>
      <c r="E116" t="s">
        <v>20</v>
      </c>
      <c r="F116" t="s">
        <v>21</v>
      </c>
      <c r="G116" t="s">
        <v>22</v>
      </c>
      <c r="H116">
        <v>2</v>
      </c>
      <c r="I116" t="s">
        <v>9</v>
      </c>
      <c r="J116">
        <v>2</v>
      </c>
      <c r="K116">
        <v>5200</v>
      </c>
      <c r="L116">
        <v>104</v>
      </c>
      <c r="M116">
        <v>50</v>
      </c>
      <c r="N116">
        <v>117</v>
      </c>
      <c r="O116" s="1" t="s">
        <v>1701</v>
      </c>
      <c r="P116" s="6">
        <v>22.5</v>
      </c>
      <c r="Q116" s="6">
        <v>2.34</v>
      </c>
    </row>
    <row r="117" spans="1:17" x14ac:dyDescent="0.25">
      <c r="A117" t="s">
        <v>682</v>
      </c>
      <c r="B117" t="s">
        <v>18</v>
      </c>
      <c r="C117" t="s">
        <v>714</v>
      </c>
      <c r="D117" t="s">
        <v>624</v>
      </c>
      <c r="E117" t="s">
        <v>20</v>
      </c>
      <c r="F117" t="s">
        <v>21</v>
      </c>
      <c r="G117" t="s">
        <v>22</v>
      </c>
      <c r="H117">
        <v>2</v>
      </c>
      <c r="I117" t="s">
        <v>9</v>
      </c>
      <c r="J117">
        <v>2</v>
      </c>
      <c r="K117">
        <v>5200</v>
      </c>
      <c r="L117">
        <v>104</v>
      </c>
      <c r="M117">
        <v>50</v>
      </c>
      <c r="N117">
        <v>117</v>
      </c>
      <c r="O117" s="1" t="s">
        <v>1701</v>
      </c>
      <c r="P117" s="6">
        <v>22.5</v>
      </c>
      <c r="Q117" s="6">
        <v>2.34</v>
      </c>
    </row>
    <row r="118" spans="1:17" x14ac:dyDescent="0.25">
      <c r="A118" t="s">
        <v>682</v>
      </c>
      <c r="B118" t="s">
        <v>18</v>
      </c>
      <c r="C118" t="s">
        <v>714</v>
      </c>
      <c r="D118" t="s">
        <v>624</v>
      </c>
      <c r="E118" t="s">
        <v>20</v>
      </c>
      <c r="F118" t="s">
        <v>21</v>
      </c>
      <c r="G118" t="s">
        <v>22</v>
      </c>
      <c r="H118">
        <v>2</v>
      </c>
      <c r="I118" t="s">
        <v>9</v>
      </c>
      <c r="J118">
        <v>2</v>
      </c>
      <c r="K118">
        <v>5200</v>
      </c>
      <c r="L118">
        <v>104</v>
      </c>
      <c r="M118">
        <v>50</v>
      </c>
      <c r="N118">
        <v>117</v>
      </c>
      <c r="O118" s="1" t="s">
        <v>1701</v>
      </c>
      <c r="P118" s="6">
        <v>22.5</v>
      </c>
      <c r="Q118" s="6">
        <v>2.34</v>
      </c>
    </row>
    <row r="119" spans="1:17" x14ac:dyDescent="0.25">
      <c r="A119" t="s">
        <v>682</v>
      </c>
      <c r="B119" t="s">
        <v>18</v>
      </c>
      <c r="C119" t="s">
        <v>714</v>
      </c>
      <c r="D119" t="s">
        <v>624</v>
      </c>
      <c r="E119" t="s">
        <v>20</v>
      </c>
      <c r="F119" t="s">
        <v>21</v>
      </c>
      <c r="G119" t="s">
        <v>22</v>
      </c>
      <c r="H119">
        <v>2</v>
      </c>
      <c r="I119" t="s">
        <v>9</v>
      </c>
      <c r="J119">
        <v>2</v>
      </c>
      <c r="K119">
        <v>5200</v>
      </c>
      <c r="L119">
        <v>104</v>
      </c>
      <c r="M119">
        <v>50</v>
      </c>
      <c r="N119">
        <v>117</v>
      </c>
      <c r="O119" s="1" t="s">
        <v>1701</v>
      </c>
      <c r="P119" s="6">
        <v>22.5</v>
      </c>
      <c r="Q119" s="6">
        <v>2.34</v>
      </c>
    </row>
    <row r="120" spans="1:17" x14ac:dyDescent="0.25">
      <c r="A120" t="s">
        <v>682</v>
      </c>
      <c r="B120" t="s">
        <v>18</v>
      </c>
      <c r="C120" t="s">
        <v>714</v>
      </c>
      <c r="D120" t="s">
        <v>624</v>
      </c>
      <c r="E120" t="s">
        <v>20</v>
      </c>
      <c r="F120" t="s">
        <v>21</v>
      </c>
      <c r="G120" t="s">
        <v>22</v>
      </c>
      <c r="H120">
        <v>2</v>
      </c>
      <c r="I120" t="s">
        <v>9</v>
      </c>
      <c r="J120">
        <v>2</v>
      </c>
      <c r="K120">
        <v>5200</v>
      </c>
      <c r="L120">
        <v>104</v>
      </c>
      <c r="M120">
        <v>50</v>
      </c>
      <c r="N120">
        <v>117</v>
      </c>
      <c r="O120" s="1" t="s">
        <v>1701</v>
      </c>
      <c r="P120" s="6">
        <v>22.5</v>
      </c>
      <c r="Q120" s="6">
        <v>2.34</v>
      </c>
    </row>
    <row r="121" spans="1:17" x14ac:dyDescent="0.25">
      <c r="A121" t="s">
        <v>682</v>
      </c>
      <c r="B121" t="s">
        <v>18</v>
      </c>
      <c r="C121" t="s">
        <v>714</v>
      </c>
      <c r="D121" t="s">
        <v>624</v>
      </c>
      <c r="E121" t="s">
        <v>20</v>
      </c>
      <c r="F121" t="s">
        <v>21</v>
      </c>
      <c r="G121" t="s">
        <v>22</v>
      </c>
      <c r="H121">
        <v>2</v>
      </c>
      <c r="I121" t="s">
        <v>9</v>
      </c>
      <c r="J121">
        <v>2</v>
      </c>
      <c r="K121">
        <v>5200</v>
      </c>
      <c r="L121">
        <v>104</v>
      </c>
      <c r="M121">
        <v>50</v>
      </c>
      <c r="N121">
        <v>117</v>
      </c>
      <c r="O121" s="1" t="s">
        <v>1701</v>
      </c>
      <c r="P121" s="6">
        <v>22.5</v>
      </c>
      <c r="Q121" s="6">
        <v>2.34</v>
      </c>
    </row>
    <row r="122" spans="1:17" x14ac:dyDescent="0.25">
      <c r="A122" t="s">
        <v>682</v>
      </c>
      <c r="B122" t="s">
        <v>18</v>
      </c>
      <c r="C122" t="s">
        <v>714</v>
      </c>
      <c r="D122" t="s">
        <v>624</v>
      </c>
      <c r="E122" t="s">
        <v>20</v>
      </c>
      <c r="F122" t="s">
        <v>21</v>
      </c>
      <c r="G122" t="s">
        <v>22</v>
      </c>
      <c r="H122">
        <v>2</v>
      </c>
      <c r="I122" t="s">
        <v>9</v>
      </c>
      <c r="J122">
        <v>2</v>
      </c>
      <c r="K122">
        <v>5200</v>
      </c>
      <c r="L122">
        <v>104</v>
      </c>
      <c r="M122">
        <v>50</v>
      </c>
      <c r="N122">
        <v>117</v>
      </c>
      <c r="O122" s="1" t="s">
        <v>1701</v>
      </c>
      <c r="P122" s="6">
        <v>22.5</v>
      </c>
      <c r="Q122" s="6">
        <v>2.34</v>
      </c>
    </row>
    <row r="123" spans="1:17" x14ac:dyDescent="0.25">
      <c r="A123" t="s">
        <v>682</v>
      </c>
      <c r="B123" t="s">
        <v>18</v>
      </c>
      <c r="C123" t="s">
        <v>714</v>
      </c>
      <c r="D123" t="s">
        <v>624</v>
      </c>
      <c r="E123" t="s">
        <v>20</v>
      </c>
      <c r="F123" t="s">
        <v>21</v>
      </c>
      <c r="G123" t="s">
        <v>22</v>
      </c>
      <c r="H123">
        <v>2</v>
      </c>
      <c r="I123" t="s">
        <v>9</v>
      </c>
      <c r="J123">
        <v>2</v>
      </c>
      <c r="K123">
        <v>5200</v>
      </c>
      <c r="L123">
        <v>104</v>
      </c>
      <c r="M123">
        <v>50</v>
      </c>
      <c r="N123">
        <v>117</v>
      </c>
      <c r="O123" s="1" t="s">
        <v>1701</v>
      </c>
      <c r="P123" s="6">
        <v>22.5</v>
      </c>
      <c r="Q123" s="6">
        <v>2.34</v>
      </c>
    </row>
    <row r="124" spans="1:17" x14ac:dyDescent="0.25">
      <c r="A124" t="s">
        <v>682</v>
      </c>
      <c r="B124" t="s">
        <v>18</v>
      </c>
      <c r="C124" t="s">
        <v>714</v>
      </c>
      <c r="D124" t="s">
        <v>624</v>
      </c>
      <c r="E124" t="s">
        <v>20</v>
      </c>
      <c r="F124" t="s">
        <v>21</v>
      </c>
      <c r="G124" t="s">
        <v>22</v>
      </c>
      <c r="H124">
        <v>2</v>
      </c>
      <c r="I124" t="s">
        <v>9</v>
      </c>
      <c r="J124">
        <v>2</v>
      </c>
      <c r="K124">
        <v>5200</v>
      </c>
      <c r="L124">
        <v>104</v>
      </c>
      <c r="M124">
        <v>50</v>
      </c>
      <c r="N124">
        <v>117</v>
      </c>
      <c r="O124" s="1" t="s">
        <v>1701</v>
      </c>
      <c r="P124" s="6">
        <v>22.5</v>
      </c>
      <c r="Q124" s="6">
        <v>2.34</v>
      </c>
    </row>
    <row r="125" spans="1:17" x14ac:dyDescent="0.25">
      <c r="A125" t="s">
        <v>682</v>
      </c>
      <c r="B125" t="s">
        <v>18</v>
      </c>
      <c r="C125" t="s">
        <v>714</v>
      </c>
      <c r="D125" t="s">
        <v>624</v>
      </c>
      <c r="E125" t="s">
        <v>20</v>
      </c>
      <c r="F125" t="s">
        <v>21</v>
      </c>
      <c r="G125" t="s">
        <v>22</v>
      </c>
      <c r="H125">
        <v>2</v>
      </c>
      <c r="I125" t="s">
        <v>9</v>
      </c>
      <c r="J125">
        <v>2</v>
      </c>
      <c r="K125">
        <v>5200</v>
      </c>
      <c r="L125">
        <v>104</v>
      </c>
      <c r="M125">
        <v>50</v>
      </c>
      <c r="N125">
        <v>117</v>
      </c>
      <c r="O125" s="1" t="s">
        <v>1701</v>
      </c>
      <c r="P125" s="6">
        <v>22.5</v>
      </c>
      <c r="Q125" s="6">
        <v>2.34</v>
      </c>
    </row>
    <row r="126" spans="1:17" x14ac:dyDescent="0.25">
      <c r="A126" t="s">
        <v>682</v>
      </c>
      <c r="B126" t="s">
        <v>18</v>
      </c>
      <c r="C126" t="s">
        <v>714</v>
      </c>
      <c r="D126" t="s">
        <v>624</v>
      </c>
      <c r="E126" t="s">
        <v>20</v>
      </c>
      <c r="F126" t="s">
        <v>21</v>
      </c>
      <c r="G126" t="s">
        <v>22</v>
      </c>
      <c r="H126">
        <v>2</v>
      </c>
      <c r="I126" t="s">
        <v>9</v>
      </c>
      <c r="J126">
        <v>2</v>
      </c>
      <c r="K126">
        <v>5200</v>
      </c>
      <c r="L126">
        <v>104</v>
      </c>
      <c r="M126">
        <v>50</v>
      </c>
      <c r="N126">
        <v>117</v>
      </c>
      <c r="O126" s="1" t="s">
        <v>1701</v>
      </c>
      <c r="P126" s="6">
        <v>22.5</v>
      </c>
      <c r="Q126" s="6">
        <v>2.34</v>
      </c>
    </row>
    <row r="127" spans="1:17" x14ac:dyDescent="0.25">
      <c r="A127" t="s">
        <v>682</v>
      </c>
      <c r="B127" t="s">
        <v>18</v>
      </c>
      <c r="C127" t="s">
        <v>714</v>
      </c>
      <c r="D127" t="s">
        <v>624</v>
      </c>
      <c r="E127" t="s">
        <v>20</v>
      </c>
      <c r="F127" t="s">
        <v>21</v>
      </c>
      <c r="G127" t="s">
        <v>22</v>
      </c>
      <c r="H127">
        <v>2</v>
      </c>
      <c r="I127" t="s">
        <v>9</v>
      </c>
      <c r="J127">
        <v>2</v>
      </c>
      <c r="K127">
        <v>5200</v>
      </c>
      <c r="L127">
        <v>104</v>
      </c>
      <c r="M127">
        <v>50</v>
      </c>
      <c r="N127">
        <v>117</v>
      </c>
      <c r="O127" s="1" t="s">
        <v>1701</v>
      </c>
      <c r="P127" s="6">
        <v>22.5</v>
      </c>
      <c r="Q127" s="6">
        <v>2.34</v>
      </c>
    </row>
    <row r="128" spans="1:17" x14ac:dyDescent="0.25">
      <c r="A128" t="s">
        <v>682</v>
      </c>
      <c r="B128" t="s">
        <v>18</v>
      </c>
      <c r="C128" t="s">
        <v>714</v>
      </c>
      <c r="D128" t="s">
        <v>624</v>
      </c>
      <c r="E128" t="s">
        <v>20</v>
      </c>
      <c r="F128" t="s">
        <v>21</v>
      </c>
      <c r="G128" t="s">
        <v>22</v>
      </c>
      <c r="H128">
        <v>2</v>
      </c>
      <c r="I128" t="s">
        <v>9</v>
      </c>
      <c r="J128">
        <v>2</v>
      </c>
      <c r="K128">
        <v>5200</v>
      </c>
      <c r="L128">
        <v>104</v>
      </c>
      <c r="M128">
        <v>50</v>
      </c>
      <c r="N128">
        <v>117</v>
      </c>
      <c r="O128" s="1" t="s">
        <v>1701</v>
      </c>
      <c r="P128" s="6">
        <v>22.5</v>
      </c>
      <c r="Q128" s="6">
        <v>2.34</v>
      </c>
    </row>
    <row r="129" spans="1:17" x14ac:dyDescent="0.25">
      <c r="A129" t="s">
        <v>682</v>
      </c>
      <c r="B129" t="s">
        <v>18</v>
      </c>
      <c r="C129" t="s">
        <v>714</v>
      </c>
      <c r="D129" t="s">
        <v>624</v>
      </c>
      <c r="E129" t="s">
        <v>20</v>
      </c>
      <c r="F129" t="s">
        <v>21</v>
      </c>
      <c r="G129" t="s">
        <v>22</v>
      </c>
      <c r="H129">
        <v>2</v>
      </c>
      <c r="I129" t="s">
        <v>9</v>
      </c>
      <c r="J129">
        <v>2</v>
      </c>
      <c r="K129">
        <v>5200</v>
      </c>
      <c r="L129">
        <v>104</v>
      </c>
      <c r="M129">
        <v>50</v>
      </c>
      <c r="N129">
        <v>117</v>
      </c>
      <c r="O129" s="1" t="s">
        <v>1701</v>
      </c>
      <c r="P129" s="6">
        <v>22.5</v>
      </c>
      <c r="Q129" s="6">
        <v>2.34</v>
      </c>
    </row>
    <row r="130" spans="1:17" x14ac:dyDescent="0.25">
      <c r="A130" t="s">
        <v>682</v>
      </c>
      <c r="B130" t="s">
        <v>18</v>
      </c>
      <c r="C130" t="s">
        <v>714</v>
      </c>
      <c r="D130" t="s">
        <v>624</v>
      </c>
      <c r="E130" t="s">
        <v>20</v>
      </c>
      <c r="F130" t="s">
        <v>21</v>
      </c>
      <c r="G130" t="s">
        <v>22</v>
      </c>
      <c r="H130">
        <v>2</v>
      </c>
      <c r="I130" t="s">
        <v>9</v>
      </c>
      <c r="J130">
        <v>2</v>
      </c>
      <c r="K130">
        <v>5200</v>
      </c>
      <c r="L130">
        <v>104</v>
      </c>
      <c r="M130">
        <v>50</v>
      </c>
      <c r="N130">
        <v>117</v>
      </c>
      <c r="O130" s="1" t="s">
        <v>1701</v>
      </c>
      <c r="P130" s="6">
        <v>22.5</v>
      </c>
      <c r="Q130" s="6">
        <v>2.34</v>
      </c>
    </row>
    <row r="131" spans="1:17" x14ac:dyDescent="0.25">
      <c r="A131" t="s">
        <v>682</v>
      </c>
      <c r="B131" t="s">
        <v>18</v>
      </c>
      <c r="C131" t="s">
        <v>714</v>
      </c>
      <c r="D131" t="s">
        <v>624</v>
      </c>
      <c r="E131" t="s">
        <v>20</v>
      </c>
      <c r="F131" t="s">
        <v>21</v>
      </c>
      <c r="G131" t="s">
        <v>22</v>
      </c>
      <c r="H131">
        <v>2</v>
      </c>
      <c r="I131" t="s">
        <v>9</v>
      </c>
      <c r="J131">
        <v>2</v>
      </c>
      <c r="K131">
        <v>5200</v>
      </c>
      <c r="L131">
        <v>104</v>
      </c>
      <c r="M131">
        <v>50</v>
      </c>
      <c r="N131">
        <v>117</v>
      </c>
      <c r="O131" s="1" t="s">
        <v>1701</v>
      </c>
      <c r="P131" s="6">
        <v>22.5</v>
      </c>
      <c r="Q131" s="6">
        <v>2.34</v>
      </c>
    </row>
    <row r="132" spans="1:17" x14ac:dyDescent="0.25">
      <c r="A132" t="s">
        <v>682</v>
      </c>
      <c r="B132" t="s">
        <v>18</v>
      </c>
      <c r="C132" t="s">
        <v>714</v>
      </c>
      <c r="D132" t="s">
        <v>624</v>
      </c>
      <c r="E132" t="s">
        <v>20</v>
      </c>
      <c r="F132" t="s">
        <v>21</v>
      </c>
      <c r="G132" t="s">
        <v>22</v>
      </c>
      <c r="H132">
        <v>2</v>
      </c>
      <c r="I132" t="s">
        <v>9</v>
      </c>
      <c r="J132">
        <v>2</v>
      </c>
      <c r="K132">
        <v>5200</v>
      </c>
      <c r="L132">
        <v>104</v>
      </c>
      <c r="M132">
        <v>50</v>
      </c>
      <c r="N132">
        <v>117</v>
      </c>
      <c r="O132" s="1" t="s">
        <v>1701</v>
      </c>
      <c r="P132" s="6">
        <v>22.5</v>
      </c>
      <c r="Q132" s="6">
        <v>2.34</v>
      </c>
    </row>
    <row r="133" spans="1:17" x14ac:dyDescent="0.25">
      <c r="A133" t="s">
        <v>682</v>
      </c>
      <c r="B133" t="s">
        <v>18</v>
      </c>
      <c r="C133" t="s">
        <v>714</v>
      </c>
      <c r="D133" t="s">
        <v>624</v>
      </c>
      <c r="E133" t="s">
        <v>20</v>
      </c>
      <c r="F133" t="s">
        <v>21</v>
      </c>
      <c r="G133" t="s">
        <v>22</v>
      </c>
      <c r="H133">
        <v>2</v>
      </c>
      <c r="I133" t="s">
        <v>9</v>
      </c>
      <c r="J133">
        <v>2</v>
      </c>
      <c r="K133">
        <v>5200</v>
      </c>
      <c r="L133">
        <v>104</v>
      </c>
      <c r="M133">
        <v>50</v>
      </c>
      <c r="N133">
        <v>117</v>
      </c>
      <c r="O133" s="1" t="s">
        <v>1701</v>
      </c>
      <c r="P133" s="6">
        <v>22.5</v>
      </c>
      <c r="Q133" s="6">
        <v>2.34</v>
      </c>
    </row>
    <row r="134" spans="1:17" x14ac:dyDescent="0.25">
      <c r="A134" t="s">
        <v>682</v>
      </c>
      <c r="B134" t="s">
        <v>18</v>
      </c>
      <c r="C134" t="s">
        <v>714</v>
      </c>
      <c r="D134" t="s">
        <v>624</v>
      </c>
      <c r="E134" t="s">
        <v>20</v>
      </c>
      <c r="F134" t="s">
        <v>21</v>
      </c>
      <c r="G134" t="s">
        <v>22</v>
      </c>
      <c r="H134">
        <v>2</v>
      </c>
      <c r="I134" t="s">
        <v>9</v>
      </c>
      <c r="J134">
        <v>2</v>
      </c>
      <c r="K134">
        <v>5200</v>
      </c>
      <c r="L134">
        <v>104</v>
      </c>
      <c r="M134">
        <v>50</v>
      </c>
      <c r="N134">
        <v>117</v>
      </c>
      <c r="O134" s="1" t="s">
        <v>1701</v>
      </c>
      <c r="P134" s="6">
        <v>22.5</v>
      </c>
      <c r="Q134" s="6">
        <v>2.34</v>
      </c>
    </row>
    <row r="135" spans="1:17" x14ac:dyDescent="0.25">
      <c r="A135" t="s">
        <v>682</v>
      </c>
      <c r="B135" t="s">
        <v>18</v>
      </c>
      <c r="C135" t="s">
        <v>714</v>
      </c>
      <c r="D135" t="s">
        <v>624</v>
      </c>
      <c r="E135" t="s">
        <v>20</v>
      </c>
      <c r="F135" t="s">
        <v>21</v>
      </c>
      <c r="G135" t="s">
        <v>22</v>
      </c>
      <c r="H135">
        <v>2</v>
      </c>
      <c r="I135" t="s">
        <v>9</v>
      </c>
      <c r="J135">
        <v>2</v>
      </c>
      <c r="K135">
        <v>5200</v>
      </c>
      <c r="L135">
        <v>104</v>
      </c>
      <c r="M135">
        <v>50</v>
      </c>
      <c r="N135">
        <v>117</v>
      </c>
      <c r="O135" s="1" t="s">
        <v>1701</v>
      </c>
      <c r="P135" s="6">
        <v>22.5</v>
      </c>
      <c r="Q135" s="6">
        <v>2.34</v>
      </c>
    </row>
    <row r="136" spans="1:17" x14ac:dyDescent="0.25">
      <c r="A136" t="s">
        <v>682</v>
      </c>
      <c r="B136" t="s">
        <v>18</v>
      </c>
      <c r="C136" t="s">
        <v>716</v>
      </c>
      <c r="D136" t="s">
        <v>624</v>
      </c>
      <c r="E136" t="s">
        <v>20</v>
      </c>
      <c r="F136" t="s">
        <v>21</v>
      </c>
      <c r="G136" t="s">
        <v>22</v>
      </c>
      <c r="H136">
        <v>15</v>
      </c>
      <c r="I136" t="s">
        <v>9</v>
      </c>
      <c r="J136">
        <v>15</v>
      </c>
      <c r="K136">
        <v>38000</v>
      </c>
      <c r="L136">
        <v>127</v>
      </c>
      <c r="M136">
        <v>300</v>
      </c>
      <c r="N136">
        <v>320</v>
      </c>
      <c r="O136" s="1" t="s">
        <v>1701</v>
      </c>
      <c r="P136" s="6">
        <v>8.4210526315789469</v>
      </c>
      <c r="Q136" s="6">
        <v>1.0666666666666667</v>
      </c>
    </row>
    <row r="137" spans="1:17" x14ac:dyDescent="0.25">
      <c r="A137" t="s">
        <v>682</v>
      </c>
      <c r="B137" t="s">
        <v>18</v>
      </c>
      <c r="C137" t="s">
        <v>717</v>
      </c>
      <c r="D137" t="s">
        <v>624</v>
      </c>
      <c r="E137" t="s">
        <v>20</v>
      </c>
      <c r="F137" t="s">
        <v>21</v>
      </c>
      <c r="G137" t="s">
        <v>22</v>
      </c>
      <c r="H137">
        <v>7</v>
      </c>
      <c r="I137" t="s">
        <v>9</v>
      </c>
      <c r="J137">
        <v>7</v>
      </c>
      <c r="K137">
        <v>24500</v>
      </c>
      <c r="L137">
        <v>123</v>
      </c>
      <c r="M137">
        <v>200</v>
      </c>
      <c r="N137">
        <v>230</v>
      </c>
      <c r="O137" s="1" t="s">
        <v>1701</v>
      </c>
      <c r="P137" s="6">
        <v>9.387755102040817</v>
      </c>
      <c r="Q137" s="6">
        <v>1.1499999999999999</v>
      </c>
    </row>
    <row r="138" spans="1:17" x14ac:dyDescent="0.25">
      <c r="A138" t="s">
        <v>682</v>
      </c>
      <c r="B138" t="s">
        <v>18</v>
      </c>
      <c r="C138" t="s">
        <v>719</v>
      </c>
      <c r="D138" t="s">
        <v>624</v>
      </c>
      <c r="E138" t="s">
        <v>20</v>
      </c>
      <c r="F138" t="s">
        <v>21</v>
      </c>
      <c r="G138" t="s">
        <v>22</v>
      </c>
      <c r="H138">
        <v>5</v>
      </c>
      <c r="I138" t="s">
        <v>9</v>
      </c>
      <c r="J138">
        <v>5</v>
      </c>
      <c r="K138">
        <v>13400</v>
      </c>
      <c r="L138">
        <v>128</v>
      </c>
      <c r="M138">
        <v>105</v>
      </c>
      <c r="N138">
        <v>190</v>
      </c>
      <c r="O138" s="1" t="s">
        <v>1701</v>
      </c>
      <c r="P138" s="6">
        <v>14.179104477611942</v>
      </c>
      <c r="Q138" s="6">
        <v>1.8095238095238095</v>
      </c>
    </row>
    <row r="139" spans="1:17" x14ac:dyDescent="0.25">
      <c r="A139" t="s">
        <v>682</v>
      </c>
      <c r="B139" t="s">
        <v>18</v>
      </c>
      <c r="C139" t="s">
        <v>720</v>
      </c>
      <c r="D139" t="s">
        <v>624</v>
      </c>
      <c r="E139" t="s">
        <v>20</v>
      </c>
      <c r="F139" t="s">
        <v>21</v>
      </c>
      <c r="G139" t="s">
        <v>22</v>
      </c>
      <c r="H139">
        <v>3</v>
      </c>
      <c r="I139" t="s">
        <v>9</v>
      </c>
      <c r="J139">
        <v>3</v>
      </c>
      <c r="K139">
        <v>6800.81</v>
      </c>
      <c r="L139">
        <v>97.07</v>
      </c>
      <c r="M139">
        <v>70.06</v>
      </c>
      <c r="N139">
        <v>169.99</v>
      </c>
      <c r="O139" s="1" t="s">
        <v>1701</v>
      </c>
      <c r="P139" s="6">
        <v>24.995552000423476</v>
      </c>
      <c r="Q139" s="6">
        <v>2.4263488438481304</v>
      </c>
    </row>
    <row r="140" spans="1:17" x14ac:dyDescent="0.25">
      <c r="A140" t="s">
        <v>682</v>
      </c>
      <c r="B140" t="s">
        <v>18</v>
      </c>
      <c r="C140" t="s">
        <v>721</v>
      </c>
      <c r="D140" t="s">
        <v>684</v>
      </c>
      <c r="E140" t="s">
        <v>20</v>
      </c>
      <c r="F140" t="s">
        <v>21</v>
      </c>
      <c r="G140" t="s">
        <v>22</v>
      </c>
      <c r="H140">
        <v>6</v>
      </c>
      <c r="I140" t="s">
        <v>9</v>
      </c>
      <c r="J140">
        <v>6</v>
      </c>
      <c r="K140">
        <v>15883</v>
      </c>
      <c r="L140">
        <v>113.8</v>
      </c>
      <c r="M140">
        <v>116.1</v>
      </c>
      <c r="N140">
        <v>449</v>
      </c>
      <c r="O140" s="1" t="s">
        <v>1701</v>
      </c>
      <c r="P140" s="6">
        <v>28.269218661461938</v>
      </c>
      <c r="Q140" s="6">
        <v>3.8673557278208444</v>
      </c>
    </row>
    <row r="141" spans="1:17" x14ac:dyDescent="0.25">
      <c r="A141" t="s">
        <v>682</v>
      </c>
      <c r="B141" t="s">
        <v>18</v>
      </c>
      <c r="C141" t="s">
        <v>722</v>
      </c>
      <c r="D141" t="s">
        <v>684</v>
      </c>
      <c r="E141" t="s">
        <v>20</v>
      </c>
      <c r="F141" t="s">
        <v>21</v>
      </c>
      <c r="G141" t="s">
        <v>22</v>
      </c>
      <c r="H141">
        <v>6</v>
      </c>
      <c r="I141" t="s">
        <v>9</v>
      </c>
      <c r="J141">
        <v>6</v>
      </c>
      <c r="K141">
        <v>15678</v>
      </c>
      <c r="L141">
        <v>132.41</v>
      </c>
      <c r="M141">
        <v>118.4</v>
      </c>
      <c r="N141">
        <v>449</v>
      </c>
      <c r="O141" s="1" t="s">
        <v>1701</v>
      </c>
      <c r="P141" s="6">
        <v>28.63885699706595</v>
      </c>
      <c r="Q141" s="6">
        <v>3.7922297297297294</v>
      </c>
    </row>
    <row r="142" spans="1:17" x14ac:dyDescent="0.25">
      <c r="A142" t="s">
        <v>682</v>
      </c>
      <c r="B142" t="s">
        <v>18</v>
      </c>
      <c r="C142" t="s">
        <v>722</v>
      </c>
      <c r="D142" t="s">
        <v>684</v>
      </c>
      <c r="E142" t="s">
        <v>20</v>
      </c>
      <c r="F142" t="s">
        <v>21</v>
      </c>
      <c r="G142" t="s">
        <v>22</v>
      </c>
      <c r="H142">
        <v>6</v>
      </c>
      <c r="I142" t="s">
        <v>9</v>
      </c>
      <c r="J142">
        <v>6</v>
      </c>
      <c r="K142">
        <v>15678</v>
      </c>
      <c r="L142">
        <v>132.41</v>
      </c>
      <c r="M142">
        <v>118.4</v>
      </c>
      <c r="N142">
        <v>449</v>
      </c>
      <c r="O142" s="1" t="s">
        <v>1701</v>
      </c>
      <c r="P142" s="6">
        <v>28.63885699706595</v>
      </c>
      <c r="Q142" s="6">
        <v>3.7922297297297294</v>
      </c>
    </row>
    <row r="143" spans="1:17" x14ac:dyDescent="0.25">
      <c r="A143" t="s">
        <v>682</v>
      </c>
      <c r="B143" t="s">
        <v>18</v>
      </c>
      <c r="C143" t="s">
        <v>723</v>
      </c>
      <c r="D143" t="s">
        <v>624</v>
      </c>
      <c r="E143" t="s">
        <v>20</v>
      </c>
      <c r="F143" t="s">
        <v>21</v>
      </c>
      <c r="G143" t="s">
        <v>22</v>
      </c>
      <c r="H143">
        <v>2</v>
      </c>
      <c r="I143" t="s">
        <v>9</v>
      </c>
      <c r="J143">
        <v>2</v>
      </c>
      <c r="K143">
        <v>4314.55</v>
      </c>
      <c r="L143">
        <v>114.657</v>
      </c>
      <c r="M143">
        <v>37.630000000000003</v>
      </c>
      <c r="N143">
        <v>300</v>
      </c>
      <c r="O143" s="1" t="s">
        <v>1701</v>
      </c>
      <c r="P143" s="6">
        <v>69.532164420391467</v>
      </c>
      <c r="Q143" s="6">
        <v>7.9723624767472758</v>
      </c>
    </row>
    <row r="144" spans="1:17" x14ac:dyDescent="0.25">
      <c r="A144" t="s">
        <v>682</v>
      </c>
      <c r="B144" t="s">
        <v>18</v>
      </c>
      <c r="C144" t="s">
        <v>724</v>
      </c>
      <c r="D144" t="s">
        <v>624</v>
      </c>
      <c r="E144" t="s">
        <v>20</v>
      </c>
      <c r="F144" t="s">
        <v>21</v>
      </c>
      <c r="G144" t="s">
        <v>22</v>
      </c>
      <c r="H144">
        <v>6</v>
      </c>
      <c r="I144" t="s">
        <v>9</v>
      </c>
      <c r="J144">
        <v>6</v>
      </c>
      <c r="K144">
        <v>15474</v>
      </c>
      <c r="L144">
        <v>106.28</v>
      </c>
      <c r="M144">
        <v>145.6</v>
      </c>
      <c r="N144">
        <v>495</v>
      </c>
      <c r="O144" s="1" t="s">
        <v>1701</v>
      </c>
      <c r="P144" s="6">
        <v>31.989143078712679</v>
      </c>
      <c r="Q144" s="6">
        <v>3.3997252747252746</v>
      </c>
    </row>
    <row r="145" spans="1:17" x14ac:dyDescent="0.25">
      <c r="A145" t="s">
        <v>682</v>
      </c>
      <c r="B145" t="s">
        <v>18</v>
      </c>
      <c r="C145" t="s">
        <v>724</v>
      </c>
      <c r="D145" t="s">
        <v>624</v>
      </c>
      <c r="E145" t="s">
        <v>20</v>
      </c>
      <c r="F145" t="s">
        <v>21</v>
      </c>
      <c r="G145" t="s">
        <v>22</v>
      </c>
      <c r="H145">
        <v>6</v>
      </c>
      <c r="I145" t="s">
        <v>9</v>
      </c>
      <c r="J145">
        <v>6</v>
      </c>
      <c r="K145">
        <v>15474</v>
      </c>
      <c r="L145">
        <v>106.28</v>
      </c>
      <c r="M145">
        <v>145.6</v>
      </c>
      <c r="N145">
        <v>729.98</v>
      </c>
      <c r="O145" s="1" t="s">
        <v>1701</v>
      </c>
      <c r="P145" s="6">
        <v>47.174615484037744</v>
      </c>
      <c r="Q145" s="6">
        <v>5.0135989010989013</v>
      </c>
    </row>
    <row r="146" spans="1:17" x14ac:dyDescent="0.25">
      <c r="A146" t="s">
        <v>682</v>
      </c>
      <c r="B146" t="s">
        <v>18</v>
      </c>
      <c r="C146" t="s">
        <v>725</v>
      </c>
      <c r="D146" t="s">
        <v>624</v>
      </c>
      <c r="E146" t="s">
        <v>20</v>
      </c>
      <c r="F146" t="s">
        <v>21</v>
      </c>
      <c r="G146" t="s">
        <v>22</v>
      </c>
      <c r="H146">
        <v>2</v>
      </c>
      <c r="I146" t="s">
        <v>9</v>
      </c>
      <c r="J146">
        <v>2</v>
      </c>
      <c r="K146">
        <v>5006</v>
      </c>
      <c r="L146">
        <v>103.75</v>
      </c>
      <c r="M146">
        <v>48.25</v>
      </c>
      <c r="N146">
        <v>499.51</v>
      </c>
      <c r="O146" s="1" t="s">
        <v>1701</v>
      </c>
      <c r="P146" s="6">
        <v>99.782261286456247</v>
      </c>
      <c r="Q146" s="6">
        <v>10.352538860103627</v>
      </c>
    </row>
    <row r="147" spans="1:17" x14ac:dyDescent="0.25">
      <c r="A147" t="s">
        <v>682</v>
      </c>
      <c r="B147" t="s">
        <v>18</v>
      </c>
      <c r="C147" t="s">
        <v>724</v>
      </c>
      <c r="D147" t="s">
        <v>624</v>
      </c>
      <c r="E147" t="s">
        <v>20</v>
      </c>
      <c r="F147" t="s">
        <v>21</v>
      </c>
      <c r="G147" t="s">
        <v>22</v>
      </c>
      <c r="H147">
        <v>6</v>
      </c>
      <c r="I147" t="s">
        <v>9</v>
      </c>
      <c r="J147">
        <v>6</v>
      </c>
      <c r="K147">
        <v>15474</v>
      </c>
      <c r="L147">
        <v>106.28</v>
      </c>
      <c r="M147">
        <v>145.6</v>
      </c>
      <c r="N147">
        <v>495</v>
      </c>
      <c r="O147" s="1" t="s">
        <v>1701</v>
      </c>
      <c r="P147" s="6">
        <v>31.989143078712679</v>
      </c>
      <c r="Q147" s="6">
        <v>3.3997252747252746</v>
      </c>
    </row>
    <row r="148" spans="1:17" x14ac:dyDescent="0.25">
      <c r="A148" t="s">
        <v>682</v>
      </c>
      <c r="B148" t="s">
        <v>18</v>
      </c>
      <c r="C148" t="s">
        <v>726</v>
      </c>
      <c r="D148" t="s">
        <v>684</v>
      </c>
      <c r="E148" t="s">
        <v>20</v>
      </c>
      <c r="F148" t="s">
        <v>21</v>
      </c>
      <c r="G148" t="s">
        <v>22</v>
      </c>
      <c r="H148">
        <v>6</v>
      </c>
      <c r="I148" t="s">
        <v>9</v>
      </c>
      <c r="J148">
        <v>6</v>
      </c>
      <c r="K148">
        <v>17444</v>
      </c>
      <c r="L148">
        <v>112.25</v>
      </c>
      <c r="M148">
        <v>155.4</v>
      </c>
      <c r="N148">
        <v>323.75</v>
      </c>
      <c r="O148" s="1" t="s">
        <v>1701</v>
      </c>
      <c r="P148" s="6">
        <v>18.559390048154093</v>
      </c>
      <c r="Q148" s="6">
        <v>2.083333333333333</v>
      </c>
    </row>
    <row r="149" spans="1:17" x14ac:dyDescent="0.25">
      <c r="A149" t="s">
        <v>682</v>
      </c>
      <c r="B149" t="s">
        <v>18</v>
      </c>
      <c r="C149" t="s">
        <v>727</v>
      </c>
      <c r="D149" t="s">
        <v>624</v>
      </c>
      <c r="E149" t="s">
        <v>20</v>
      </c>
      <c r="F149" t="s">
        <v>21</v>
      </c>
      <c r="G149" t="s">
        <v>22</v>
      </c>
      <c r="H149">
        <v>2</v>
      </c>
      <c r="I149" t="s">
        <v>9</v>
      </c>
      <c r="J149">
        <v>2</v>
      </c>
      <c r="K149">
        <v>4470.1000000000004</v>
      </c>
      <c r="L149">
        <v>94.33</v>
      </c>
      <c r="M149">
        <v>47.39</v>
      </c>
      <c r="N149">
        <v>703.51</v>
      </c>
      <c r="O149" s="1" t="s">
        <v>1701</v>
      </c>
      <c r="P149" s="6">
        <v>157.3812666383302</v>
      </c>
      <c r="Q149" s="6">
        <v>14.845115003165224</v>
      </c>
    </row>
    <row r="150" spans="1:17" x14ac:dyDescent="0.25">
      <c r="A150" t="s">
        <v>682</v>
      </c>
      <c r="B150" t="s">
        <v>18</v>
      </c>
      <c r="C150" t="s">
        <v>726</v>
      </c>
      <c r="D150" t="s">
        <v>684</v>
      </c>
      <c r="E150" t="s">
        <v>20</v>
      </c>
      <c r="F150" t="s">
        <v>21</v>
      </c>
      <c r="G150" t="s">
        <v>22</v>
      </c>
      <c r="H150">
        <v>6</v>
      </c>
      <c r="I150" t="s">
        <v>9</v>
      </c>
      <c r="J150">
        <v>6</v>
      </c>
      <c r="K150">
        <v>17444</v>
      </c>
      <c r="L150">
        <v>112.25</v>
      </c>
      <c r="M150">
        <v>155.4</v>
      </c>
      <c r="N150">
        <v>323.75</v>
      </c>
      <c r="O150" s="1" t="s">
        <v>1701</v>
      </c>
      <c r="P150" s="6">
        <v>18.559390048154093</v>
      </c>
      <c r="Q150" s="6">
        <v>2.083333333333333</v>
      </c>
    </row>
    <row r="151" spans="1:17" x14ac:dyDescent="0.25">
      <c r="A151" t="s">
        <v>682</v>
      </c>
      <c r="B151" t="s">
        <v>18</v>
      </c>
      <c r="C151" t="s">
        <v>728</v>
      </c>
      <c r="D151" t="s">
        <v>624</v>
      </c>
      <c r="E151" t="s">
        <v>20</v>
      </c>
      <c r="F151" t="s">
        <v>21</v>
      </c>
      <c r="G151" t="s">
        <v>22</v>
      </c>
      <c r="H151">
        <v>2</v>
      </c>
      <c r="I151" t="s">
        <v>9</v>
      </c>
      <c r="J151">
        <v>2</v>
      </c>
      <c r="K151">
        <v>4463</v>
      </c>
      <c r="L151">
        <v>89.26</v>
      </c>
      <c r="M151">
        <v>50</v>
      </c>
      <c r="N151">
        <v>445</v>
      </c>
      <c r="O151" s="1" t="s">
        <v>1701</v>
      </c>
      <c r="P151" s="6">
        <v>99.708716110239749</v>
      </c>
      <c r="Q151" s="6">
        <v>8.9</v>
      </c>
    </row>
    <row r="152" spans="1:17" x14ac:dyDescent="0.25">
      <c r="A152" t="s">
        <v>682</v>
      </c>
      <c r="B152" t="s">
        <v>18</v>
      </c>
      <c r="C152" t="s">
        <v>730</v>
      </c>
      <c r="D152" t="s">
        <v>624</v>
      </c>
      <c r="E152" t="s">
        <v>20</v>
      </c>
      <c r="F152" t="s">
        <v>21</v>
      </c>
      <c r="G152" t="s">
        <v>22</v>
      </c>
      <c r="H152">
        <v>1</v>
      </c>
      <c r="I152" t="s">
        <v>9</v>
      </c>
      <c r="J152">
        <v>1</v>
      </c>
      <c r="K152">
        <v>2650</v>
      </c>
      <c r="L152">
        <v>100</v>
      </c>
      <c r="M152">
        <v>30</v>
      </c>
      <c r="N152">
        <v>297</v>
      </c>
      <c r="O152" s="1" t="s">
        <v>1701</v>
      </c>
      <c r="P152" s="6">
        <v>112.0754716981132</v>
      </c>
      <c r="Q152" s="6">
        <v>9.9</v>
      </c>
    </row>
    <row r="153" spans="1:17" x14ac:dyDescent="0.25">
      <c r="A153" t="s">
        <v>682</v>
      </c>
      <c r="B153" t="s">
        <v>18</v>
      </c>
      <c r="C153" t="s">
        <v>731</v>
      </c>
      <c r="D153" t="s">
        <v>684</v>
      </c>
      <c r="E153" t="s">
        <v>20</v>
      </c>
      <c r="F153" t="s">
        <v>21</v>
      </c>
      <c r="G153" t="s">
        <v>22</v>
      </c>
      <c r="H153">
        <v>1</v>
      </c>
      <c r="I153" t="s">
        <v>9</v>
      </c>
      <c r="J153">
        <v>1</v>
      </c>
      <c r="K153">
        <v>3360</v>
      </c>
      <c r="L153">
        <v>112</v>
      </c>
      <c r="M153">
        <v>30</v>
      </c>
      <c r="N153">
        <v>325</v>
      </c>
      <c r="O153" s="1" t="s">
        <v>1701</v>
      </c>
      <c r="P153" s="6">
        <v>96.726190476190482</v>
      </c>
      <c r="Q153" s="6">
        <v>10.833333333333334</v>
      </c>
    </row>
    <row r="154" spans="1:17" x14ac:dyDescent="0.25">
      <c r="A154" t="s">
        <v>682</v>
      </c>
      <c r="B154" t="s">
        <v>18</v>
      </c>
      <c r="C154" t="s">
        <v>732</v>
      </c>
      <c r="D154" t="s">
        <v>624</v>
      </c>
      <c r="E154" t="s">
        <v>20</v>
      </c>
      <c r="F154" t="s">
        <v>21</v>
      </c>
      <c r="G154" t="s">
        <v>22</v>
      </c>
      <c r="H154">
        <v>4</v>
      </c>
      <c r="I154" t="s">
        <v>9</v>
      </c>
      <c r="J154">
        <v>4</v>
      </c>
      <c r="K154">
        <v>9200</v>
      </c>
      <c r="L154">
        <v>115</v>
      </c>
      <c r="M154">
        <v>80</v>
      </c>
      <c r="N154">
        <v>589</v>
      </c>
      <c r="O154" s="1" t="s">
        <v>1701</v>
      </c>
      <c r="P154" s="6">
        <v>64.021739130434781</v>
      </c>
      <c r="Q154" s="6">
        <v>7.3624999999999998</v>
      </c>
    </row>
    <row r="155" spans="1:17" x14ac:dyDescent="0.25">
      <c r="A155" t="s">
        <v>682</v>
      </c>
      <c r="B155" t="s">
        <v>18</v>
      </c>
      <c r="C155" t="s">
        <v>728</v>
      </c>
      <c r="D155" t="s">
        <v>624</v>
      </c>
      <c r="E155" t="s">
        <v>20</v>
      </c>
      <c r="F155" t="s">
        <v>21</v>
      </c>
      <c r="G155" t="s">
        <v>22</v>
      </c>
      <c r="H155">
        <v>2</v>
      </c>
      <c r="I155" t="s">
        <v>9</v>
      </c>
      <c r="J155">
        <v>2</v>
      </c>
      <c r="K155">
        <v>4463</v>
      </c>
      <c r="L155">
        <v>89.26</v>
      </c>
      <c r="M155">
        <v>50</v>
      </c>
      <c r="N155">
        <v>445</v>
      </c>
      <c r="O155" s="1" t="s">
        <v>1701</v>
      </c>
      <c r="P155" s="6">
        <v>99.708716110239749</v>
      </c>
      <c r="Q155" s="6">
        <v>8.9</v>
      </c>
    </row>
    <row r="156" spans="1:17" x14ac:dyDescent="0.25">
      <c r="A156" t="s">
        <v>682</v>
      </c>
      <c r="B156" t="s">
        <v>18</v>
      </c>
      <c r="C156" t="s">
        <v>733</v>
      </c>
      <c r="D156" t="s">
        <v>624</v>
      </c>
      <c r="E156" t="s">
        <v>20</v>
      </c>
      <c r="F156" t="s">
        <v>21</v>
      </c>
      <c r="G156" t="s">
        <v>22</v>
      </c>
      <c r="H156">
        <v>7</v>
      </c>
      <c r="I156" t="s">
        <v>9</v>
      </c>
      <c r="J156">
        <v>7</v>
      </c>
      <c r="K156">
        <v>22517</v>
      </c>
      <c r="L156">
        <v>97.9</v>
      </c>
      <c r="M156">
        <v>230</v>
      </c>
      <c r="N156">
        <v>125</v>
      </c>
      <c r="O156" s="1" t="s">
        <v>1701</v>
      </c>
      <c r="P156" s="6">
        <v>5.5513611937647109</v>
      </c>
      <c r="Q156" s="6">
        <v>0.54347826086956519</v>
      </c>
    </row>
    <row r="157" spans="1:17" x14ac:dyDescent="0.25">
      <c r="A157" t="s">
        <v>682</v>
      </c>
      <c r="B157" t="s">
        <v>18</v>
      </c>
      <c r="C157" t="s">
        <v>728</v>
      </c>
      <c r="D157" t="s">
        <v>624</v>
      </c>
      <c r="E157" t="s">
        <v>20</v>
      </c>
      <c r="F157" t="s">
        <v>21</v>
      </c>
      <c r="G157" t="s">
        <v>22</v>
      </c>
      <c r="H157">
        <v>2</v>
      </c>
      <c r="I157" t="s">
        <v>9</v>
      </c>
      <c r="J157">
        <v>2</v>
      </c>
      <c r="K157">
        <v>4463</v>
      </c>
      <c r="L157">
        <v>89.26</v>
      </c>
      <c r="M157">
        <v>50</v>
      </c>
      <c r="N157">
        <v>497</v>
      </c>
      <c r="O157" s="1" t="s">
        <v>1701</v>
      </c>
      <c r="P157" s="6">
        <v>111.3600717006498</v>
      </c>
      <c r="Q157" s="6">
        <v>9.94</v>
      </c>
    </row>
    <row r="158" spans="1:17" x14ac:dyDescent="0.25">
      <c r="A158" t="s">
        <v>682</v>
      </c>
      <c r="B158" t="s">
        <v>18</v>
      </c>
      <c r="C158" t="s">
        <v>732</v>
      </c>
      <c r="D158" t="s">
        <v>624</v>
      </c>
      <c r="E158" t="s">
        <v>20</v>
      </c>
      <c r="F158" t="s">
        <v>21</v>
      </c>
      <c r="G158" t="s">
        <v>22</v>
      </c>
      <c r="H158">
        <v>4</v>
      </c>
      <c r="I158" t="s">
        <v>9</v>
      </c>
      <c r="J158">
        <v>4</v>
      </c>
      <c r="K158">
        <v>9200</v>
      </c>
      <c r="L158">
        <v>115</v>
      </c>
      <c r="M158">
        <v>80</v>
      </c>
      <c r="N158">
        <v>589</v>
      </c>
      <c r="O158" s="1" t="s">
        <v>1701</v>
      </c>
      <c r="P158" s="6">
        <v>64.021739130434781</v>
      </c>
      <c r="Q158" s="6">
        <v>7.3624999999999998</v>
      </c>
    </row>
    <row r="159" spans="1:17" x14ac:dyDescent="0.25">
      <c r="A159" t="s">
        <v>682</v>
      </c>
      <c r="B159" t="s">
        <v>18</v>
      </c>
      <c r="C159" t="s">
        <v>733</v>
      </c>
      <c r="D159" t="s">
        <v>624</v>
      </c>
      <c r="E159" t="s">
        <v>20</v>
      </c>
      <c r="F159" t="s">
        <v>21</v>
      </c>
      <c r="G159" t="s">
        <v>22</v>
      </c>
      <c r="H159">
        <v>7</v>
      </c>
      <c r="I159" t="s">
        <v>9</v>
      </c>
      <c r="J159">
        <v>7</v>
      </c>
      <c r="K159">
        <v>22517</v>
      </c>
      <c r="L159">
        <v>97.9</v>
      </c>
      <c r="M159">
        <v>230</v>
      </c>
      <c r="N159">
        <v>125</v>
      </c>
      <c r="O159" s="1" t="s">
        <v>1701</v>
      </c>
      <c r="P159" s="6">
        <v>5.5513611937647109</v>
      </c>
      <c r="Q159" s="6">
        <v>0.54347826086956519</v>
      </c>
    </row>
    <row r="160" spans="1:17" x14ac:dyDescent="0.25">
      <c r="A160" t="s">
        <v>682</v>
      </c>
      <c r="B160" t="s">
        <v>18</v>
      </c>
      <c r="C160" t="s">
        <v>733</v>
      </c>
      <c r="D160" t="s">
        <v>624</v>
      </c>
      <c r="E160" t="s">
        <v>20</v>
      </c>
      <c r="F160" t="s">
        <v>21</v>
      </c>
      <c r="G160" t="s">
        <v>22</v>
      </c>
      <c r="H160">
        <v>7</v>
      </c>
      <c r="I160" t="s">
        <v>9</v>
      </c>
      <c r="J160">
        <v>7</v>
      </c>
      <c r="K160">
        <v>22517</v>
      </c>
      <c r="L160">
        <v>97.9</v>
      </c>
      <c r="M160">
        <v>230</v>
      </c>
      <c r="N160">
        <v>150</v>
      </c>
      <c r="O160" s="1" t="s">
        <v>1701</v>
      </c>
      <c r="P160" s="6">
        <v>6.6616334325176529</v>
      </c>
      <c r="Q160" s="6">
        <v>0.65217391304347827</v>
      </c>
    </row>
    <row r="161" spans="1:17" x14ac:dyDescent="0.25">
      <c r="A161" t="s">
        <v>682</v>
      </c>
      <c r="B161" t="s">
        <v>18</v>
      </c>
      <c r="C161" t="s">
        <v>733</v>
      </c>
      <c r="D161" t="s">
        <v>624</v>
      </c>
      <c r="E161" t="s">
        <v>20</v>
      </c>
      <c r="F161" t="s">
        <v>21</v>
      </c>
      <c r="G161" t="s">
        <v>22</v>
      </c>
      <c r="H161">
        <v>7</v>
      </c>
      <c r="I161" t="s">
        <v>9</v>
      </c>
      <c r="J161">
        <v>7</v>
      </c>
      <c r="K161">
        <v>22517</v>
      </c>
      <c r="L161">
        <v>97.9</v>
      </c>
      <c r="M161">
        <v>230</v>
      </c>
      <c r="N161">
        <v>125</v>
      </c>
      <c r="O161" s="1" t="s">
        <v>1701</v>
      </c>
      <c r="P161" s="6">
        <v>5.5513611937647109</v>
      </c>
      <c r="Q161" s="6">
        <v>0.54347826086956519</v>
      </c>
    </row>
    <row r="162" spans="1:17" x14ac:dyDescent="0.25">
      <c r="A162" t="s">
        <v>682</v>
      </c>
      <c r="B162" t="s">
        <v>18</v>
      </c>
      <c r="C162" t="s">
        <v>734</v>
      </c>
      <c r="D162" t="s">
        <v>624</v>
      </c>
      <c r="E162" t="s">
        <v>20</v>
      </c>
      <c r="F162" t="s">
        <v>21</v>
      </c>
      <c r="G162" t="s">
        <v>22</v>
      </c>
      <c r="H162">
        <v>2</v>
      </c>
      <c r="I162" t="s">
        <v>9</v>
      </c>
      <c r="J162">
        <v>2</v>
      </c>
      <c r="K162">
        <v>5000</v>
      </c>
      <c r="L162">
        <v>100</v>
      </c>
      <c r="M162">
        <v>50</v>
      </c>
      <c r="N162">
        <v>497</v>
      </c>
      <c r="O162" s="1" t="s">
        <v>1701</v>
      </c>
      <c r="P162" s="6">
        <v>99.4</v>
      </c>
      <c r="Q162" s="6">
        <v>9.94</v>
      </c>
    </row>
    <row r="163" spans="1:17" x14ac:dyDescent="0.25">
      <c r="A163" t="s">
        <v>682</v>
      </c>
      <c r="B163" t="s">
        <v>18</v>
      </c>
      <c r="C163" t="s">
        <v>733</v>
      </c>
      <c r="D163" t="s">
        <v>624</v>
      </c>
      <c r="E163" t="s">
        <v>20</v>
      </c>
      <c r="F163" t="s">
        <v>21</v>
      </c>
      <c r="G163" t="s">
        <v>22</v>
      </c>
      <c r="H163">
        <v>7</v>
      </c>
      <c r="I163" t="s">
        <v>9</v>
      </c>
      <c r="J163">
        <v>7</v>
      </c>
      <c r="K163">
        <v>22517</v>
      </c>
      <c r="L163">
        <v>97.9</v>
      </c>
      <c r="M163">
        <v>230</v>
      </c>
      <c r="N163">
        <v>150</v>
      </c>
      <c r="O163" s="1" t="s">
        <v>1701</v>
      </c>
      <c r="P163" s="6">
        <v>6.6616334325176529</v>
      </c>
      <c r="Q163" s="6">
        <v>0.65217391304347827</v>
      </c>
    </row>
    <row r="164" spans="1:17" x14ac:dyDescent="0.25">
      <c r="A164" t="s">
        <v>682</v>
      </c>
      <c r="B164" t="s">
        <v>18</v>
      </c>
      <c r="C164" t="s">
        <v>733</v>
      </c>
      <c r="D164" t="s">
        <v>624</v>
      </c>
      <c r="E164" t="s">
        <v>20</v>
      </c>
      <c r="F164" t="s">
        <v>21</v>
      </c>
      <c r="G164" t="s">
        <v>22</v>
      </c>
      <c r="H164">
        <v>7</v>
      </c>
      <c r="I164" t="s">
        <v>9</v>
      </c>
      <c r="J164">
        <v>7</v>
      </c>
      <c r="K164">
        <v>22517</v>
      </c>
      <c r="L164">
        <v>97.9</v>
      </c>
      <c r="M164">
        <v>230</v>
      </c>
      <c r="N164">
        <v>150</v>
      </c>
      <c r="O164" s="1" t="s">
        <v>1701</v>
      </c>
      <c r="P164" s="6">
        <v>6.6616334325176529</v>
      </c>
      <c r="Q164" s="6">
        <v>0.65217391304347827</v>
      </c>
    </row>
    <row r="165" spans="1:17" x14ac:dyDescent="0.25">
      <c r="A165" t="s">
        <v>682</v>
      </c>
      <c r="B165" t="s">
        <v>18</v>
      </c>
      <c r="C165" t="s">
        <v>733</v>
      </c>
      <c r="D165" t="s">
        <v>624</v>
      </c>
      <c r="E165" t="s">
        <v>20</v>
      </c>
      <c r="F165" t="s">
        <v>21</v>
      </c>
      <c r="G165" t="s">
        <v>22</v>
      </c>
      <c r="H165">
        <v>7</v>
      </c>
      <c r="I165" t="s">
        <v>9</v>
      </c>
      <c r="J165">
        <v>7</v>
      </c>
      <c r="K165">
        <v>22517</v>
      </c>
      <c r="L165">
        <v>97.9</v>
      </c>
      <c r="M165">
        <v>230</v>
      </c>
      <c r="N165">
        <v>275</v>
      </c>
      <c r="O165" s="1" t="s">
        <v>1701</v>
      </c>
      <c r="P165" s="6">
        <v>12.212994626282365</v>
      </c>
      <c r="Q165" s="6">
        <v>1.1956521739130435</v>
      </c>
    </row>
    <row r="166" spans="1:17" x14ac:dyDescent="0.25">
      <c r="A166" t="s">
        <v>682</v>
      </c>
      <c r="B166" t="s">
        <v>18</v>
      </c>
      <c r="C166" t="s">
        <v>734</v>
      </c>
      <c r="D166" t="s">
        <v>624</v>
      </c>
      <c r="E166" t="s">
        <v>20</v>
      </c>
      <c r="F166" t="s">
        <v>21</v>
      </c>
      <c r="G166" t="s">
        <v>22</v>
      </c>
      <c r="H166">
        <v>2</v>
      </c>
      <c r="I166" t="s">
        <v>9</v>
      </c>
      <c r="J166">
        <v>2</v>
      </c>
      <c r="K166">
        <v>5000</v>
      </c>
      <c r="L166">
        <v>100</v>
      </c>
      <c r="M166">
        <v>50</v>
      </c>
      <c r="N166">
        <v>305</v>
      </c>
      <c r="O166" s="1" t="s">
        <v>1701</v>
      </c>
      <c r="P166" s="6">
        <v>61</v>
      </c>
      <c r="Q166" s="6">
        <v>6.1</v>
      </c>
    </row>
    <row r="167" spans="1:17" x14ac:dyDescent="0.25">
      <c r="A167" t="s">
        <v>682</v>
      </c>
      <c r="B167" t="s">
        <v>18</v>
      </c>
      <c r="C167" t="s">
        <v>730</v>
      </c>
      <c r="D167" t="s">
        <v>624</v>
      </c>
      <c r="E167" t="s">
        <v>20</v>
      </c>
      <c r="F167" t="s">
        <v>21</v>
      </c>
      <c r="G167" t="s">
        <v>22</v>
      </c>
      <c r="H167">
        <v>1</v>
      </c>
      <c r="I167" t="s">
        <v>9</v>
      </c>
      <c r="J167">
        <v>1</v>
      </c>
      <c r="K167">
        <v>2650</v>
      </c>
      <c r="L167">
        <v>100</v>
      </c>
      <c r="M167">
        <v>30</v>
      </c>
      <c r="N167">
        <v>377</v>
      </c>
      <c r="O167" s="1" t="s">
        <v>1701</v>
      </c>
      <c r="P167" s="6">
        <v>142.26415094339623</v>
      </c>
      <c r="Q167" s="6">
        <v>12.566666666666666</v>
      </c>
    </row>
    <row r="168" spans="1:17" x14ac:dyDescent="0.25">
      <c r="A168" t="s">
        <v>682</v>
      </c>
      <c r="B168" t="s">
        <v>18</v>
      </c>
      <c r="C168" t="s">
        <v>733</v>
      </c>
      <c r="D168" t="s">
        <v>624</v>
      </c>
      <c r="E168" t="s">
        <v>20</v>
      </c>
      <c r="F168" t="s">
        <v>21</v>
      </c>
      <c r="G168" t="s">
        <v>22</v>
      </c>
      <c r="H168">
        <v>7</v>
      </c>
      <c r="I168" t="s">
        <v>9</v>
      </c>
      <c r="J168">
        <v>7</v>
      </c>
      <c r="K168">
        <v>22517</v>
      </c>
      <c r="L168">
        <v>97.9</v>
      </c>
      <c r="M168">
        <v>230</v>
      </c>
      <c r="N168">
        <v>150</v>
      </c>
      <c r="O168" s="1" t="s">
        <v>1701</v>
      </c>
      <c r="P168" s="6">
        <v>6.6616334325176529</v>
      </c>
      <c r="Q168" s="6">
        <v>0.65217391304347827</v>
      </c>
    </row>
    <row r="169" spans="1:17" x14ac:dyDescent="0.25">
      <c r="A169" t="s">
        <v>682</v>
      </c>
      <c r="B169" t="s">
        <v>18</v>
      </c>
      <c r="C169" t="s">
        <v>733</v>
      </c>
      <c r="D169" t="s">
        <v>624</v>
      </c>
      <c r="E169" t="s">
        <v>20</v>
      </c>
      <c r="F169" t="s">
        <v>21</v>
      </c>
      <c r="G169" t="s">
        <v>22</v>
      </c>
      <c r="H169">
        <v>7</v>
      </c>
      <c r="I169" t="s">
        <v>9</v>
      </c>
      <c r="J169">
        <v>7</v>
      </c>
      <c r="K169">
        <v>22517</v>
      </c>
      <c r="L169">
        <v>97.9</v>
      </c>
      <c r="M169">
        <v>230</v>
      </c>
      <c r="N169">
        <v>300</v>
      </c>
      <c r="O169" s="1" t="s">
        <v>1701</v>
      </c>
      <c r="P169" s="6">
        <v>13.323266865035306</v>
      </c>
      <c r="Q169" s="6">
        <v>1.3043478260869565</v>
      </c>
    </row>
    <row r="170" spans="1:17" x14ac:dyDescent="0.25">
      <c r="A170" t="s">
        <v>682</v>
      </c>
      <c r="B170" t="s">
        <v>18</v>
      </c>
      <c r="C170" t="s">
        <v>733</v>
      </c>
      <c r="D170" t="s">
        <v>624</v>
      </c>
      <c r="E170" t="s">
        <v>20</v>
      </c>
      <c r="F170" t="s">
        <v>21</v>
      </c>
      <c r="G170" t="s">
        <v>22</v>
      </c>
      <c r="H170">
        <v>7</v>
      </c>
      <c r="I170" t="s">
        <v>9</v>
      </c>
      <c r="J170">
        <v>7</v>
      </c>
      <c r="K170">
        <v>22517</v>
      </c>
      <c r="L170">
        <v>97.9</v>
      </c>
      <c r="M170">
        <v>230</v>
      </c>
      <c r="N170">
        <v>200</v>
      </c>
      <c r="O170" s="1" t="s">
        <v>1701</v>
      </c>
      <c r="P170" s="6">
        <v>8.8821779100235378</v>
      </c>
      <c r="Q170" s="6">
        <v>0.86956521739130432</v>
      </c>
    </row>
    <row r="171" spans="1:17" x14ac:dyDescent="0.25">
      <c r="A171" t="s">
        <v>682</v>
      </c>
      <c r="B171" t="s">
        <v>18</v>
      </c>
      <c r="C171" t="s">
        <v>728</v>
      </c>
      <c r="D171" t="s">
        <v>624</v>
      </c>
      <c r="E171" t="s">
        <v>20</v>
      </c>
      <c r="F171" t="s">
        <v>21</v>
      </c>
      <c r="G171" t="s">
        <v>22</v>
      </c>
      <c r="H171">
        <v>2</v>
      </c>
      <c r="I171" t="s">
        <v>9</v>
      </c>
      <c r="J171">
        <v>2</v>
      </c>
      <c r="K171">
        <v>4463</v>
      </c>
      <c r="L171">
        <v>89.26</v>
      </c>
      <c r="M171">
        <v>50</v>
      </c>
      <c r="N171">
        <v>445</v>
      </c>
      <c r="O171" s="1" t="s">
        <v>1701</v>
      </c>
      <c r="P171" s="6">
        <v>99.708716110239749</v>
      </c>
      <c r="Q171" s="6">
        <v>8.9</v>
      </c>
    </row>
    <row r="172" spans="1:17" x14ac:dyDescent="0.25">
      <c r="A172" t="s">
        <v>682</v>
      </c>
      <c r="B172" t="s">
        <v>18</v>
      </c>
      <c r="C172" t="s">
        <v>728</v>
      </c>
      <c r="D172" t="s">
        <v>624</v>
      </c>
      <c r="E172" t="s">
        <v>20</v>
      </c>
      <c r="F172" t="s">
        <v>21</v>
      </c>
      <c r="G172" t="s">
        <v>22</v>
      </c>
      <c r="H172">
        <v>2</v>
      </c>
      <c r="I172" t="s">
        <v>9</v>
      </c>
      <c r="J172">
        <v>2</v>
      </c>
      <c r="K172">
        <v>4463</v>
      </c>
      <c r="L172">
        <v>89.26</v>
      </c>
      <c r="M172">
        <v>50</v>
      </c>
      <c r="N172">
        <v>525</v>
      </c>
      <c r="O172" s="1" t="s">
        <v>1701</v>
      </c>
      <c r="P172" s="6">
        <v>117.63387855702442</v>
      </c>
      <c r="Q172" s="6">
        <v>10.5</v>
      </c>
    </row>
    <row r="173" spans="1:17" x14ac:dyDescent="0.25">
      <c r="A173" t="s">
        <v>682</v>
      </c>
      <c r="B173" t="s">
        <v>18</v>
      </c>
      <c r="C173" t="s">
        <v>733</v>
      </c>
      <c r="D173" t="s">
        <v>624</v>
      </c>
      <c r="E173" t="s">
        <v>20</v>
      </c>
      <c r="F173" t="s">
        <v>21</v>
      </c>
      <c r="G173" t="s">
        <v>22</v>
      </c>
      <c r="H173">
        <v>7</v>
      </c>
      <c r="I173" t="s">
        <v>9</v>
      </c>
      <c r="J173">
        <v>7</v>
      </c>
      <c r="K173">
        <v>22517</v>
      </c>
      <c r="L173">
        <v>97.9</v>
      </c>
      <c r="M173">
        <v>230</v>
      </c>
      <c r="N173">
        <v>130</v>
      </c>
      <c r="O173" s="1" t="s">
        <v>1701</v>
      </c>
      <c r="P173" s="6">
        <v>5.7734156415152995</v>
      </c>
      <c r="Q173" s="6">
        <v>0.56521739130434778</v>
      </c>
    </row>
    <row r="174" spans="1:17" x14ac:dyDescent="0.25">
      <c r="A174" t="s">
        <v>682</v>
      </c>
      <c r="B174" t="s">
        <v>18</v>
      </c>
      <c r="C174" t="s">
        <v>730</v>
      </c>
      <c r="D174" t="s">
        <v>624</v>
      </c>
      <c r="E174" t="s">
        <v>20</v>
      </c>
      <c r="F174" t="s">
        <v>21</v>
      </c>
      <c r="G174" t="s">
        <v>22</v>
      </c>
      <c r="H174">
        <v>1</v>
      </c>
      <c r="I174" t="s">
        <v>9</v>
      </c>
      <c r="J174">
        <v>1</v>
      </c>
      <c r="K174">
        <v>2650</v>
      </c>
      <c r="L174">
        <v>100</v>
      </c>
      <c r="M174">
        <v>30</v>
      </c>
      <c r="N174">
        <v>297</v>
      </c>
      <c r="O174" s="1" t="s">
        <v>1701</v>
      </c>
      <c r="P174" s="6">
        <v>112.0754716981132</v>
      </c>
      <c r="Q174" s="6">
        <v>9.9</v>
      </c>
    </row>
    <row r="175" spans="1:17" x14ac:dyDescent="0.25">
      <c r="A175" t="s">
        <v>682</v>
      </c>
      <c r="B175" t="s">
        <v>18</v>
      </c>
      <c r="C175" t="s">
        <v>737</v>
      </c>
      <c r="D175" t="s">
        <v>624</v>
      </c>
      <c r="E175" t="s">
        <v>20</v>
      </c>
      <c r="F175" t="s">
        <v>21</v>
      </c>
      <c r="G175" t="s">
        <v>22</v>
      </c>
      <c r="H175">
        <v>3</v>
      </c>
      <c r="I175" t="s">
        <v>9</v>
      </c>
      <c r="J175">
        <v>3</v>
      </c>
      <c r="K175">
        <v>7513</v>
      </c>
      <c r="L175">
        <v>106.01</v>
      </c>
      <c r="M175">
        <v>70.87</v>
      </c>
      <c r="N175">
        <v>221.32600000000002</v>
      </c>
      <c r="O175" s="1" t="s">
        <v>1701</v>
      </c>
      <c r="P175" s="6">
        <v>29.459070943697593</v>
      </c>
      <c r="Q175" s="6">
        <v>3.12298574855369</v>
      </c>
    </row>
    <row r="176" spans="1:17" x14ac:dyDescent="0.25">
      <c r="A176" t="s">
        <v>682</v>
      </c>
      <c r="B176" t="s">
        <v>18</v>
      </c>
      <c r="C176" t="s">
        <v>738</v>
      </c>
      <c r="D176" t="s">
        <v>684</v>
      </c>
      <c r="E176" t="s">
        <v>20</v>
      </c>
      <c r="F176" t="s">
        <v>21</v>
      </c>
      <c r="G176" t="s">
        <v>22</v>
      </c>
      <c r="H176">
        <v>7</v>
      </c>
      <c r="I176" t="s">
        <v>9</v>
      </c>
      <c r="J176">
        <v>7</v>
      </c>
      <c r="K176">
        <v>26772</v>
      </c>
      <c r="L176">
        <v>132.27000000000001</v>
      </c>
      <c r="M176">
        <v>202.4</v>
      </c>
      <c r="N176">
        <v>504.7</v>
      </c>
      <c r="O176" s="1" t="s">
        <v>1701</v>
      </c>
      <c r="P176" s="6">
        <v>18.851785447482442</v>
      </c>
      <c r="Q176" s="6">
        <v>2.493577075098814</v>
      </c>
    </row>
    <row r="177" spans="1:17" x14ac:dyDescent="0.25">
      <c r="A177" t="s">
        <v>682</v>
      </c>
      <c r="B177" t="s">
        <v>18</v>
      </c>
      <c r="C177" t="s">
        <v>739</v>
      </c>
      <c r="D177" t="s">
        <v>684</v>
      </c>
      <c r="E177" t="s">
        <v>20</v>
      </c>
      <c r="F177" t="s">
        <v>21</v>
      </c>
      <c r="G177" t="s">
        <v>22</v>
      </c>
      <c r="H177">
        <v>5</v>
      </c>
      <c r="I177" t="s">
        <v>9</v>
      </c>
      <c r="J177">
        <v>5</v>
      </c>
      <c r="K177">
        <v>14645</v>
      </c>
      <c r="L177">
        <v>117.25</v>
      </c>
      <c r="M177">
        <v>124.9</v>
      </c>
      <c r="N177">
        <v>275</v>
      </c>
      <c r="O177" s="1" t="s">
        <v>1701</v>
      </c>
      <c r="P177" s="6">
        <v>18.777739842949813</v>
      </c>
      <c r="Q177" s="6">
        <v>2.2017614091273017</v>
      </c>
    </row>
    <row r="178" spans="1:17" x14ac:dyDescent="0.25">
      <c r="A178" t="s">
        <v>682</v>
      </c>
      <c r="B178" t="s">
        <v>18</v>
      </c>
      <c r="C178" t="s">
        <v>739</v>
      </c>
      <c r="D178" t="s">
        <v>684</v>
      </c>
      <c r="E178" t="s">
        <v>20</v>
      </c>
      <c r="F178" t="s">
        <v>21</v>
      </c>
      <c r="G178" t="s">
        <v>22</v>
      </c>
      <c r="H178">
        <v>5</v>
      </c>
      <c r="I178" t="s">
        <v>9</v>
      </c>
      <c r="J178">
        <v>5</v>
      </c>
      <c r="K178">
        <v>14645</v>
      </c>
      <c r="L178">
        <v>117.25</v>
      </c>
      <c r="M178">
        <v>124.9</v>
      </c>
      <c r="N178">
        <v>275</v>
      </c>
      <c r="O178" s="1" t="s">
        <v>1701</v>
      </c>
      <c r="P178" s="6">
        <v>18.777739842949813</v>
      </c>
      <c r="Q178" s="6">
        <v>2.2017614091273017</v>
      </c>
    </row>
    <row r="179" spans="1:17" x14ac:dyDescent="0.25">
      <c r="A179" t="s">
        <v>682</v>
      </c>
      <c r="B179" t="s">
        <v>18</v>
      </c>
      <c r="C179" t="s">
        <v>740</v>
      </c>
      <c r="D179" t="s">
        <v>684</v>
      </c>
      <c r="E179" t="s">
        <v>20</v>
      </c>
      <c r="F179" t="s">
        <v>21</v>
      </c>
      <c r="G179" t="s">
        <v>22</v>
      </c>
      <c r="H179">
        <v>4</v>
      </c>
      <c r="I179" t="s">
        <v>9</v>
      </c>
      <c r="J179">
        <v>4</v>
      </c>
      <c r="K179">
        <v>9067</v>
      </c>
      <c r="L179">
        <v>113.11</v>
      </c>
      <c r="M179">
        <v>80.16</v>
      </c>
      <c r="N179">
        <v>260</v>
      </c>
      <c r="O179" s="1" t="s">
        <v>1701</v>
      </c>
      <c r="P179" s="6">
        <v>28.675416344987315</v>
      </c>
      <c r="Q179" s="6">
        <v>3.2435129740518964</v>
      </c>
    </row>
    <row r="180" spans="1:17" x14ac:dyDescent="0.25">
      <c r="A180" t="s">
        <v>682</v>
      </c>
      <c r="B180" t="s">
        <v>18</v>
      </c>
      <c r="C180" t="s">
        <v>740</v>
      </c>
      <c r="D180" t="s">
        <v>684</v>
      </c>
      <c r="E180" t="s">
        <v>20</v>
      </c>
      <c r="F180" t="s">
        <v>21</v>
      </c>
      <c r="G180" t="s">
        <v>22</v>
      </c>
      <c r="H180">
        <v>4</v>
      </c>
      <c r="I180" t="s">
        <v>9</v>
      </c>
      <c r="J180">
        <v>4</v>
      </c>
      <c r="K180">
        <v>9067</v>
      </c>
      <c r="L180">
        <v>113.11</v>
      </c>
      <c r="M180">
        <v>80.16</v>
      </c>
      <c r="N180">
        <v>266.5</v>
      </c>
      <c r="O180" s="1" t="s">
        <v>1701</v>
      </c>
      <c r="P180" s="6">
        <v>29.392301753611999</v>
      </c>
      <c r="Q180" s="6">
        <v>3.3246007984031936</v>
      </c>
    </row>
    <row r="181" spans="1:17" x14ac:dyDescent="0.25">
      <c r="A181" t="s">
        <v>682</v>
      </c>
      <c r="B181" t="s">
        <v>18</v>
      </c>
      <c r="C181" t="s">
        <v>741</v>
      </c>
      <c r="D181" t="s">
        <v>684</v>
      </c>
      <c r="E181" t="s">
        <v>20</v>
      </c>
      <c r="F181" t="s">
        <v>21</v>
      </c>
      <c r="G181" t="s">
        <v>22</v>
      </c>
      <c r="H181">
        <v>2</v>
      </c>
      <c r="I181" t="s">
        <v>9</v>
      </c>
      <c r="J181">
        <v>2</v>
      </c>
      <c r="K181">
        <v>4834</v>
      </c>
      <c r="L181">
        <v>107.78</v>
      </c>
      <c r="M181">
        <v>44.85</v>
      </c>
      <c r="N181">
        <v>162</v>
      </c>
      <c r="O181" s="1" t="s">
        <v>1701</v>
      </c>
      <c r="P181" s="6">
        <v>33.512618949110468</v>
      </c>
      <c r="Q181" s="6">
        <v>3.612040133779264</v>
      </c>
    </row>
    <row r="182" spans="1:17" x14ac:dyDescent="0.25">
      <c r="A182" t="s">
        <v>682</v>
      </c>
      <c r="B182" t="s">
        <v>18</v>
      </c>
      <c r="C182" t="s">
        <v>741</v>
      </c>
      <c r="D182" t="s">
        <v>684</v>
      </c>
      <c r="E182" t="s">
        <v>20</v>
      </c>
      <c r="F182" t="s">
        <v>21</v>
      </c>
      <c r="G182" t="s">
        <v>22</v>
      </c>
      <c r="H182">
        <v>2</v>
      </c>
      <c r="I182" t="s">
        <v>9</v>
      </c>
      <c r="J182">
        <v>2</v>
      </c>
      <c r="K182">
        <v>4834</v>
      </c>
      <c r="L182">
        <v>107.78</v>
      </c>
      <c r="M182">
        <v>44.85</v>
      </c>
      <c r="N182">
        <v>162</v>
      </c>
      <c r="O182" s="1" t="s">
        <v>1701</v>
      </c>
      <c r="P182" s="6">
        <v>33.512618949110468</v>
      </c>
      <c r="Q182" s="6">
        <v>3.612040133779264</v>
      </c>
    </row>
    <row r="183" spans="1:17" x14ac:dyDescent="0.25">
      <c r="A183" t="s">
        <v>682</v>
      </c>
      <c r="B183" t="s">
        <v>18</v>
      </c>
      <c r="C183" t="s">
        <v>739</v>
      </c>
      <c r="D183" t="s">
        <v>684</v>
      </c>
      <c r="E183" t="s">
        <v>20</v>
      </c>
      <c r="F183" t="s">
        <v>21</v>
      </c>
      <c r="G183" t="s">
        <v>22</v>
      </c>
      <c r="H183">
        <v>5</v>
      </c>
      <c r="I183" t="s">
        <v>9</v>
      </c>
      <c r="J183">
        <v>5</v>
      </c>
      <c r="K183">
        <v>14645</v>
      </c>
      <c r="L183">
        <v>117.25</v>
      </c>
      <c r="M183">
        <v>124.9</v>
      </c>
      <c r="N183">
        <v>301</v>
      </c>
      <c r="O183" s="1" t="s">
        <v>1701</v>
      </c>
      <c r="P183" s="6">
        <v>20.553089791737793</v>
      </c>
      <c r="Q183" s="6">
        <v>2.4099279423538831</v>
      </c>
    </row>
    <row r="184" spans="1:17" x14ac:dyDescent="0.25">
      <c r="A184" t="s">
        <v>682</v>
      </c>
      <c r="B184" t="s">
        <v>18</v>
      </c>
      <c r="C184" t="s">
        <v>739</v>
      </c>
      <c r="D184" t="s">
        <v>684</v>
      </c>
      <c r="E184" t="s">
        <v>20</v>
      </c>
      <c r="F184" t="s">
        <v>21</v>
      </c>
      <c r="G184" t="s">
        <v>22</v>
      </c>
      <c r="H184">
        <v>5</v>
      </c>
      <c r="I184" t="s">
        <v>9</v>
      </c>
      <c r="J184">
        <v>5</v>
      </c>
      <c r="K184">
        <v>14645</v>
      </c>
      <c r="L184">
        <v>117.25</v>
      </c>
      <c r="M184">
        <v>124.9</v>
      </c>
      <c r="N184">
        <v>291</v>
      </c>
      <c r="O184" s="1" t="s">
        <v>1701</v>
      </c>
      <c r="P184" s="6">
        <v>19.8702628883578</v>
      </c>
      <c r="Q184" s="6">
        <v>2.3298638911128902</v>
      </c>
    </row>
    <row r="185" spans="1:17" x14ac:dyDescent="0.25">
      <c r="A185" t="s">
        <v>682</v>
      </c>
      <c r="B185" t="s">
        <v>18</v>
      </c>
      <c r="C185" t="s">
        <v>742</v>
      </c>
      <c r="D185" t="s">
        <v>684</v>
      </c>
      <c r="E185" t="s">
        <v>20</v>
      </c>
      <c r="F185" t="s">
        <v>21</v>
      </c>
      <c r="G185" t="s">
        <v>22</v>
      </c>
      <c r="H185">
        <v>6</v>
      </c>
      <c r="I185" t="s">
        <v>9</v>
      </c>
      <c r="J185">
        <v>6</v>
      </c>
      <c r="K185">
        <v>16807</v>
      </c>
      <c r="L185">
        <v>106.53</v>
      </c>
      <c r="M185">
        <v>150.9</v>
      </c>
      <c r="N185">
        <v>374.83</v>
      </c>
      <c r="O185" s="1" t="s">
        <v>1701</v>
      </c>
      <c r="P185" s="6">
        <v>22.302017016719223</v>
      </c>
      <c r="Q185" s="6">
        <v>2.4839628893306824</v>
      </c>
    </row>
    <row r="186" spans="1:17" x14ac:dyDescent="0.25">
      <c r="A186" t="s">
        <v>682</v>
      </c>
      <c r="B186" t="s">
        <v>18</v>
      </c>
      <c r="C186" t="s">
        <v>743</v>
      </c>
      <c r="D186" t="s">
        <v>684</v>
      </c>
      <c r="E186" t="s">
        <v>20</v>
      </c>
      <c r="F186" t="s">
        <v>21</v>
      </c>
      <c r="G186" t="s">
        <v>22</v>
      </c>
      <c r="H186">
        <v>7</v>
      </c>
      <c r="I186" t="s">
        <v>9</v>
      </c>
      <c r="J186">
        <v>7</v>
      </c>
      <c r="K186">
        <v>26233</v>
      </c>
      <c r="L186">
        <v>123.57</v>
      </c>
      <c r="M186">
        <v>212.3</v>
      </c>
      <c r="N186">
        <v>382</v>
      </c>
      <c r="O186" s="1" t="s">
        <v>1701</v>
      </c>
      <c r="P186" s="6">
        <v>14.56181145884954</v>
      </c>
      <c r="Q186" s="6">
        <v>1.7993405558172397</v>
      </c>
    </row>
    <row r="187" spans="1:17" x14ac:dyDescent="0.25">
      <c r="A187" t="s">
        <v>682</v>
      </c>
      <c r="B187" t="s">
        <v>18</v>
      </c>
      <c r="C187" t="s">
        <v>739</v>
      </c>
      <c r="D187" t="s">
        <v>684</v>
      </c>
      <c r="E187" t="s">
        <v>20</v>
      </c>
      <c r="F187" t="s">
        <v>21</v>
      </c>
      <c r="G187" t="s">
        <v>22</v>
      </c>
      <c r="H187">
        <v>5</v>
      </c>
      <c r="I187" t="s">
        <v>9</v>
      </c>
      <c r="J187">
        <v>5</v>
      </c>
      <c r="K187">
        <v>14645</v>
      </c>
      <c r="L187">
        <v>117.25</v>
      </c>
      <c r="M187">
        <v>124.9</v>
      </c>
      <c r="N187">
        <v>291</v>
      </c>
      <c r="O187" s="1" t="s">
        <v>1701</v>
      </c>
      <c r="P187" s="6">
        <v>19.8702628883578</v>
      </c>
      <c r="Q187" s="6">
        <v>2.3298638911128902</v>
      </c>
    </row>
    <row r="188" spans="1:17" x14ac:dyDescent="0.25">
      <c r="A188" t="s">
        <v>682</v>
      </c>
      <c r="B188" t="s">
        <v>18</v>
      </c>
      <c r="C188" t="s">
        <v>744</v>
      </c>
      <c r="D188" t="s">
        <v>684</v>
      </c>
      <c r="E188" t="s">
        <v>20</v>
      </c>
      <c r="F188" t="s">
        <v>21</v>
      </c>
      <c r="G188" t="s">
        <v>22</v>
      </c>
      <c r="H188">
        <v>3</v>
      </c>
      <c r="I188" t="s">
        <v>9</v>
      </c>
      <c r="J188">
        <v>3</v>
      </c>
      <c r="K188">
        <v>6641</v>
      </c>
      <c r="L188">
        <v>109.53</v>
      </c>
      <c r="M188">
        <v>60.63</v>
      </c>
      <c r="N188">
        <v>188</v>
      </c>
      <c r="O188" s="1" t="s">
        <v>1701</v>
      </c>
      <c r="P188" s="6">
        <v>28.308989609998495</v>
      </c>
      <c r="Q188" s="6">
        <v>3.1007751937984493</v>
      </c>
    </row>
    <row r="189" spans="1:17" x14ac:dyDescent="0.25">
      <c r="A189" t="s">
        <v>682</v>
      </c>
      <c r="B189" t="s">
        <v>18</v>
      </c>
      <c r="C189" t="s">
        <v>745</v>
      </c>
      <c r="D189" t="s">
        <v>684</v>
      </c>
      <c r="E189" t="s">
        <v>20</v>
      </c>
      <c r="F189" t="s">
        <v>21</v>
      </c>
      <c r="G189" t="s">
        <v>22</v>
      </c>
      <c r="H189">
        <v>4</v>
      </c>
      <c r="I189" t="s">
        <v>9</v>
      </c>
      <c r="J189">
        <v>4</v>
      </c>
      <c r="K189">
        <v>9778</v>
      </c>
      <c r="L189">
        <v>116.05</v>
      </c>
      <c r="M189">
        <v>84.26</v>
      </c>
      <c r="N189">
        <v>249</v>
      </c>
      <c r="O189" s="1" t="s">
        <v>1701</v>
      </c>
      <c r="P189" s="6">
        <v>25.465330333401514</v>
      </c>
      <c r="Q189" s="6">
        <v>2.9551388559221454</v>
      </c>
    </row>
    <row r="190" spans="1:17" x14ac:dyDescent="0.25">
      <c r="A190" t="s">
        <v>682</v>
      </c>
      <c r="B190" t="s">
        <v>18</v>
      </c>
      <c r="C190" t="s">
        <v>739</v>
      </c>
      <c r="D190" t="s">
        <v>684</v>
      </c>
      <c r="E190" t="s">
        <v>20</v>
      </c>
      <c r="F190" t="s">
        <v>21</v>
      </c>
      <c r="G190" t="s">
        <v>22</v>
      </c>
      <c r="H190">
        <v>5</v>
      </c>
      <c r="I190" t="s">
        <v>9</v>
      </c>
      <c r="J190">
        <v>5</v>
      </c>
      <c r="K190">
        <v>14645</v>
      </c>
      <c r="L190">
        <v>117.25</v>
      </c>
      <c r="M190">
        <v>124.9</v>
      </c>
      <c r="N190">
        <v>291</v>
      </c>
      <c r="O190" s="1" t="s">
        <v>1701</v>
      </c>
      <c r="P190" s="6">
        <v>19.8702628883578</v>
      </c>
      <c r="Q190" s="6">
        <v>2.3298638911128902</v>
      </c>
    </row>
    <row r="191" spans="1:17" x14ac:dyDescent="0.25">
      <c r="A191" t="s">
        <v>682</v>
      </c>
      <c r="B191" t="s">
        <v>18</v>
      </c>
      <c r="C191" t="s">
        <v>739</v>
      </c>
      <c r="D191" t="s">
        <v>684</v>
      </c>
      <c r="E191" t="s">
        <v>20</v>
      </c>
      <c r="F191" t="s">
        <v>21</v>
      </c>
      <c r="G191" t="s">
        <v>22</v>
      </c>
      <c r="H191">
        <v>5</v>
      </c>
      <c r="I191" t="s">
        <v>9</v>
      </c>
      <c r="J191">
        <v>5</v>
      </c>
      <c r="K191">
        <v>14645</v>
      </c>
      <c r="L191">
        <v>117.25</v>
      </c>
      <c r="M191">
        <v>124.9</v>
      </c>
      <c r="N191">
        <v>291</v>
      </c>
      <c r="O191" s="1" t="s">
        <v>1701</v>
      </c>
      <c r="P191" s="6">
        <v>19.8702628883578</v>
      </c>
      <c r="Q191" s="6">
        <v>2.3298638911128902</v>
      </c>
    </row>
    <row r="192" spans="1:17" x14ac:dyDescent="0.25">
      <c r="A192" t="s">
        <v>682</v>
      </c>
      <c r="B192" t="s">
        <v>18</v>
      </c>
      <c r="C192" t="s">
        <v>746</v>
      </c>
      <c r="D192" t="s">
        <v>624</v>
      </c>
      <c r="E192" t="s">
        <v>20</v>
      </c>
      <c r="F192" t="s">
        <v>21</v>
      </c>
      <c r="G192" t="s">
        <v>22</v>
      </c>
      <c r="H192">
        <v>7</v>
      </c>
      <c r="I192" t="s">
        <v>9</v>
      </c>
      <c r="J192">
        <v>7</v>
      </c>
      <c r="K192">
        <v>22047</v>
      </c>
      <c r="L192">
        <v>120.28</v>
      </c>
      <c r="M192">
        <v>183.3</v>
      </c>
      <c r="N192">
        <v>550</v>
      </c>
      <c r="O192" s="1" t="s">
        <v>1701</v>
      </c>
      <c r="P192" s="6">
        <v>24.946704767088494</v>
      </c>
      <c r="Q192" s="6">
        <v>3.0005455537370431</v>
      </c>
    </row>
    <row r="193" spans="1:17" x14ac:dyDescent="0.25">
      <c r="A193" t="s">
        <v>682</v>
      </c>
      <c r="B193" t="s">
        <v>18</v>
      </c>
      <c r="C193" t="s">
        <v>739</v>
      </c>
      <c r="D193" t="s">
        <v>684</v>
      </c>
      <c r="E193" t="s">
        <v>20</v>
      </c>
      <c r="F193" t="s">
        <v>21</v>
      </c>
      <c r="G193" t="s">
        <v>22</v>
      </c>
      <c r="H193">
        <v>5</v>
      </c>
      <c r="I193" t="s">
        <v>9</v>
      </c>
      <c r="J193">
        <v>5</v>
      </c>
      <c r="K193">
        <v>14645</v>
      </c>
      <c r="L193">
        <v>117.25</v>
      </c>
      <c r="M193">
        <v>124.9</v>
      </c>
      <c r="N193">
        <v>275</v>
      </c>
      <c r="O193" s="1" t="s">
        <v>1701</v>
      </c>
      <c r="P193" s="6">
        <v>18.777739842949813</v>
      </c>
      <c r="Q193" s="6">
        <v>2.2017614091273017</v>
      </c>
    </row>
    <row r="194" spans="1:17" x14ac:dyDescent="0.25">
      <c r="A194" t="s">
        <v>682</v>
      </c>
      <c r="B194" t="s">
        <v>18</v>
      </c>
      <c r="C194" t="s">
        <v>744</v>
      </c>
      <c r="D194" t="s">
        <v>684</v>
      </c>
      <c r="E194" t="s">
        <v>20</v>
      </c>
      <c r="F194" t="s">
        <v>21</v>
      </c>
      <c r="G194" t="s">
        <v>22</v>
      </c>
      <c r="H194">
        <v>3</v>
      </c>
      <c r="I194" t="s">
        <v>9</v>
      </c>
      <c r="J194">
        <v>3</v>
      </c>
      <c r="K194">
        <v>6641</v>
      </c>
      <c r="L194">
        <v>109.53</v>
      </c>
      <c r="M194">
        <v>60.63</v>
      </c>
      <c r="N194">
        <v>169</v>
      </c>
      <c r="O194" s="1" t="s">
        <v>1701</v>
      </c>
      <c r="P194" s="6">
        <v>25.447974702605027</v>
      </c>
      <c r="Q194" s="6">
        <v>2.7873989774039254</v>
      </c>
    </row>
    <row r="195" spans="1:17" x14ac:dyDescent="0.25">
      <c r="A195" t="s">
        <v>682</v>
      </c>
      <c r="B195" t="s">
        <v>18</v>
      </c>
      <c r="C195" t="s">
        <v>745</v>
      </c>
      <c r="D195" t="s">
        <v>684</v>
      </c>
      <c r="E195" t="s">
        <v>20</v>
      </c>
      <c r="F195" t="s">
        <v>21</v>
      </c>
      <c r="G195" t="s">
        <v>22</v>
      </c>
      <c r="H195">
        <v>4</v>
      </c>
      <c r="I195" t="s">
        <v>9</v>
      </c>
      <c r="J195">
        <v>4</v>
      </c>
      <c r="K195">
        <v>9778</v>
      </c>
      <c r="L195">
        <v>116.05</v>
      </c>
      <c r="M195">
        <v>84.26</v>
      </c>
      <c r="N195">
        <v>169</v>
      </c>
      <c r="O195" s="1" t="s">
        <v>1701</v>
      </c>
      <c r="P195" s="6">
        <v>17.283698097770504</v>
      </c>
      <c r="Q195" s="6">
        <v>2.0056966532162352</v>
      </c>
    </row>
    <row r="196" spans="1:17" x14ac:dyDescent="0.25">
      <c r="A196" t="s">
        <v>682</v>
      </c>
      <c r="B196" t="s">
        <v>18</v>
      </c>
      <c r="C196" t="s">
        <v>739</v>
      </c>
      <c r="D196" t="s">
        <v>684</v>
      </c>
      <c r="E196" t="s">
        <v>20</v>
      </c>
      <c r="F196" t="s">
        <v>21</v>
      </c>
      <c r="G196" t="s">
        <v>22</v>
      </c>
      <c r="H196">
        <v>5</v>
      </c>
      <c r="I196" t="s">
        <v>9</v>
      </c>
      <c r="J196">
        <v>5</v>
      </c>
      <c r="K196">
        <v>14645</v>
      </c>
      <c r="L196">
        <v>117.25</v>
      </c>
      <c r="M196">
        <v>124.9</v>
      </c>
      <c r="N196">
        <v>291</v>
      </c>
      <c r="O196" s="1" t="s">
        <v>1701</v>
      </c>
      <c r="P196" s="6">
        <v>19.8702628883578</v>
      </c>
      <c r="Q196" s="6">
        <v>2.3298638911128902</v>
      </c>
    </row>
    <row r="197" spans="1:17" x14ac:dyDescent="0.25">
      <c r="A197" t="s">
        <v>682</v>
      </c>
      <c r="B197" t="s">
        <v>18</v>
      </c>
      <c r="C197" t="s">
        <v>743</v>
      </c>
      <c r="D197" t="s">
        <v>684</v>
      </c>
      <c r="E197" t="s">
        <v>20</v>
      </c>
      <c r="F197" t="s">
        <v>21</v>
      </c>
      <c r="G197" t="s">
        <v>22</v>
      </c>
      <c r="H197">
        <v>7</v>
      </c>
      <c r="I197" t="s">
        <v>9</v>
      </c>
      <c r="J197">
        <v>7</v>
      </c>
      <c r="K197">
        <v>26233</v>
      </c>
      <c r="L197">
        <v>123.57</v>
      </c>
      <c r="M197">
        <v>212.3</v>
      </c>
      <c r="N197">
        <v>382</v>
      </c>
      <c r="O197" s="1" t="s">
        <v>1701</v>
      </c>
      <c r="P197" s="6">
        <v>14.56181145884954</v>
      </c>
      <c r="Q197" s="6">
        <v>1.7993405558172397</v>
      </c>
    </row>
    <row r="198" spans="1:17" x14ac:dyDescent="0.25">
      <c r="A198" t="s">
        <v>682</v>
      </c>
      <c r="B198" t="s">
        <v>18</v>
      </c>
      <c r="C198" t="s">
        <v>744</v>
      </c>
      <c r="D198" t="s">
        <v>684</v>
      </c>
      <c r="E198" t="s">
        <v>20</v>
      </c>
      <c r="F198" t="s">
        <v>21</v>
      </c>
      <c r="G198" t="s">
        <v>22</v>
      </c>
      <c r="H198">
        <v>3</v>
      </c>
      <c r="I198" t="s">
        <v>9</v>
      </c>
      <c r="J198">
        <v>3</v>
      </c>
      <c r="K198">
        <v>6641</v>
      </c>
      <c r="L198">
        <v>109.53</v>
      </c>
      <c r="M198">
        <v>60.63</v>
      </c>
      <c r="N198">
        <v>169</v>
      </c>
      <c r="O198" s="1" t="s">
        <v>1701</v>
      </c>
      <c r="P198" s="6">
        <v>25.447974702605027</v>
      </c>
      <c r="Q198" s="6">
        <v>2.7873989774039254</v>
      </c>
    </row>
    <row r="199" spans="1:17" x14ac:dyDescent="0.25">
      <c r="A199" t="s">
        <v>682</v>
      </c>
      <c r="B199" t="s">
        <v>18</v>
      </c>
      <c r="C199" t="s">
        <v>745</v>
      </c>
      <c r="D199" t="s">
        <v>684</v>
      </c>
      <c r="E199" t="s">
        <v>20</v>
      </c>
      <c r="F199" t="s">
        <v>21</v>
      </c>
      <c r="G199" t="s">
        <v>22</v>
      </c>
      <c r="H199">
        <v>4</v>
      </c>
      <c r="I199" t="s">
        <v>9</v>
      </c>
      <c r="J199">
        <v>4</v>
      </c>
      <c r="K199">
        <v>9778</v>
      </c>
      <c r="L199">
        <v>116.05</v>
      </c>
      <c r="M199">
        <v>84.26</v>
      </c>
      <c r="N199">
        <v>169</v>
      </c>
      <c r="O199" s="1" t="s">
        <v>1701</v>
      </c>
      <c r="P199" s="6">
        <v>17.283698097770504</v>
      </c>
      <c r="Q199" s="6">
        <v>2.0056966532162352</v>
      </c>
    </row>
    <row r="200" spans="1:17" x14ac:dyDescent="0.25">
      <c r="A200" t="s">
        <v>682</v>
      </c>
      <c r="B200" t="s">
        <v>18</v>
      </c>
      <c r="C200" t="s">
        <v>741</v>
      </c>
      <c r="D200" t="s">
        <v>684</v>
      </c>
      <c r="E200" t="s">
        <v>20</v>
      </c>
      <c r="F200" t="s">
        <v>21</v>
      </c>
      <c r="G200" t="s">
        <v>22</v>
      </c>
      <c r="H200">
        <v>2</v>
      </c>
      <c r="I200" t="s">
        <v>9</v>
      </c>
      <c r="J200">
        <v>2</v>
      </c>
      <c r="K200">
        <v>4834</v>
      </c>
      <c r="L200">
        <v>107.78</v>
      </c>
      <c r="M200">
        <v>44.85</v>
      </c>
      <c r="N200">
        <v>162</v>
      </c>
      <c r="O200" s="1" t="s">
        <v>1701</v>
      </c>
      <c r="P200" s="6">
        <v>33.512618949110468</v>
      </c>
      <c r="Q200" s="6">
        <v>3.612040133779264</v>
      </c>
    </row>
    <row r="201" spans="1:17" x14ac:dyDescent="0.25">
      <c r="A201" t="s">
        <v>682</v>
      </c>
      <c r="B201" t="s">
        <v>18</v>
      </c>
      <c r="C201" t="s">
        <v>747</v>
      </c>
      <c r="D201" t="s">
        <v>684</v>
      </c>
      <c r="E201" t="s">
        <v>20</v>
      </c>
      <c r="F201" t="s">
        <v>21</v>
      </c>
      <c r="G201" t="s">
        <v>22</v>
      </c>
      <c r="H201">
        <v>4</v>
      </c>
      <c r="I201" t="s">
        <v>9</v>
      </c>
      <c r="J201">
        <v>4</v>
      </c>
      <c r="K201">
        <v>9112</v>
      </c>
      <c r="L201">
        <v>126.3</v>
      </c>
      <c r="M201">
        <v>72.13</v>
      </c>
      <c r="N201">
        <v>336.31</v>
      </c>
      <c r="O201" s="1" t="s">
        <v>1701</v>
      </c>
      <c r="P201" s="6">
        <v>36.908472344161545</v>
      </c>
      <c r="Q201" s="6">
        <v>4.6625537224455851</v>
      </c>
    </row>
    <row r="202" spans="1:17" x14ac:dyDescent="0.25">
      <c r="A202" t="s">
        <v>682</v>
      </c>
      <c r="B202" t="s">
        <v>18</v>
      </c>
      <c r="C202" t="s">
        <v>747</v>
      </c>
      <c r="D202" t="s">
        <v>684</v>
      </c>
      <c r="E202" t="s">
        <v>20</v>
      </c>
      <c r="F202" t="s">
        <v>21</v>
      </c>
      <c r="G202" t="s">
        <v>22</v>
      </c>
      <c r="H202">
        <v>4</v>
      </c>
      <c r="I202" t="s">
        <v>9</v>
      </c>
      <c r="J202">
        <v>4</v>
      </c>
      <c r="K202">
        <v>9112</v>
      </c>
      <c r="L202">
        <v>126.3</v>
      </c>
      <c r="M202">
        <v>72.13</v>
      </c>
      <c r="N202">
        <v>314</v>
      </c>
      <c r="O202" s="1" t="s">
        <v>1701</v>
      </c>
      <c r="P202" s="6">
        <v>34.46005267778753</v>
      </c>
      <c r="Q202" s="6">
        <v>4.3532510744489121</v>
      </c>
    </row>
    <row r="203" spans="1:17" x14ac:dyDescent="0.25">
      <c r="A203" t="s">
        <v>682</v>
      </c>
      <c r="B203" t="s">
        <v>18</v>
      </c>
      <c r="C203" t="s">
        <v>748</v>
      </c>
      <c r="D203" t="s">
        <v>684</v>
      </c>
      <c r="E203" t="s">
        <v>20</v>
      </c>
      <c r="F203" t="s">
        <v>21</v>
      </c>
      <c r="G203" t="s">
        <v>22</v>
      </c>
      <c r="H203">
        <v>3</v>
      </c>
      <c r="I203" t="s">
        <v>9</v>
      </c>
      <c r="J203">
        <v>3</v>
      </c>
      <c r="K203">
        <v>5713.8</v>
      </c>
      <c r="L203">
        <v>128.4</v>
      </c>
      <c r="M203">
        <v>44.5</v>
      </c>
      <c r="N203">
        <v>184.29999999999998</v>
      </c>
      <c r="O203" s="1" t="s">
        <v>1701</v>
      </c>
      <c r="P203" s="6">
        <v>32.255241695544122</v>
      </c>
      <c r="Q203" s="6">
        <v>4.1415730337078651</v>
      </c>
    </row>
    <row r="204" spans="1:17" x14ac:dyDescent="0.25">
      <c r="A204" t="s">
        <v>682</v>
      </c>
      <c r="B204" t="s">
        <v>18</v>
      </c>
      <c r="C204" t="s">
        <v>748</v>
      </c>
      <c r="D204" t="s">
        <v>684</v>
      </c>
      <c r="E204" t="s">
        <v>20</v>
      </c>
      <c r="F204" t="s">
        <v>21</v>
      </c>
      <c r="G204" t="s">
        <v>22</v>
      </c>
      <c r="H204">
        <v>3</v>
      </c>
      <c r="I204" t="s">
        <v>9</v>
      </c>
      <c r="J204">
        <v>3</v>
      </c>
      <c r="K204">
        <v>5713.8</v>
      </c>
      <c r="L204">
        <v>128.4</v>
      </c>
      <c r="M204">
        <v>44.5</v>
      </c>
      <c r="N204">
        <v>184.3</v>
      </c>
      <c r="O204" s="1" t="s">
        <v>1701</v>
      </c>
      <c r="P204" s="6">
        <v>32.255241695544122</v>
      </c>
      <c r="Q204" s="6">
        <v>4.1415730337078651</v>
      </c>
    </row>
    <row r="205" spans="1:17" x14ac:dyDescent="0.25">
      <c r="A205" t="s">
        <v>682</v>
      </c>
      <c r="B205" t="s">
        <v>18</v>
      </c>
      <c r="C205" t="s">
        <v>748</v>
      </c>
      <c r="D205" t="s">
        <v>684</v>
      </c>
      <c r="E205" t="s">
        <v>20</v>
      </c>
      <c r="F205" t="s">
        <v>21</v>
      </c>
      <c r="G205" t="s">
        <v>22</v>
      </c>
      <c r="H205">
        <v>3</v>
      </c>
      <c r="I205" t="s">
        <v>9</v>
      </c>
      <c r="J205">
        <v>3</v>
      </c>
      <c r="K205">
        <v>5713.8</v>
      </c>
      <c r="L205">
        <v>128.4</v>
      </c>
      <c r="M205">
        <v>44.5</v>
      </c>
      <c r="N205">
        <v>184.29999999999998</v>
      </c>
      <c r="O205" s="1" t="s">
        <v>1701</v>
      </c>
      <c r="P205" s="6">
        <v>32.255241695544122</v>
      </c>
      <c r="Q205" s="6">
        <v>4.1415730337078651</v>
      </c>
    </row>
    <row r="206" spans="1:17" x14ac:dyDescent="0.25">
      <c r="A206" t="s">
        <v>682</v>
      </c>
      <c r="B206" t="s">
        <v>18</v>
      </c>
      <c r="C206" t="s">
        <v>749</v>
      </c>
      <c r="D206" t="s">
        <v>624</v>
      </c>
      <c r="E206" t="s">
        <v>20</v>
      </c>
      <c r="F206" t="s">
        <v>21</v>
      </c>
      <c r="G206" t="s">
        <v>22</v>
      </c>
      <c r="H206">
        <v>6</v>
      </c>
      <c r="I206" t="s">
        <v>9</v>
      </c>
      <c r="J206">
        <v>6</v>
      </c>
      <c r="K206">
        <v>15450</v>
      </c>
      <c r="L206">
        <v>138</v>
      </c>
      <c r="M206">
        <v>120</v>
      </c>
      <c r="N206">
        <v>609.06999999999994</v>
      </c>
      <c r="O206" s="1" t="s">
        <v>1701</v>
      </c>
      <c r="P206" s="6">
        <v>39.422006472491901</v>
      </c>
      <c r="Q206" s="6">
        <v>5.0755833333333324</v>
      </c>
    </row>
    <row r="207" spans="1:17" x14ac:dyDescent="0.25">
      <c r="A207" t="s">
        <v>682</v>
      </c>
      <c r="B207" t="s">
        <v>18</v>
      </c>
      <c r="C207" t="s">
        <v>750</v>
      </c>
      <c r="D207" t="s">
        <v>624</v>
      </c>
      <c r="E207" t="s">
        <v>20</v>
      </c>
      <c r="F207" t="s">
        <v>21</v>
      </c>
      <c r="G207" t="s">
        <v>22</v>
      </c>
      <c r="H207">
        <v>5</v>
      </c>
      <c r="I207" t="s">
        <v>9</v>
      </c>
      <c r="J207">
        <v>5</v>
      </c>
      <c r="K207">
        <v>12040</v>
      </c>
      <c r="L207">
        <v>140</v>
      </c>
      <c r="M207">
        <v>100</v>
      </c>
      <c r="N207">
        <v>327</v>
      </c>
      <c r="O207" s="1" t="s">
        <v>1701</v>
      </c>
      <c r="P207" s="6">
        <v>27.159468438538205</v>
      </c>
      <c r="Q207" s="6">
        <v>3.27</v>
      </c>
    </row>
    <row r="208" spans="1:17" x14ac:dyDescent="0.25">
      <c r="A208" t="s">
        <v>682</v>
      </c>
      <c r="B208" t="s">
        <v>18</v>
      </c>
      <c r="C208" t="s">
        <v>751</v>
      </c>
      <c r="D208" t="s">
        <v>624</v>
      </c>
      <c r="E208" t="s">
        <v>20</v>
      </c>
      <c r="F208" t="s">
        <v>21</v>
      </c>
      <c r="G208" t="s">
        <v>22</v>
      </c>
      <c r="H208">
        <v>4</v>
      </c>
      <c r="I208" t="s">
        <v>9</v>
      </c>
      <c r="J208">
        <v>4</v>
      </c>
      <c r="K208">
        <v>10800</v>
      </c>
      <c r="L208">
        <v>138</v>
      </c>
      <c r="M208">
        <v>80</v>
      </c>
      <c r="N208">
        <v>429</v>
      </c>
      <c r="O208" s="1" t="s">
        <v>1701</v>
      </c>
      <c r="P208" s="6">
        <v>39.722222222222221</v>
      </c>
      <c r="Q208" s="6">
        <v>5.3624999999999998</v>
      </c>
    </row>
    <row r="209" spans="1:17" x14ac:dyDescent="0.25">
      <c r="A209" t="s">
        <v>682</v>
      </c>
      <c r="B209" t="s">
        <v>18</v>
      </c>
      <c r="C209" t="s">
        <v>752</v>
      </c>
      <c r="D209" t="s">
        <v>684</v>
      </c>
      <c r="E209" t="s">
        <v>20</v>
      </c>
      <c r="F209" t="s">
        <v>21</v>
      </c>
      <c r="G209" t="s">
        <v>22</v>
      </c>
      <c r="H209">
        <v>2</v>
      </c>
      <c r="I209" t="s">
        <v>9</v>
      </c>
      <c r="J209">
        <v>2</v>
      </c>
      <c r="K209">
        <v>5424.4</v>
      </c>
      <c r="L209">
        <v>108</v>
      </c>
      <c r="M209">
        <v>50.29</v>
      </c>
      <c r="N209">
        <v>50</v>
      </c>
      <c r="O209" s="1" t="s">
        <v>1701</v>
      </c>
      <c r="P209" s="6">
        <v>9.2176093208465453</v>
      </c>
      <c r="Q209" s="6">
        <v>0.99423344601312391</v>
      </c>
    </row>
    <row r="210" spans="1:17" x14ac:dyDescent="0.25">
      <c r="A210" t="s">
        <v>682</v>
      </c>
      <c r="B210" t="s">
        <v>18</v>
      </c>
      <c r="C210" t="s">
        <v>753</v>
      </c>
      <c r="D210" t="s">
        <v>684</v>
      </c>
      <c r="E210" t="s">
        <v>20</v>
      </c>
      <c r="F210" t="s">
        <v>21</v>
      </c>
      <c r="G210" t="s">
        <v>22</v>
      </c>
      <c r="H210">
        <v>2</v>
      </c>
      <c r="I210" t="s">
        <v>9</v>
      </c>
      <c r="J210">
        <v>2</v>
      </c>
      <c r="K210">
        <v>4409.8</v>
      </c>
      <c r="L210">
        <v>108</v>
      </c>
      <c r="M210">
        <v>40.869999999999997</v>
      </c>
      <c r="N210">
        <v>40</v>
      </c>
      <c r="O210" s="1" t="s">
        <v>1701</v>
      </c>
      <c r="P210" s="6">
        <v>9.0707061544741254</v>
      </c>
      <c r="Q210" s="6">
        <v>0.97871299241497434</v>
      </c>
    </row>
    <row r="211" spans="1:17" x14ac:dyDescent="0.25">
      <c r="A211" t="s">
        <v>682</v>
      </c>
      <c r="B211" t="s">
        <v>18</v>
      </c>
      <c r="C211" t="s">
        <v>754</v>
      </c>
      <c r="D211" t="s">
        <v>684</v>
      </c>
      <c r="E211" t="s">
        <v>20</v>
      </c>
      <c r="F211" t="s">
        <v>21</v>
      </c>
      <c r="G211" t="s">
        <v>22</v>
      </c>
      <c r="H211">
        <v>4</v>
      </c>
      <c r="I211" t="s">
        <v>9</v>
      </c>
      <c r="J211">
        <v>4</v>
      </c>
      <c r="K211">
        <v>9688.2000000000007</v>
      </c>
      <c r="L211">
        <v>103</v>
      </c>
      <c r="M211">
        <v>93.67</v>
      </c>
      <c r="N211">
        <v>60</v>
      </c>
      <c r="O211" s="1" t="s">
        <v>1701</v>
      </c>
      <c r="P211" s="6">
        <v>6.1931008856134264</v>
      </c>
      <c r="Q211" s="6">
        <v>0.64054659976513295</v>
      </c>
    </row>
    <row r="212" spans="1:17" x14ac:dyDescent="0.25">
      <c r="A212" t="s">
        <v>682</v>
      </c>
      <c r="B212" t="s">
        <v>18</v>
      </c>
      <c r="C212" t="s">
        <v>753</v>
      </c>
      <c r="D212" t="s">
        <v>684</v>
      </c>
      <c r="E212" t="s">
        <v>20</v>
      </c>
      <c r="F212" t="s">
        <v>21</v>
      </c>
      <c r="G212" t="s">
        <v>22</v>
      </c>
      <c r="H212">
        <v>2</v>
      </c>
      <c r="I212" t="s">
        <v>9</v>
      </c>
      <c r="J212">
        <v>2</v>
      </c>
      <c r="K212">
        <v>4409.8</v>
      </c>
      <c r="L212">
        <v>108</v>
      </c>
      <c r="M212">
        <v>40.869999999999997</v>
      </c>
      <c r="N212">
        <v>40</v>
      </c>
      <c r="O212" s="1" t="s">
        <v>1701</v>
      </c>
      <c r="P212" s="6">
        <v>9.0707061544741254</v>
      </c>
      <c r="Q212" s="6">
        <v>0.97871299241497434</v>
      </c>
    </row>
    <row r="213" spans="1:17" x14ac:dyDescent="0.25">
      <c r="A213" t="s">
        <v>682</v>
      </c>
      <c r="B213" t="s">
        <v>18</v>
      </c>
      <c r="C213" t="s">
        <v>755</v>
      </c>
      <c r="D213" t="s">
        <v>684</v>
      </c>
      <c r="E213" t="s">
        <v>20</v>
      </c>
      <c r="F213" t="s">
        <v>21</v>
      </c>
      <c r="G213" t="s">
        <v>22</v>
      </c>
      <c r="H213">
        <v>4</v>
      </c>
      <c r="I213" t="s">
        <v>9</v>
      </c>
      <c r="J213">
        <v>4</v>
      </c>
      <c r="K213">
        <v>11008</v>
      </c>
      <c r="L213">
        <v>90</v>
      </c>
      <c r="M213">
        <v>121.01</v>
      </c>
      <c r="N213">
        <v>70</v>
      </c>
      <c r="O213" s="1" t="s">
        <v>1701</v>
      </c>
      <c r="P213" s="6">
        <v>6.3590116279069768</v>
      </c>
      <c r="Q213" s="6">
        <v>0.57846458970333026</v>
      </c>
    </row>
    <row r="214" spans="1:17" x14ac:dyDescent="0.25">
      <c r="A214" t="s">
        <v>682</v>
      </c>
      <c r="B214" t="s">
        <v>18</v>
      </c>
      <c r="C214" t="s">
        <v>755</v>
      </c>
      <c r="D214" t="s">
        <v>684</v>
      </c>
      <c r="E214" t="s">
        <v>20</v>
      </c>
      <c r="F214" t="s">
        <v>21</v>
      </c>
      <c r="G214" t="s">
        <v>22</v>
      </c>
      <c r="H214">
        <v>4</v>
      </c>
      <c r="I214" t="s">
        <v>9</v>
      </c>
      <c r="J214">
        <v>4</v>
      </c>
      <c r="K214">
        <v>11008</v>
      </c>
      <c r="L214">
        <v>90</v>
      </c>
      <c r="M214">
        <v>121.01</v>
      </c>
      <c r="N214">
        <v>70</v>
      </c>
      <c r="O214" s="1" t="s">
        <v>1701</v>
      </c>
      <c r="P214" s="6">
        <v>6.3590116279069768</v>
      </c>
      <c r="Q214" s="6">
        <v>0.57846458970333026</v>
      </c>
    </row>
    <row r="215" spans="1:17" x14ac:dyDescent="0.25">
      <c r="A215" t="s">
        <v>682</v>
      </c>
      <c r="B215" t="s">
        <v>18</v>
      </c>
      <c r="C215" t="s">
        <v>755</v>
      </c>
      <c r="D215" t="s">
        <v>684</v>
      </c>
      <c r="E215" t="s">
        <v>20</v>
      </c>
      <c r="F215" t="s">
        <v>21</v>
      </c>
      <c r="G215" t="s">
        <v>22</v>
      </c>
      <c r="H215">
        <v>4</v>
      </c>
      <c r="I215" t="s">
        <v>9</v>
      </c>
      <c r="J215">
        <v>4</v>
      </c>
      <c r="K215">
        <v>11008</v>
      </c>
      <c r="L215">
        <v>90</v>
      </c>
      <c r="M215">
        <v>121.01</v>
      </c>
      <c r="N215">
        <v>70</v>
      </c>
      <c r="O215" s="1" t="s">
        <v>1701</v>
      </c>
      <c r="P215" s="6">
        <v>6.3590116279069768</v>
      </c>
      <c r="Q215" s="6">
        <v>0.57846458970333026</v>
      </c>
    </row>
    <row r="216" spans="1:17" x14ac:dyDescent="0.25">
      <c r="A216" t="s">
        <v>682</v>
      </c>
      <c r="B216" t="s">
        <v>18</v>
      </c>
      <c r="C216" t="s">
        <v>755</v>
      </c>
      <c r="D216" t="s">
        <v>684</v>
      </c>
      <c r="E216" t="s">
        <v>20</v>
      </c>
      <c r="F216" t="s">
        <v>21</v>
      </c>
      <c r="G216" t="s">
        <v>22</v>
      </c>
      <c r="H216">
        <v>4</v>
      </c>
      <c r="I216" t="s">
        <v>9</v>
      </c>
      <c r="J216">
        <v>4</v>
      </c>
      <c r="K216">
        <v>11008</v>
      </c>
      <c r="L216">
        <v>90</v>
      </c>
      <c r="M216">
        <v>121.01</v>
      </c>
      <c r="N216">
        <v>70</v>
      </c>
      <c r="O216" s="1" t="s">
        <v>1701</v>
      </c>
      <c r="P216" s="6">
        <v>6.3590116279069768</v>
      </c>
      <c r="Q216" s="6">
        <v>0.57846458970333026</v>
      </c>
    </row>
    <row r="217" spans="1:17" x14ac:dyDescent="0.25">
      <c r="A217" t="s">
        <v>682</v>
      </c>
      <c r="B217" t="s">
        <v>18</v>
      </c>
      <c r="C217" t="s">
        <v>755</v>
      </c>
      <c r="D217" t="s">
        <v>684</v>
      </c>
      <c r="E217" t="s">
        <v>20</v>
      </c>
      <c r="F217" t="s">
        <v>21</v>
      </c>
      <c r="G217" t="s">
        <v>22</v>
      </c>
      <c r="H217">
        <v>4</v>
      </c>
      <c r="I217" t="s">
        <v>9</v>
      </c>
      <c r="J217">
        <v>4</v>
      </c>
      <c r="K217">
        <v>11008</v>
      </c>
      <c r="L217">
        <v>90</v>
      </c>
      <c r="M217">
        <v>121.01</v>
      </c>
      <c r="N217">
        <v>70</v>
      </c>
      <c r="O217" s="1" t="s">
        <v>1701</v>
      </c>
      <c r="P217" s="6">
        <v>6.3590116279069768</v>
      </c>
      <c r="Q217" s="6">
        <v>0.57846458970333026</v>
      </c>
    </row>
    <row r="218" spans="1:17" x14ac:dyDescent="0.25">
      <c r="A218" t="s">
        <v>682</v>
      </c>
      <c r="B218" t="s">
        <v>18</v>
      </c>
      <c r="C218" t="s">
        <v>752</v>
      </c>
      <c r="D218" t="s">
        <v>684</v>
      </c>
      <c r="E218" t="s">
        <v>20</v>
      </c>
      <c r="F218" t="s">
        <v>21</v>
      </c>
      <c r="G218" t="s">
        <v>22</v>
      </c>
      <c r="H218">
        <v>2</v>
      </c>
      <c r="I218" t="s">
        <v>9</v>
      </c>
      <c r="J218">
        <v>2</v>
      </c>
      <c r="K218">
        <v>5424.4</v>
      </c>
      <c r="L218">
        <v>108</v>
      </c>
      <c r="M218">
        <v>50.29</v>
      </c>
      <c r="N218">
        <v>50</v>
      </c>
      <c r="O218" s="1" t="s">
        <v>1701</v>
      </c>
      <c r="P218" s="6">
        <v>9.2176093208465453</v>
      </c>
      <c r="Q218" s="6">
        <v>0.99423344601312391</v>
      </c>
    </row>
    <row r="219" spans="1:17" x14ac:dyDescent="0.25">
      <c r="A219" t="s">
        <v>682</v>
      </c>
      <c r="B219" t="s">
        <v>18</v>
      </c>
      <c r="C219" t="s">
        <v>754</v>
      </c>
      <c r="D219" t="s">
        <v>684</v>
      </c>
      <c r="E219" t="s">
        <v>20</v>
      </c>
      <c r="F219" t="s">
        <v>21</v>
      </c>
      <c r="G219" t="s">
        <v>22</v>
      </c>
      <c r="H219">
        <v>4</v>
      </c>
      <c r="I219" t="s">
        <v>9</v>
      </c>
      <c r="J219">
        <v>4</v>
      </c>
      <c r="K219">
        <v>9688.2000000000007</v>
      </c>
      <c r="L219">
        <v>103</v>
      </c>
      <c r="M219">
        <v>93.67</v>
      </c>
      <c r="N219">
        <v>60</v>
      </c>
      <c r="O219" s="1" t="s">
        <v>1701</v>
      </c>
      <c r="P219" s="6">
        <v>6.1931008856134264</v>
      </c>
      <c r="Q219" s="6">
        <v>0.64054659976513295</v>
      </c>
    </row>
    <row r="220" spans="1:17" x14ac:dyDescent="0.25">
      <c r="A220" t="s">
        <v>682</v>
      </c>
      <c r="B220" t="s">
        <v>18</v>
      </c>
      <c r="C220" t="s">
        <v>756</v>
      </c>
      <c r="D220" t="s">
        <v>684</v>
      </c>
      <c r="E220" t="s">
        <v>20</v>
      </c>
      <c r="F220" t="s">
        <v>21</v>
      </c>
      <c r="G220" t="s">
        <v>22</v>
      </c>
      <c r="H220">
        <v>3</v>
      </c>
      <c r="I220" t="s">
        <v>9</v>
      </c>
      <c r="J220">
        <v>3</v>
      </c>
      <c r="K220">
        <v>8092</v>
      </c>
      <c r="L220">
        <v>108</v>
      </c>
      <c r="M220">
        <v>75.010000000000005</v>
      </c>
      <c r="N220">
        <v>60</v>
      </c>
      <c r="O220" s="1" t="s">
        <v>1701</v>
      </c>
      <c r="P220" s="6">
        <v>7.4147305981216016</v>
      </c>
      <c r="Q220" s="6">
        <v>0.79989334755365948</v>
      </c>
    </row>
    <row r="221" spans="1:17" x14ac:dyDescent="0.25">
      <c r="A221" t="s">
        <v>682</v>
      </c>
      <c r="B221" t="s">
        <v>18</v>
      </c>
      <c r="C221" t="s">
        <v>755</v>
      </c>
      <c r="D221" t="s">
        <v>684</v>
      </c>
      <c r="E221" t="s">
        <v>20</v>
      </c>
      <c r="F221" t="s">
        <v>21</v>
      </c>
      <c r="G221" t="s">
        <v>22</v>
      </c>
      <c r="H221">
        <v>4</v>
      </c>
      <c r="I221" t="s">
        <v>9</v>
      </c>
      <c r="J221">
        <v>4</v>
      </c>
      <c r="K221">
        <v>11008</v>
      </c>
      <c r="L221">
        <v>90</v>
      </c>
      <c r="M221">
        <v>121.01</v>
      </c>
      <c r="N221">
        <v>70</v>
      </c>
      <c r="O221" s="1" t="s">
        <v>1701</v>
      </c>
      <c r="P221" s="6">
        <v>6.3590116279069768</v>
      </c>
      <c r="Q221" s="6">
        <v>0.57846458970333026</v>
      </c>
    </row>
    <row r="222" spans="1:17" x14ac:dyDescent="0.25">
      <c r="A222" t="s">
        <v>682</v>
      </c>
      <c r="B222" t="s">
        <v>18</v>
      </c>
      <c r="C222" t="s">
        <v>755</v>
      </c>
      <c r="D222" t="s">
        <v>684</v>
      </c>
      <c r="E222" t="s">
        <v>20</v>
      </c>
      <c r="F222" t="s">
        <v>21</v>
      </c>
      <c r="G222" t="s">
        <v>22</v>
      </c>
      <c r="H222">
        <v>4</v>
      </c>
      <c r="I222" t="s">
        <v>9</v>
      </c>
      <c r="J222">
        <v>4</v>
      </c>
      <c r="K222">
        <v>11008</v>
      </c>
      <c r="L222">
        <v>90</v>
      </c>
      <c r="M222">
        <v>121.01</v>
      </c>
      <c r="N222">
        <v>70</v>
      </c>
      <c r="O222" s="1" t="s">
        <v>1701</v>
      </c>
      <c r="P222" s="6">
        <v>6.3590116279069768</v>
      </c>
      <c r="Q222" s="6">
        <v>0.57846458970333026</v>
      </c>
    </row>
    <row r="223" spans="1:17" x14ac:dyDescent="0.25">
      <c r="A223" t="s">
        <v>682</v>
      </c>
      <c r="B223" t="s">
        <v>18</v>
      </c>
      <c r="C223" t="s">
        <v>755</v>
      </c>
      <c r="D223" t="s">
        <v>684</v>
      </c>
      <c r="E223" t="s">
        <v>20</v>
      </c>
      <c r="F223" t="s">
        <v>21</v>
      </c>
      <c r="G223" t="s">
        <v>22</v>
      </c>
      <c r="H223">
        <v>4</v>
      </c>
      <c r="I223" t="s">
        <v>9</v>
      </c>
      <c r="J223">
        <v>4</v>
      </c>
      <c r="K223">
        <v>11008</v>
      </c>
      <c r="L223">
        <v>90</v>
      </c>
      <c r="M223">
        <v>121.01</v>
      </c>
      <c r="N223">
        <v>70</v>
      </c>
      <c r="O223" s="1" t="s">
        <v>1701</v>
      </c>
      <c r="P223" s="6">
        <v>6.3590116279069768</v>
      </c>
      <c r="Q223" s="6">
        <v>0.57846458970333026</v>
      </c>
    </row>
    <row r="224" spans="1:17" x14ac:dyDescent="0.25">
      <c r="A224" t="s">
        <v>682</v>
      </c>
      <c r="B224" t="s">
        <v>18</v>
      </c>
      <c r="C224" t="s">
        <v>756</v>
      </c>
      <c r="D224" t="s">
        <v>684</v>
      </c>
      <c r="E224" t="s">
        <v>20</v>
      </c>
      <c r="F224" t="s">
        <v>21</v>
      </c>
      <c r="G224" t="s">
        <v>22</v>
      </c>
      <c r="H224">
        <v>3</v>
      </c>
      <c r="I224" t="s">
        <v>9</v>
      </c>
      <c r="J224">
        <v>3</v>
      </c>
      <c r="K224">
        <v>8092</v>
      </c>
      <c r="L224">
        <v>108</v>
      </c>
      <c r="M224">
        <v>75.010000000000005</v>
      </c>
      <c r="N224">
        <v>60</v>
      </c>
      <c r="O224" s="1" t="s">
        <v>1701</v>
      </c>
      <c r="P224" s="6">
        <v>7.4147305981216016</v>
      </c>
      <c r="Q224" s="6">
        <v>0.79989334755365948</v>
      </c>
    </row>
    <row r="225" spans="1:17" x14ac:dyDescent="0.25">
      <c r="A225" t="s">
        <v>682</v>
      </c>
      <c r="B225" t="s">
        <v>18</v>
      </c>
      <c r="C225" t="s">
        <v>755</v>
      </c>
      <c r="D225" t="s">
        <v>684</v>
      </c>
      <c r="E225" t="s">
        <v>20</v>
      </c>
      <c r="F225" t="s">
        <v>21</v>
      </c>
      <c r="G225" t="s">
        <v>22</v>
      </c>
      <c r="H225">
        <v>4</v>
      </c>
      <c r="I225" t="s">
        <v>9</v>
      </c>
      <c r="J225">
        <v>4</v>
      </c>
      <c r="K225">
        <v>11008</v>
      </c>
      <c r="L225">
        <v>90</v>
      </c>
      <c r="M225">
        <v>121.01</v>
      </c>
      <c r="N225">
        <v>397</v>
      </c>
      <c r="O225" s="1" t="s">
        <v>1701</v>
      </c>
      <c r="P225" s="6">
        <v>36.064680232558139</v>
      </c>
      <c r="Q225" s="6">
        <v>3.2807206016031731</v>
      </c>
    </row>
    <row r="226" spans="1:17" x14ac:dyDescent="0.25">
      <c r="A226" t="s">
        <v>682</v>
      </c>
      <c r="B226" t="s">
        <v>18</v>
      </c>
      <c r="C226" t="s">
        <v>754</v>
      </c>
      <c r="D226" t="s">
        <v>684</v>
      </c>
      <c r="E226" t="s">
        <v>20</v>
      </c>
      <c r="F226" t="s">
        <v>21</v>
      </c>
      <c r="G226" t="s">
        <v>22</v>
      </c>
      <c r="H226">
        <v>4</v>
      </c>
      <c r="I226" t="s">
        <v>9</v>
      </c>
      <c r="J226">
        <v>4</v>
      </c>
      <c r="K226">
        <v>9688.2000000000007</v>
      </c>
      <c r="L226">
        <v>103</v>
      </c>
      <c r="M226">
        <v>93.67</v>
      </c>
      <c r="N226">
        <v>60</v>
      </c>
      <c r="O226" s="1" t="s">
        <v>1701</v>
      </c>
      <c r="P226" s="6">
        <v>6.1931008856134264</v>
      </c>
      <c r="Q226" s="6">
        <v>0.64054659976513295</v>
      </c>
    </row>
    <row r="227" spans="1:17" x14ac:dyDescent="0.25">
      <c r="A227" t="s">
        <v>682</v>
      </c>
      <c r="B227" t="s">
        <v>18</v>
      </c>
      <c r="C227" t="s">
        <v>752</v>
      </c>
      <c r="D227" t="s">
        <v>684</v>
      </c>
      <c r="E227" t="s">
        <v>20</v>
      </c>
      <c r="F227" t="s">
        <v>21</v>
      </c>
      <c r="G227" t="s">
        <v>22</v>
      </c>
      <c r="H227">
        <v>2</v>
      </c>
      <c r="I227" t="s">
        <v>9</v>
      </c>
      <c r="J227">
        <v>2</v>
      </c>
      <c r="K227">
        <v>5424.4</v>
      </c>
      <c r="L227">
        <v>108</v>
      </c>
      <c r="M227">
        <v>50.29</v>
      </c>
      <c r="N227">
        <v>50</v>
      </c>
      <c r="O227" s="1" t="s">
        <v>1701</v>
      </c>
      <c r="P227" s="6">
        <v>9.2176093208465453</v>
      </c>
      <c r="Q227" s="6">
        <v>0.99423344601312391</v>
      </c>
    </row>
    <row r="228" spans="1:17" x14ac:dyDescent="0.25">
      <c r="A228" t="s">
        <v>682</v>
      </c>
      <c r="B228" t="s">
        <v>18</v>
      </c>
      <c r="C228" t="s">
        <v>755</v>
      </c>
      <c r="D228" t="s">
        <v>684</v>
      </c>
      <c r="E228" t="s">
        <v>20</v>
      </c>
      <c r="F228" t="s">
        <v>21</v>
      </c>
      <c r="G228" t="s">
        <v>22</v>
      </c>
      <c r="H228">
        <v>4</v>
      </c>
      <c r="I228" t="s">
        <v>9</v>
      </c>
      <c r="J228">
        <v>4</v>
      </c>
      <c r="K228">
        <v>11008</v>
      </c>
      <c r="L228">
        <v>90</v>
      </c>
      <c r="M228">
        <v>121.01</v>
      </c>
      <c r="N228">
        <v>70</v>
      </c>
      <c r="O228" s="1" t="s">
        <v>1701</v>
      </c>
      <c r="P228" s="6">
        <v>6.3590116279069768</v>
      </c>
      <c r="Q228" s="6">
        <v>0.57846458970333026</v>
      </c>
    </row>
    <row r="229" spans="1:17" x14ac:dyDescent="0.25">
      <c r="A229" t="s">
        <v>682</v>
      </c>
      <c r="B229" t="s">
        <v>18</v>
      </c>
      <c r="C229" t="s">
        <v>756</v>
      </c>
      <c r="D229" t="s">
        <v>684</v>
      </c>
      <c r="E229" t="s">
        <v>20</v>
      </c>
      <c r="F229" t="s">
        <v>21</v>
      </c>
      <c r="G229" t="s">
        <v>22</v>
      </c>
      <c r="H229">
        <v>3</v>
      </c>
      <c r="I229" t="s">
        <v>9</v>
      </c>
      <c r="J229">
        <v>3</v>
      </c>
      <c r="K229">
        <v>8092</v>
      </c>
      <c r="L229">
        <v>108</v>
      </c>
      <c r="M229">
        <v>75.010000000000005</v>
      </c>
      <c r="N229">
        <v>60</v>
      </c>
      <c r="O229" s="1" t="s">
        <v>1701</v>
      </c>
      <c r="P229" s="6">
        <v>7.4147305981216016</v>
      </c>
      <c r="Q229" s="6">
        <v>0.79989334755365948</v>
      </c>
    </row>
    <row r="230" spans="1:17" x14ac:dyDescent="0.25">
      <c r="A230" t="s">
        <v>682</v>
      </c>
      <c r="B230" t="s">
        <v>18</v>
      </c>
      <c r="C230" t="s">
        <v>756</v>
      </c>
      <c r="D230" t="s">
        <v>684</v>
      </c>
      <c r="E230" t="s">
        <v>20</v>
      </c>
      <c r="F230" t="s">
        <v>21</v>
      </c>
      <c r="G230" t="s">
        <v>22</v>
      </c>
      <c r="H230">
        <v>3</v>
      </c>
      <c r="I230" t="s">
        <v>9</v>
      </c>
      <c r="J230">
        <v>3</v>
      </c>
      <c r="K230">
        <v>8092</v>
      </c>
      <c r="L230">
        <v>108</v>
      </c>
      <c r="M230">
        <v>75.010000000000005</v>
      </c>
      <c r="N230">
        <v>295</v>
      </c>
      <c r="O230" s="1" t="s">
        <v>1701</v>
      </c>
      <c r="P230" s="6">
        <v>36.455758774097873</v>
      </c>
      <c r="Q230" s="6">
        <v>3.9328089588054924</v>
      </c>
    </row>
    <row r="231" spans="1:17" x14ac:dyDescent="0.25">
      <c r="A231" t="s">
        <v>682</v>
      </c>
      <c r="B231" t="s">
        <v>18</v>
      </c>
      <c r="C231" t="s">
        <v>757</v>
      </c>
      <c r="D231" t="s">
        <v>684</v>
      </c>
      <c r="E231" t="s">
        <v>20</v>
      </c>
      <c r="F231" t="s">
        <v>21</v>
      </c>
      <c r="G231" t="s">
        <v>22</v>
      </c>
      <c r="H231">
        <v>4</v>
      </c>
      <c r="I231" t="s">
        <v>9</v>
      </c>
      <c r="J231">
        <v>4</v>
      </c>
      <c r="K231">
        <v>9357.7999999999993</v>
      </c>
      <c r="L231">
        <v>95</v>
      </c>
      <c r="M231">
        <v>98.8</v>
      </c>
      <c r="N231">
        <v>300</v>
      </c>
      <c r="O231" s="1" t="s">
        <v>1701</v>
      </c>
      <c r="P231" s="6">
        <v>32.05881724336917</v>
      </c>
      <c r="Q231" s="6">
        <v>3.0364372469635628</v>
      </c>
    </row>
    <row r="232" spans="1:17" x14ac:dyDescent="0.25">
      <c r="A232" t="s">
        <v>682</v>
      </c>
      <c r="B232" t="s">
        <v>18</v>
      </c>
      <c r="C232" t="s">
        <v>753</v>
      </c>
      <c r="D232" t="s">
        <v>684</v>
      </c>
      <c r="E232" t="s">
        <v>20</v>
      </c>
      <c r="F232" t="s">
        <v>21</v>
      </c>
      <c r="G232" t="s">
        <v>22</v>
      </c>
      <c r="H232">
        <v>2</v>
      </c>
      <c r="I232" t="s">
        <v>9</v>
      </c>
      <c r="J232">
        <v>2</v>
      </c>
      <c r="K232">
        <v>4409.8</v>
      </c>
      <c r="L232">
        <v>108</v>
      </c>
      <c r="M232">
        <v>40.869999999999997</v>
      </c>
      <c r="N232">
        <v>40</v>
      </c>
      <c r="O232" s="1" t="s">
        <v>1701</v>
      </c>
      <c r="P232" s="6">
        <v>9.0707061544741254</v>
      </c>
      <c r="Q232" s="6">
        <v>0.97871299241497434</v>
      </c>
    </row>
    <row r="233" spans="1:17" x14ac:dyDescent="0.25">
      <c r="A233" t="s">
        <v>682</v>
      </c>
      <c r="B233" t="s">
        <v>18</v>
      </c>
      <c r="C233" t="s">
        <v>756</v>
      </c>
      <c r="D233" t="s">
        <v>684</v>
      </c>
      <c r="E233" t="s">
        <v>20</v>
      </c>
      <c r="F233" t="s">
        <v>21</v>
      </c>
      <c r="G233" t="s">
        <v>22</v>
      </c>
      <c r="H233">
        <v>3</v>
      </c>
      <c r="I233" t="s">
        <v>9</v>
      </c>
      <c r="J233">
        <v>3</v>
      </c>
      <c r="K233">
        <v>8092</v>
      </c>
      <c r="L233">
        <v>108</v>
      </c>
      <c r="M233">
        <v>75.010000000000005</v>
      </c>
      <c r="N233">
        <v>300</v>
      </c>
      <c r="O233" s="1" t="s">
        <v>1701</v>
      </c>
      <c r="P233" s="6">
        <v>37.073652990608011</v>
      </c>
      <c r="Q233" s="6">
        <v>3.9994667377682971</v>
      </c>
    </row>
    <row r="234" spans="1:17" x14ac:dyDescent="0.25">
      <c r="A234" t="s">
        <v>682</v>
      </c>
      <c r="B234" t="s">
        <v>18</v>
      </c>
      <c r="C234" t="s">
        <v>758</v>
      </c>
      <c r="D234" t="s">
        <v>624</v>
      </c>
      <c r="E234" t="s">
        <v>20</v>
      </c>
      <c r="F234" t="s">
        <v>21</v>
      </c>
      <c r="G234" t="s">
        <v>22</v>
      </c>
      <c r="H234">
        <v>7</v>
      </c>
      <c r="I234" t="s">
        <v>9</v>
      </c>
      <c r="J234">
        <v>7</v>
      </c>
      <c r="K234">
        <v>21320</v>
      </c>
      <c r="L234">
        <v>104</v>
      </c>
      <c r="M234">
        <v>205</v>
      </c>
      <c r="N234">
        <v>950</v>
      </c>
      <c r="O234" s="1" t="s">
        <v>1701</v>
      </c>
      <c r="P234" s="6">
        <v>44.55909943714822</v>
      </c>
      <c r="Q234" s="6">
        <v>4.6341463414634143</v>
      </c>
    </row>
    <row r="235" spans="1:17" x14ac:dyDescent="0.25">
      <c r="A235" t="s">
        <v>682</v>
      </c>
      <c r="B235" t="s">
        <v>18</v>
      </c>
      <c r="C235" t="s">
        <v>759</v>
      </c>
      <c r="D235" t="s">
        <v>624</v>
      </c>
      <c r="E235" t="s">
        <v>20</v>
      </c>
      <c r="F235" t="s">
        <v>21</v>
      </c>
      <c r="G235" t="s">
        <v>22</v>
      </c>
      <c r="H235">
        <v>6</v>
      </c>
      <c r="I235" t="s">
        <v>9</v>
      </c>
      <c r="J235">
        <v>6</v>
      </c>
      <c r="K235">
        <v>17160</v>
      </c>
      <c r="L235">
        <v>110</v>
      </c>
      <c r="M235">
        <v>156</v>
      </c>
      <c r="N235">
        <v>875</v>
      </c>
      <c r="O235" s="1" t="s">
        <v>1701</v>
      </c>
      <c r="P235" s="6">
        <v>50.990675990675989</v>
      </c>
      <c r="Q235" s="6">
        <v>5.6089743589743586</v>
      </c>
    </row>
    <row r="236" spans="1:17" x14ac:dyDescent="0.25">
      <c r="A236" t="s">
        <v>682</v>
      </c>
      <c r="B236" t="s">
        <v>18</v>
      </c>
      <c r="C236" t="s">
        <v>760</v>
      </c>
      <c r="D236" t="s">
        <v>624</v>
      </c>
      <c r="E236" t="s">
        <v>20</v>
      </c>
      <c r="F236" t="s">
        <v>21</v>
      </c>
      <c r="G236" t="s">
        <v>22</v>
      </c>
      <c r="H236">
        <v>2</v>
      </c>
      <c r="I236" t="s">
        <v>9</v>
      </c>
      <c r="J236">
        <v>2</v>
      </c>
      <c r="K236">
        <v>4470.1000000000004</v>
      </c>
      <c r="L236">
        <v>94.33</v>
      </c>
      <c r="M236">
        <v>47.39</v>
      </c>
      <c r="N236">
        <v>270</v>
      </c>
      <c r="O236" s="1" t="s">
        <v>1701</v>
      </c>
      <c r="P236" s="6">
        <v>60.40133330350551</v>
      </c>
      <c r="Q236" s="6">
        <v>5.6974045157206161</v>
      </c>
    </row>
    <row r="237" spans="1:17" x14ac:dyDescent="0.25">
      <c r="A237" t="s">
        <v>682</v>
      </c>
      <c r="B237" t="s">
        <v>18</v>
      </c>
      <c r="C237" t="s">
        <v>761</v>
      </c>
      <c r="D237" t="s">
        <v>624</v>
      </c>
      <c r="E237" t="s">
        <v>20</v>
      </c>
      <c r="F237" t="s">
        <v>21</v>
      </c>
      <c r="G237" t="s">
        <v>22</v>
      </c>
      <c r="H237">
        <v>6</v>
      </c>
      <c r="I237" t="s">
        <v>9</v>
      </c>
      <c r="J237">
        <v>6</v>
      </c>
      <c r="K237">
        <v>16800</v>
      </c>
      <c r="L237">
        <v>140</v>
      </c>
      <c r="M237">
        <v>120</v>
      </c>
      <c r="N237">
        <v>450</v>
      </c>
      <c r="O237" s="1" t="s">
        <v>1701</v>
      </c>
      <c r="P237" s="6">
        <v>26.785714285714285</v>
      </c>
      <c r="Q237" s="6">
        <v>3.75</v>
      </c>
    </row>
    <row r="238" spans="1:17" x14ac:dyDescent="0.25">
      <c r="A238" t="s">
        <v>682</v>
      </c>
      <c r="B238" t="s">
        <v>18</v>
      </c>
      <c r="C238" t="s">
        <v>762</v>
      </c>
      <c r="D238" t="s">
        <v>624</v>
      </c>
      <c r="E238" t="s">
        <v>20</v>
      </c>
      <c r="F238" t="s">
        <v>21</v>
      </c>
      <c r="G238" t="s">
        <v>22</v>
      </c>
      <c r="H238">
        <v>4</v>
      </c>
      <c r="I238" t="s">
        <v>9</v>
      </c>
      <c r="J238">
        <v>4</v>
      </c>
      <c r="K238">
        <v>9600</v>
      </c>
      <c r="L238">
        <v>120</v>
      </c>
      <c r="M238">
        <v>80</v>
      </c>
      <c r="N238">
        <v>373.36</v>
      </c>
      <c r="O238" s="1" t="s">
        <v>1701</v>
      </c>
      <c r="P238" s="6">
        <v>38.891666666666666</v>
      </c>
      <c r="Q238" s="6">
        <v>4.6669999999999998</v>
      </c>
    </row>
    <row r="239" spans="1:17" x14ac:dyDescent="0.25">
      <c r="A239" t="s">
        <v>682</v>
      </c>
      <c r="B239" t="s">
        <v>18</v>
      </c>
      <c r="C239" t="s">
        <v>762</v>
      </c>
      <c r="D239" t="s">
        <v>624</v>
      </c>
      <c r="E239" t="s">
        <v>20</v>
      </c>
      <c r="F239" t="s">
        <v>21</v>
      </c>
      <c r="G239" t="s">
        <v>22</v>
      </c>
      <c r="H239">
        <v>4</v>
      </c>
      <c r="I239" t="s">
        <v>9</v>
      </c>
      <c r="J239">
        <v>4</v>
      </c>
      <c r="K239">
        <v>9600</v>
      </c>
      <c r="L239">
        <v>120</v>
      </c>
      <c r="M239">
        <v>80</v>
      </c>
      <c r="N239">
        <v>373.36</v>
      </c>
      <c r="O239" s="1" t="s">
        <v>1701</v>
      </c>
      <c r="P239" s="6">
        <v>38.891666666666666</v>
      </c>
      <c r="Q239" s="6">
        <v>4.6669999999999998</v>
      </c>
    </row>
    <row r="240" spans="1:17" x14ac:dyDescent="0.25">
      <c r="A240" t="s">
        <v>682</v>
      </c>
      <c r="B240" t="s">
        <v>18</v>
      </c>
      <c r="C240" t="s">
        <v>761</v>
      </c>
      <c r="D240" t="s">
        <v>624</v>
      </c>
      <c r="E240" t="s">
        <v>20</v>
      </c>
      <c r="F240" t="s">
        <v>21</v>
      </c>
      <c r="G240" t="s">
        <v>22</v>
      </c>
      <c r="H240">
        <v>6</v>
      </c>
      <c r="I240" t="s">
        <v>9</v>
      </c>
      <c r="J240">
        <v>6</v>
      </c>
      <c r="K240">
        <v>16800</v>
      </c>
      <c r="L240">
        <v>140</v>
      </c>
      <c r="M240">
        <v>120</v>
      </c>
      <c r="N240">
        <v>450</v>
      </c>
      <c r="O240" s="1" t="s">
        <v>1701</v>
      </c>
      <c r="P240" s="6">
        <v>26.785714285714285</v>
      </c>
      <c r="Q240" s="6">
        <v>3.75</v>
      </c>
    </row>
    <row r="241" spans="1:18" x14ac:dyDescent="0.25">
      <c r="A241" t="s">
        <v>682</v>
      </c>
      <c r="B241" t="s">
        <v>18</v>
      </c>
      <c r="C241" t="s">
        <v>761</v>
      </c>
      <c r="D241" t="s">
        <v>624</v>
      </c>
      <c r="E241" t="s">
        <v>20</v>
      </c>
      <c r="F241" t="s">
        <v>21</v>
      </c>
      <c r="G241" t="s">
        <v>22</v>
      </c>
      <c r="H241">
        <v>6</v>
      </c>
      <c r="I241" t="s">
        <v>9</v>
      </c>
      <c r="J241">
        <v>6</v>
      </c>
      <c r="K241">
        <v>16800</v>
      </c>
      <c r="L241">
        <v>140</v>
      </c>
      <c r="M241">
        <v>120</v>
      </c>
      <c r="N241">
        <v>373.35999999999996</v>
      </c>
      <c r="O241" s="1" t="s">
        <v>1701</v>
      </c>
      <c r="P241" s="6">
        <v>22.223809523809521</v>
      </c>
      <c r="Q241" s="6">
        <v>3.1113333333333331</v>
      </c>
    </row>
    <row r="242" spans="1:18" x14ac:dyDescent="0.25">
      <c r="A242" t="s">
        <v>682</v>
      </c>
      <c r="B242" t="s">
        <v>18</v>
      </c>
      <c r="C242" t="s">
        <v>761</v>
      </c>
      <c r="D242" t="s">
        <v>624</v>
      </c>
      <c r="E242" t="s">
        <v>20</v>
      </c>
      <c r="F242" t="s">
        <v>21</v>
      </c>
      <c r="G242" t="s">
        <v>22</v>
      </c>
      <c r="H242">
        <v>6</v>
      </c>
      <c r="I242" t="s">
        <v>9</v>
      </c>
      <c r="J242">
        <v>6</v>
      </c>
      <c r="K242">
        <v>16800</v>
      </c>
      <c r="L242">
        <v>140</v>
      </c>
      <c r="M242">
        <v>120</v>
      </c>
      <c r="N242">
        <v>27</v>
      </c>
      <c r="O242" s="1" t="s">
        <v>1701</v>
      </c>
      <c r="P242" s="6">
        <v>1.6071428571428572</v>
      </c>
      <c r="Q242" s="6">
        <v>0.22500000000000001</v>
      </c>
    </row>
    <row r="243" spans="1:18" x14ac:dyDescent="0.25">
      <c r="A243" t="s">
        <v>23</v>
      </c>
      <c r="B243" t="s">
        <v>18</v>
      </c>
      <c r="D243" s="42" t="s">
        <v>24</v>
      </c>
      <c r="E243" s="42" t="s">
        <v>25</v>
      </c>
      <c r="F243" t="s">
        <v>21</v>
      </c>
      <c r="G243" t="s">
        <v>22</v>
      </c>
      <c r="H243" s="5">
        <v>1</v>
      </c>
      <c r="I243" s="5" t="s">
        <v>9</v>
      </c>
      <c r="J243">
        <v>1</v>
      </c>
      <c r="K243" s="49">
        <v>985</v>
      </c>
      <c r="L243" s="49">
        <v>49.25</v>
      </c>
      <c r="M243" s="51">
        <v>20</v>
      </c>
      <c r="N243" s="53">
        <v>285</v>
      </c>
      <c r="O243" s="11" t="s">
        <v>26</v>
      </c>
      <c r="P243" s="6">
        <v>289.34010152284264</v>
      </c>
      <c r="Q243" s="6">
        <v>14.25</v>
      </c>
      <c r="R243" s="11"/>
    </row>
    <row r="244" spans="1:18" x14ac:dyDescent="0.25">
      <c r="A244" t="s">
        <v>23</v>
      </c>
      <c r="B244" t="s">
        <v>18</v>
      </c>
      <c r="D244" s="44" t="s">
        <v>24</v>
      </c>
      <c r="E244" s="42" t="s">
        <v>25</v>
      </c>
      <c r="F244" t="s">
        <v>21</v>
      </c>
      <c r="G244" t="s">
        <v>22</v>
      </c>
      <c r="H244" s="5">
        <v>1</v>
      </c>
      <c r="I244" s="5" t="s">
        <v>9</v>
      </c>
      <c r="J244">
        <v>1</v>
      </c>
      <c r="K244" s="50">
        <v>985</v>
      </c>
      <c r="L244" s="50">
        <v>49.25</v>
      </c>
      <c r="M244" s="52">
        <v>20</v>
      </c>
      <c r="N244" s="55">
        <v>255.71</v>
      </c>
      <c r="O244" s="16" t="s">
        <v>27</v>
      </c>
      <c r="P244" s="6">
        <v>259.60406091370555</v>
      </c>
      <c r="Q244" s="6">
        <v>12.785500000000001</v>
      </c>
      <c r="R244" s="16"/>
    </row>
    <row r="245" spans="1:18" x14ac:dyDescent="0.25">
      <c r="A245" t="s">
        <v>23</v>
      </c>
      <c r="B245" t="s">
        <v>18</v>
      </c>
      <c r="D245" s="42" t="s">
        <v>24</v>
      </c>
      <c r="E245" s="42" t="s">
        <v>25</v>
      </c>
      <c r="F245" t="s">
        <v>21</v>
      </c>
      <c r="G245" t="s">
        <v>22</v>
      </c>
      <c r="H245" s="5">
        <v>1</v>
      </c>
      <c r="I245" s="5" t="s">
        <v>9</v>
      </c>
      <c r="J245">
        <v>1</v>
      </c>
      <c r="K245" s="49">
        <v>1077</v>
      </c>
      <c r="L245" s="49">
        <v>64.879518072289144</v>
      </c>
      <c r="M245" s="51">
        <v>16.600000000000001</v>
      </c>
      <c r="N245" s="53">
        <v>95.62841530054645</v>
      </c>
      <c r="O245" s="11" t="s">
        <v>28</v>
      </c>
      <c r="P245" s="6">
        <v>88.791471959653165</v>
      </c>
      <c r="Q245" s="6">
        <v>5.7607479096714727</v>
      </c>
      <c r="R245" s="11"/>
    </row>
    <row r="246" spans="1:18" x14ac:dyDescent="0.25">
      <c r="A246" t="s">
        <v>23</v>
      </c>
      <c r="B246" t="s">
        <v>18</v>
      </c>
      <c r="D246" s="44" t="s">
        <v>24</v>
      </c>
      <c r="E246" s="42" t="s">
        <v>25</v>
      </c>
      <c r="F246" t="s">
        <v>21</v>
      </c>
      <c r="G246" t="s">
        <v>22</v>
      </c>
      <c r="H246" s="5">
        <v>1</v>
      </c>
      <c r="I246" s="5" t="s">
        <v>9</v>
      </c>
      <c r="J246">
        <v>1</v>
      </c>
      <c r="K246" s="50">
        <v>1400</v>
      </c>
      <c r="L246" s="50">
        <v>66.666666666666671</v>
      </c>
      <c r="M246" s="52">
        <v>21</v>
      </c>
      <c r="N246" s="55">
        <v>99.97</v>
      </c>
      <c r="O246" s="16" t="s">
        <v>29</v>
      </c>
      <c r="P246" s="6">
        <v>71.407142857142844</v>
      </c>
      <c r="Q246" s="6">
        <v>4.7604761904761901</v>
      </c>
      <c r="R246" s="16"/>
    </row>
    <row r="247" spans="1:18" x14ac:dyDescent="0.25">
      <c r="A247" t="s">
        <v>23</v>
      </c>
      <c r="B247" t="s">
        <v>18</v>
      </c>
      <c r="D247" s="42" t="s">
        <v>24</v>
      </c>
      <c r="E247" s="42" t="s">
        <v>25</v>
      </c>
      <c r="F247" t="s">
        <v>21</v>
      </c>
      <c r="G247" t="s">
        <v>22</v>
      </c>
      <c r="H247" s="5">
        <v>1</v>
      </c>
      <c r="I247" s="5" t="s">
        <v>9</v>
      </c>
      <c r="J247">
        <v>1</v>
      </c>
      <c r="K247" s="49">
        <v>1412</v>
      </c>
      <c r="L247" s="49">
        <v>67.238095238095241</v>
      </c>
      <c r="M247" s="51">
        <v>21</v>
      </c>
      <c r="N247" s="53">
        <v>89.480874316939889</v>
      </c>
      <c r="O247" s="11" t="s">
        <v>30</v>
      </c>
      <c r="P247" s="6">
        <v>63.371724020495677</v>
      </c>
      <c r="Q247" s="6">
        <v>4.2609940150923755</v>
      </c>
      <c r="R247" s="11"/>
    </row>
    <row r="248" spans="1:18" x14ac:dyDescent="0.25">
      <c r="A248" t="s">
        <v>23</v>
      </c>
      <c r="B248" t="s">
        <v>18</v>
      </c>
      <c r="D248" s="44" t="s">
        <v>24</v>
      </c>
      <c r="E248" s="42" t="s">
        <v>20</v>
      </c>
      <c r="F248" t="s">
        <v>21</v>
      </c>
      <c r="G248" t="s">
        <v>22</v>
      </c>
      <c r="H248" s="5">
        <v>1</v>
      </c>
      <c r="I248" s="5" t="s">
        <v>9</v>
      </c>
      <c r="J248">
        <v>1</v>
      </c>
      <c r="K248" s="50">
        <v>1625</v>
      </c>
      <c r="L248" s="50">
        <v>90.277777777777771</v>
      </c>
      <c r="M248" s="52">
        <v>18</v>
      </c>
      <c r="N248" s="55">
        <v>270</v>
      </c>
      <c r="O248" s="16" t="s">
        <v>31</v>
      </c>
      <c r="P248" s="6">
        <v>166.15384615384616</v>
      </c>
      <c r="Q248" s="6">
        <v>15</v>
      </c>
      <c r="R248" s="16"/>
    </row>
    <row r="249" spans="1:18" x14ac:dyDescent="0.25">
      <c r="A249" t="s">
        <v>23</v>
      </c>
      <c r="B249" t="s">
        <v>18</v>
      </c>
      <c r="D249" s="42" t="s">
        <v>24</v>
      </c>
      <c r="E249" s="42" t="s">
        <v>25</v>
      </c>
      <c r="F249" t="s">
        <v>21</v>
      </c>
      <c r="G249" t="s">
        <v>22</v>
      </c>
      <c r="H249" s="5">
        <v>1</v>
      </c>
      <c r="I249" s="5" t="s">
        <v>9</v>
      </c>
      <c r="J249">
        <v>1</v>
      </c>
      <c r="K249" s="49">
        <v>1800</v>
      </c>
      <c r="L249" s="49">
        <v>72</v>
      </c>
      <c r="M249" s="51">
        <v>25</v>
      </c>
      <c r="N249" s="53">
        <v>465.22</v>
      </c>
      <c r="O249" s="11" t="s">
        <v>32</v>
      </c>
      <c r="P249" s="6">
        <v>258.45555555555558</v>
      </c>
      <c r="Q249" s="6">
        <v>18.608800000000002</v>
      </c>
      <c r="R249" s="11"/>
    </row>
    <row r="250" spans="1:18" x14ac:dyDescent="0.25">
      <c r="A250" t="s">
        <v>23</v>
      </c>
      <c r="B250" t="s">
        <v>18</v>
      </c>
      <c r="D250" s="44" t="s">
        <v>24</v>
      </c>
      <c r="E250" s="42" t="s">
        <v>25</v>
      </c>
      <c r="F250" t="s">
        <v>21</v>
      </c>
      <c r="G250" t="s">
        <v>22</v>
      </c>
      <c r="H250" s="5">
        <v>1</v>
      </c>
      <c r="I250" s="5" t="s">
        <v>9</v>
      </c>
      <c r="J250">
        <v>1</v>
      </c>
      <c r="K250" s="50">
        <v>1800</v>
      </c>
      <c r="L250" s="50">
        <v>60</v>
      </c>
      <c r="M250" s="52">
        <v>30</v>
      </c>
      <c r="N250" s="55">
        <v>179.95</v>
      </c>
      <c r="O250" s="12" t="s">
        <v>33</v>
      </c>
      <c r="P250" s="6">
        <v>99.972222222222214</v>
      </c>
      <c r="Q250" s="6">
        <v>5.9983333333333331</v>
      </c>
      <c r="R250" s="12"/>
    </row>
    <row r="251" spans="1:18" x14ac:dyDescent="0.25">
      <c r="A251" t="s">
        <v>23</v>
      </c>
      <c r="B251" t="s">
        <v>18</v>
      </c>
      <c r="D251" s="42" t="s">
        <v>24</v>
      </c>
      <c r="E251" s="42" t="s">
        <v>25</v>
      </c>
      <c r="F251" t="s">
        <v>21</v>
      </c>
      <c r="G251" t="s">
        <v>22</v>
      </c>
      <c r="H251" s="5">
        <v>1</v>
      </c>
      <c r="I251" s="5" t="s">
        <v>9</v>
      </c>
      <c r="J251">
        <v>1</v>
      </c>
      <c r="K251" s="49">
        <v>1900</v>
      </c>
      <c r="L251" s="49">
        <v>95</v>
      </c>
      <c r="M251" s="51">
        <v>20</v>
      </c>
      <c r="N251" s="53">
        <v>59.97</v>
      </c>
      <c r="O251" s="11" t="s">
        <v>34</v>
      </c>
      <c r="P251" s="6">
        <v>31.563157894736843</v>
      </c>
      <c r="Q251" s="6">
        <v>2.9984999999999999</v>
      </c>
      <c r="R251" s="11"/>
    </row>
    <row r="252" spans="1:18" x14ac:dyDescent="0.25">
      <c r="A252" t="s">
        <v>23</v>
      </c>
      <c r="B252" t="s">
        <v>18</v>
      </c>
      <c r="D252" s="44" t="s">
        <v>24</v>
      </c>
      <c r="E252" s="42" t="s">
        <v>25</v>
      </c>
      <c r="F252" t="s">
        <v>21</v>
      </c>
      <c r="G252" t="s">
        <v>22</v>
      </c>
      <c r="H252" s="5">
        <v>1</v>
      </c>
      <c r="I252" s="5" t="s">
        <v>9</v>
      </c>
      <c r="J252">
        <v>1</v>
      </c>
      <c r="K252" s="50">
        <v>1900</v>
      </c>
      <c r="L252" s="50">
        <v>95</v>
      </c>
      <c r="M252" s="52">
        <v>20</v>
      </c>
      <c r="N252" s="55">
        <v>59.95</v>
      </c>
      <c r="O252" s="16" t="s">
        <v>35</v>
      </c>
      <c r="P252" s="6">
        <v>31.552631578947366</v>
      </c>
      <c r="Q252" s="6">
        <v>2.9975000000000001</v>
      </c>
      <c r="R252" s="16"/>
    </row>
    <row r="253" spans="1:18" x14ac:dyDescent="0.25">
      <c r="A253" t="s">
        <v>23</v>
      </c>
      <c r="B253" t="s">
        <v>18</v>
      </c>
      <c r="D253" s="42" t="s">
        <v>24</v>
      </c>
      <c r="E253" s="42" t="s">
        <v>25</v>
      </c>
      <c r="F253" t="s">
        <v>21</v>
      </c>
      <c r="G253" t="s">
        <v>22</v>
      </c>
      <c r="H253" s="5">
        <v>1</v>
      </c>
      <c r="I253" s="5" t="s">
        <v>9</v>
      </c>
      <c r="J253">
        <v>1</v>
      </c>
      <c r="K253" s="49">
        <v>1930</v>
      </c>
      <c r="L253" s="49">
        <v>64.333333333333329</v>
      </c>
      <c r="M253" s="51">
        <v>30</v>
      </c>
      <c r="N253" s="53">
        <v>119.99</v>
      </c>
      <c r="O253" s="11" t="s">
        <v>36</v>
      </c>
      <c r="P253" s="6">
        <v>62.170984455958546</v>
      </c>
      <c r="Q253" s="6">
        <v>3.9996666666666667</v>
      </c>
      <c r="R253" s="11"/>
    </row>
    <row r="254" spans="1:18" x14ac:dyDescent="0.25">
      <c r="A254" t="s">
        <v>23</v>
      </c>
      <c r="B254" t="s">
        <v>18</v>
      </c>
      <c r="D254" s="44" t="s">
        <v>24</v>
      </c>
      <c r="E254" s="42" t="s">
        <v>37</v>
      </c>
      <c r="F254" t="s">
        <v>21</v>
      </c>
      <c r="G254" t="s">
        <v>22</v>
      </c>
      <c r="H254" s="5">
        <v>1</v>
      </c>
      <c r="I254" s="5" t="s">
        <v>9</v>
      </c>
      <c r="J254">
        <v>1</v>
      </c>
      <c r="K254" s="50">
        <v>1994</v>
      </c>
      <c r="L254" s="50">
        <v>76.692307692307693</v>
      </c>
      <c r="M254" s="52">
        <v>26</v>
      </c>
      <c r="N254" s="55">
        <v>282.86</v>
      </c>
      <c r="O254" s="16" t="s">
        <v>38</v>
      </c>
      <c r="P254" s="6">
        <v>141.8555667001003</v>
      </c>
      <c r="Q254" s="6">
        <v>10.879230769230769</v>
      </c>
      <c r="R254" s="16"/>
    </row>
    <row r="255" spans="1:18" x14ac:dyDescent="0.25">
      <c r="A255" t="s">
        <v>23</v>
      </c>
      <c r="B255" t="s">
        <v>18</v>
      </c>
      <c r="D255" s="42" t="s">
        <v>24</v>
      </c>
      <c r="E255" s="42" t="s">
        <v>25</v>
      </c>
      <c r="F255" t="s">
        <v>21</v>
      </c>
      <c r="G255" t="s">
        <v>22</v>
      </c>
      <c r="H255" s="5">
        <v>1</v>
      </c>
      <c r="I255" s="5" t="s">
        <v>9</v>
      </c>
      <c r="J255">
        <v>1</v>
      </c>
      <c r="K255" s="49">
        <v>2000</v>
      </c>
      <c r="L255" s="49">
        <v>74.074074074074076</v>
      </c>
      <c r="M255" s="51">
        <v>27</v>
      </c>
      <c r="N255" s="53">
        <v>69.98</v>
      </c>
      <c r="O255" s="11" t="s">
        <v>39</v>
      </c>
      <c r="P255" s="6">
        <v>34.99</v>
      </c>
      <c r="Q255" s="6">
        <v>2.5918518518518519</v>
      </c>
      <c r="R255" s="11"/>
    </row>
    <row r="256" spans="1:18" x14ac:dyDescent="0.25">
      <c r="A256" t="s">
        <v>23</v>
      </c>
      <c r="B256" t="s">
        <v>18</v>
      </c>
      <c r="D256" s="44" t="s">
        <v>24</v>
      </c>
      <c r="E256" s="42" t="s">
        <v>25</v>
      </c>
      <c r="F256" t="s">
        <v>21</v>
      </c>
      <c r="G256" t="s">
        <v>22</v>
      </c>
      <c r="H256" s="5">
        <v>1</v>
      </c>
      <c r="I256" s="5" t="s">
        <v>9</v>
      </c>
      <c r="J256">
        <v>1</v>
      </c>
      <c r="K256" s="50">
        <v>2025</v>
      </c>
      <c r="L256" s="50">
        <v>45</v>
      </c>
      <c r="M256" s="52">
        <v>45</v>
      </c>
      <c r="N256" s="55">
        <v>328.83</v>
      </c>
      <c r="O256" s="16" t="s">
        <v>40</v>
      </c>
      <c r="P256" s="6">
        <v>162.38518518518518</v>
      </c>
      <c r="Q256" s="6">
        <v>7.3073333333333332</v>
      </c>
      <c r="R256" s="16"/>
    </row>
    <row r="257" spans="1:18" x14ac:dyDescent="0.25">
      <c r="A257" t="s">
        <v>23</v>
      </c>
      <c r="B257" t="s">
        <v>18</v>
      </c>
      <c r="D257" s="42" t="s">
        <v>24</v>
      </c>
      <c r="E257" s="42" t="s">
        <v>25</v>
      </c>
      <c r="F257" t="s">
        <v>21</v>
      </c>
      <c r="G257" t="s">
        <v>22</v>
      </c>
      <c r="H257" s="5">
        <v>1</v>
      </c>
      <c r="I257" s="5" t="s">
        <v>9</v>
      </c>
      <c r="J257">
        <v>1</v>
      </c>
      <c r="K257" s="49">
        <v>2025</v>
      </c>
      <c r="L257" s="49">
        <v>45</v>
      </c>
      <c r="M257" s="51">
        <v>45</v>
      </c>
      <c r="N257" s="53">
        <v>265</v>
      </c>
      <c r="O257" s="11" t="s">
        <v>41</v>
      </c>
      <c r="P257" s="6">
        <v>130.8641975308642</v>
      </c>
      <c r="Q257" s="6">
        <v>5.8888888888888893</v>
      </c>
      <c r="R257" s="11"/>
    </row>
    <row r="258" spans="1:18" x14ac:dyDescent="0.25">
      <c r="A258" t="s">
        <v>23</v>
      </c>
      <c r="B258" t="s">
        <v>18</v>
      </c>
      <c r="D258" s="44" t="s">
        <v>24</v>
      </c>
      <c r="E258" s="42" t="s">
        <v>25</v>
      </c>
      <c r="F258" t="s">
        <v>21</v>
      </c>
      <c r="G258" t="s">
        <v>22</v>
      </c>
      <c r="H258" s="5">
        <v>1</v>
      </c>
      <c r="I258" s="5" t="s">
        <v>9</v>
      </c>
      <c r="J258">
        <v>1</v>
      </c>
      <c r="K258" s="50">
        <v>2087</v>
      </c>
      <c r="L258" s="50">
        <v>69.566666666666663</v>
      </c>
      <c r="M258" s="52">
        <v>30</v>
      </c>
      <c r="N258" s="55">
        <v>108.10928961748634</v>
      </c>
      <c r="O258" s="16" t="s">
        <v>42</v>
      </c>
      <c r="P258" s="6">
        <v>51.801288748196619</v>
      </c>
      <c r="Q258" s="6">
        <v>3.6036429872495446</v>
      </c>
      <c r="R258" s="16"/>
    </row>
    <row r="259" spans="1:18" x14ac:dyDescent="0.25">
      <c r="A259" t="s">
        <v>23</v>
      </c>
      <c r="B259" t="s">
        <v>18</v>
      </c>
      <c r="D259" s="42" t="s">
        <v>24</v>
      </c>
      <c r="E259" s="42" t="s">
        <v>25</v>
      </c>
      <c r="F259" t="s">
        <v>21</v>
      </c>
      <c r="G259" t="s">
        <v>22</v>
      </c>
      <c r="H259" s="5">
        <v>1</v>
      </c>
      <c r="I259" s="5" t="s">
        <v>9</v>
      </c>
      <c r="J259">
        <v>1</v>
      </c>
      <c r="K259" s="49">
        <v>2370</v>
      </c>
      <c r="L259" s="49">
        <v>79</v>
      </c>
      <c r="M259" s="51">
        <v>30</v>
      </c>
      <c r="N259" s="53">
        <v>116.09</v>
      </c>
      <c r="O259" s="11" t="s">
        <v>43</v>
      </c>
      <c r="P259" s="6">
        <v>48.983122362869196</v>
      </c>
      <c r="Q259" s="6">
        <v>3.8696666666666668</v>
      </c>
      <c r="R259" s="11"/>
    </row>
    <row r="260" spans="1:18" x14ac:dyDescent="0.25">
      <c r="A260" t="s">
        <v>23</v>
      </c>
      <c r="B260" t="s">
        <v>18</v>
      </c>
      <c r="D260" s="44" t="s">
        <v>24</v>
      </c>
      <c r="E260" s="42" t="s">
        <v>20</v>
      </c>
      <c r="F260" t="s">
        <v>21</v>
      </c>
      <c r="G260" t="s">
        <v>22</v>
      </c>
      <c r="H260" s="5">
        <v>1</v>
      </c>
      <c r="I260" s="5" t="s">
        <v>9</v>
      </c>
      <c r="J260">
        <v>1</v>
      </c>
      <c r="K260" s="50">
        <v>2415</v>
      </c>
      <c r="L260" s="50">
        <v>92.884615384615387</v>
      </c>
      <c r="M260" s="52">
        <v>26</v>
      </c>
      <c r="N260" s="55">
        <v>312</v>
      </c>
      <c r="O260" s="16" t="s">
        <v>44</v>
      </c>
      <c r="P260" s="6">
        <v>129.19254658385094</v>
      </c>
      <c r="Q260" s="6">
        <v>12</v>
      </c>
      <c r="R260" s="16"/>
    </row>
    <row r="261" spans="1:18" x14ac:dyDescent="0.25">
      <c r="A261" t="s">
        <v>23</v>
      </c>
      <c r="B261" t="s">
        <v>18</v>
      </c>
      <c r="D261" s="42" t="s">
        <v>24</v>
      </c>
      <c r="E261" s="42" t="s">
        <v>25</v>
      </c>
      <c r="F261" t="s">
        <v>21</v>
      </c>
      <c r="G261" t="s">
        <v>22</v>
      </c>
      <c r="H261" s="5">
        <v>1</v>
      </c>
      <c r="I261" s="5" t="s">
        <v>9</v>
      </c>
      <c r="J261">
        <v>1</v>
      </c>
      <c r="K261" s="49">
        <v>2480</v>
      </c>
      <c r="L261" s="49">
        <v>59.047619047619051</v>
      </c>
      <c r="M261" s="51">
        <v>42</v>
      </c>
      <c r="N261" s="53">
        <v>152</v>
      </c>
      <c r="O261" s="11" t="s">
        <v>45</v>
      </c>
      <c r="P261" s="6">
        <v>61.29032258064516</v>
      </c>
      <c r="Q261" s="6">
        <v>3.6190476190476191</v>
      </c>
      <c r="R261" s="11"/>
    </row>
    <row r="262" spans="1:18" x14ac:dyDescent="0.25">
      <c r="A262" t="s">
        <v>23</v>
      </c>
      <c r="B262" t="s">
        <v>18</v>
      </c>
      <c r="D262" s="44" t="s">
        <v>24</v>
      </c>
      <c r="E262" s="42" t="s">
        <v>25</v>
      </c>
      <c r="F262" t="s">
        <v>21</v>
      </c>
      <c r="G262" t="s">
        <v>22</v>
      </c>
      <c r="H262" s="5">
        <v>1</v>
      </c>
      <c r="I262" s="5" t="s">
        <v>9</v>
      </c>
      <c r="J262">
        <v>1</v>
      </c>
      <c r="K262" s="50">
        <v>2500</v>
      </c>
      <c r="L262" s="50">
        <v>104.16666666666667</v>
      </c>
      <c r="M262" s="52">
        <v>24</v>
      </c>
      <c r="N262" s="55">
        <v>52.99</v>
      </c>
      <c r="O262" s="12" t="s">
        <v>46</v>
      </c>
      <c r="P262" s="6">
        <v>21.195999999999998</v>
      </c>
      <c r="Q262" s="6">
        <v>2.2079166666666667</v>
      </c>
      <c r="R262" s="12"/>
    </row>
    <row r="263" spans="1:18" x14ac:dyDescent="0.25">
      <c r="A263" t="s">
        <v>23</v>
      </c>
      <c r="B263" t="s">
        <v>18</v>
      </c>
      <c r="D263" s="42" t="s">
        <v>24</v>
      </c>
      <c r="E263" s="42" t="s">
        <v>20</v>
      </c>
      <c r="F263" t="s">
        <v>21</v>
      </c>
      <c r="G263" t="s">
        <v>22</v>
      </c>
      <c r="H263" s="5">
        <v>1</v>
      </c>
      <c r="I263" s="5" t="s">
        <v>9</v>
      </c>
      <c r="J263">
        <v>1</v>
      </c>
      <c r="K263" s="49">
        <v>2529</v>
      </c>
      <c r="L263" s="49">
        <v>101.16</v>
      </c>
      <c r="M263" s="51">
        <v>25</v>
      </c>
      <c r="N263" s="53">
        <v>163</v>
      </c>
      <c r="O263" s="11" t="s">
        <v>47</v>
      </c>
      <c r="P263" s="6">
        <v>64.452352708580463</v>
      </c>
      <c r="Q263" s="6">
        <v>6.52</v>
      </c>
      <c r="R263" s="11"/>
    </row>
    <row r="264" spans="1:18" x14ac:dyDescent="0.25">
      <c r="A264" t="s">
        <v>23</v>
      </c>
      <c r="B264" t="s">
        <v>18</v>
      </c>
      <c r="D264" s="44" t="s">
        <v>24</v>
      </c>
      <c r="E264" s="42" t="s">
        <v>25</v>
      </c>
      <c r="F264" t="s">
        <v>21</v>
      </c>
      <c r="G264" t="s">
        <v>22</v>
      </c>
      <c r="H264" s="5">
        <v>1</v>
      </c>
      <c r="I264" s="5" t="s">
        <v>9</v>
      </c>
      <c r="J264">
        <v>1</v>
      </c>
      <c r="K264" s="50">
        <v>2550</v>
      </c>
      <c r="L264" s="50">
        <v>85</v>
      </c>
      <c r="M264" s="52">
        <v>30</v>
      </c>
      <c r="N264" s="55">
        <v>352.45</v>
      </c>
      <c r="O264" s="16" t="s">
        <v>48</v>
      </c>
      <c r="P264" s="6">
        <v>138.21568627450981</v>
      </c>
      <c r="Q264" s="6">
        <v>11.748333333333333</v>
      </c>
      <c r="R264" s="16"/>
    </row>
    <row r="265" spans="1:18" x14ac:dyDescent="0.25">
      <c r="A265" t="s">
        <v>23</v>
      </c>
      <c r="B265" t="s">
        <v>18</v>
      </c>
      <c r="D265" s="42" t="s">
        <v>24</v>
      </c>
      <c r="E265" s="42" t="s">
        <v>20</v>
      </c>
      <c r="F265" t="s">
        <v>21</v>
      </c>
      <c r="G265" t="s">
        <v>22</v>
      </c>
      <c r="H265" s="5">
        <v>1</v>
      </c>
      <c r="I265" s="5" t="s">
        <v>9</v>
      </c>
      <c r="J265">
        <v>1</v>
      </c>
      <c r="K265" s="49">
        <v>2689</v>
      </c>
      <c r="L265" s="49">
        <v>103.42307692307692</v>
      </c>
      <c r="M265" s="51">
        <v>26</v>
      </c>
      <c r="N265" s="53">
        <v>156</v>
      </c>
      <c r="O265" s="11" t="s">
        <v>49</v>
      </c>
      <c r="P265" s="6">
        <v>58.014131647452579</v>
      </c>
      <c r="Q265" s="6">
        <v>6</v>
      </c>
      <c r="R265" s="11"/>
    </row>
    <row r="266" spans="1:18" x14ac:dyDescent="0.25">
      <c r="A266" t="s">
        <v>23</v>
      </c>
      <c r="B266" t="s">
        <v>18</v>
      </c>
      <c r="D266" s="44" t="s">
        <v>24</v>
      </c>
      <c r="E266" s="42" t="s">
        <v>20</v>
      </c>
      <c r="F266" t="s">
        <v>21</v>
      </c>
      <c r="G266" t="s">
        <v>22</v>
      </c>
      <c r="H266" s="5">
        <v>1</v>
      </c>
      <c r="I266" s="5" t="s">
        <v>9</v>
      </c>
      <c r="J266">
        <v>1</v>
      </c>
      <c r="K266" s="50">
        <v>2689</v>
      </c>
      <c r="L266" s="50">
        <v>103.42307692307692</v>
      </c>
      <c r="M266" s="52">
        <v>26</v>
      </c>
      <c r="N266" s="55">
        <v>192</v>
      </c>
      <c r="O266" s="16" t="s">
        <v>50</v>
      </c>
      <c r="P266" s="6">
        <v>71.402008181480099</v>
      </c>
      <c r="Q266" s="6">
        <v>7.384615384615385</v>
      </c>
      <c r="R266" s="16"/>
    </row>
    <row r="267" spans="1:18" x14ac:dyDescent="0.25">
      <c r="A267" t="s">
        <v>23</v>
      </c>
      <c r="B267" t="s">
        <v>18</v>
      </c>
      <c r="D267" s="42" t="s">
        <v>24</v>
      </c>
      <c r="E267" s="42" t="s">
        <v>20</v>
      </c>
      <c r="F267" t="s">
        <v>21</v>
      </c>
      <c r="G267" t="s">
        <v>22</v>
      </c>
      <c r="H267" s="5">
        <v>1</v>
      </c>
      <c r="I267" s="5" t="s">
        <v>9</v>
      </c>
      <c r="J267">
        <v>1</v>
      </c>
      <c r="K267" s="49">
        <v>2689</v>
      </c>
      <c r="L267" s="49">
        <v>103.42307692307692</v>
      </c>
      <c r="M267" s="51">
        <v>26</v>
      </c>
      <c r="N267" s="53">
        <v>220.42</v>
      </c>
      <c r="O267" s="11" t="s">
        <v>51</v>
      </c>
      <c r="P267" s="6">
        <v>81.970992934176266</v>
      </c>
      <c r="Q267" s="6">
        <v>8.4776923076923065</v>
      </c>
      <c r="R267" s="11"/>
    </row>
    <row r="268" spans="1:18" x14ac:dyDescent="0.25">
      <c r="A268" t="s">
        <v>23</v>
      </c>
      <c r="B268" t="s">
        <v>18</v>
      </c>
      <c r="D268" s="44" t="s">
        <v>24</v>
      </c>
      <c r="E268" s="42" t="s">
        <v>37</v>
      </c>
      <c r="F268" t="s">
        <v>21</v>
      </c>
      <c r="G268" t="s">
        <v>22</v>
      </c>
      <c r="H268" s="5">
        <v>1</v>
      </c>
      <c r="I268" s="5" t="s">
        <v>9</v>
      </c>
      <c r="J268">
        <v>1</v>
      </c>
      <c r="K268" s="50">
        <v>2720</v>
      </c>
      <c r="L268" s="50">
        <v>77.714285714285708</v>
      </c>
      <c r="M268" s="52">
        <v>35</v>
      </c>
      <c r="N268" s="55">
        <v>234.66</v>
      </c>
      <c r="O268" s="16" t="s">
        <v>52</v>
      </c>
      <c r="P268" s="6">
        <v>86.272058823529406</v>
      </c>
      <c r="Q268" s="6">
        <v>6.7045714285714286</v>
      </c>
      <c r="R268" s="16"/>
    </row>
    <row r="269" spans="1:18" x14ac:dyDescent="0.25">
      <c r="A269" t="s">
        <v>23</v>
      </c>
      <c r="B269" t="s">
        <v>18</v>
      </c>
      <c r="D269" s="42" t="s">
        <v>24</v>
      </c>
      <c r="E269" s="42" t="s">
        <v>37</v>
      </c>
      <c r="F269" t="s">
        <v>21</v>
      </c>
      <c r="G269" t="s">
        <v>22</v>
      </c>
      <c r="H269" s="5">
        <v>1</v>
      </c>
      <c r="I269" s="5" t="s">
        <v>9</v>
      </c>
      <c r="J269">
        <v>1</v>
      </c>
      <c r="K269" s="49">
        <v>2858</v>
      </c>
      <c r="L269" s="49">
        <v>81.657142857142858</v>
      </c>
      <c r="M269" s="51">
        <v>35</v>
      </c>
      <c r="N269" s="53">
        <v>159</v>
      </c>
      <c r="O269" s="11" t="s">
        <v>53</v>
      </c>
      <c r="P269" s="6">
        <v>55.633310006997903</v>
      </c>
      <c r="Q269" s="6">
        <v>4.5428571428571427</v>
      </c>
      <c r="R269" s="11"/>
    </row>
    <row r="270" spans="1:18" x14ac:dyDescent="0.25">
      <c r="A270" t="s">
        <v>23</v>
      </c>
      <c r="B270" t="s">
        <v>18</v>
      </c>
      <c r="D270" s="44" t="s">
        <v>24</v>
      </c>
      <c r="E270" s="42" t="s">
        <v>25</v>
      </c>
      <c r="F270" t="s">
        <v>21</v>
      </c>
      <c r="G270" t="s">
        <v>22</v>
      </c>
      <c r="H270" s="5">
        <v>1</v>
      </c>
      <c r="I270" s="5" t="s">
        <v>9</v>
      </c>
      <c r="J270">
        <v>1</v>
      </c>
      <c r="K270" s="50">
        <v>3100</v>
      </c>
      <c r="L270" s="50">
        <v>92.537313432835816</v>
      </c>
      <c r="M270" s="52">
        <v>33.5</v>
      </c>
      <c r="N270" s="55">
        <v>115.77</v>
      </c>
      <c r="O270" s="16" t="s">
        <v>54</v>
      </c>
      <c r="P270" s="6">
        <v>37.345161290322579</v>
      </c>
      <c r="Q270" s="6">
        <v>3.4558208955223879</v>
      </c>
      <c r="R270" s="16"/>
    </row>
    <row r="271" spans="1:18" x14ac:dyDescent="0.25">
      <c r="A271" t="s">
        <v>23</v>
      </c>
      <c r="B271" t="s">
        <v>18</v>
      </c>
      <c r="D271" s="42" t="s">
        <v>24</v>
      </c>
      <c r="E271" s="42" t="s">
        <v>25</v>
      </c>
      <c r="F271" t="s">
        <v>21</v>
      </c>
      <c r="G271" t="s">
        <v>22</v>
      </c>
      <c r="H271" s="5">
        <v>1</v>
      </c>
      <c r="I271" s="5" t="s">
        <v>9</v>
      </c>
      <c r="J271">
        <v>1</v>
      </c>
      <c r="K271" s="49">
        <v>3100</v>
      </c>
      <c r="L271" s="49">
        <v>93.939393939393938</v>
      </c>
      <c r="M271" s="51">
        <v>33</v>
      </c>
      <c r="N271" s="53">
        <v>99.97</v>
      </c>
      <c r="O271" s="11" t="s">
        <v>55</v>
      </c>
      <c r="P271" s="6">
        <v>32.248387096774195</v>
      </c>
      <c r="Q271" s="6">
        <v>3.0293939393939393</v>
      </c>
      <c r="R271" s="11"/>
    </row>
    <row r="272" spans="1:18" x14ac:dyDescent="0.25">
      <c r="A272" t="s">
        <v>23</v>
      </c>
      <c r="B272" t="s">
        <v>18</v>
      </c>
      <c r="D272" s="44" t="s">
        <v>24</v>
      </c>
      <c r="E272" s="42" t="s">
        <v>25</v>
      </c>
      <c r="F272" t="s">
        <v>21</v>
      </c>
      <c r="G272" t="s">
        <v>22</v>
      </c>
      <c r="H272" s="5">
        <v>1</v>
      </c>
      <c r="I272" s="5" t="s">
        <v>9</v>
      </c>
      <c r="J272">
        <v>1</v>
      </c>
      <c r="K272" s="50">
        <v>3100</v>
      </c>
      <c r="L272" s="50">
        <v>93.939393939393938</v>
      </c>
      <c r="M272" s="52">
        <v>33</v>
      </c>
      <c r="N272" s="55">
        <v>109</v>
      </c>
      <c r="O272" s="16" t="s">
        <v>56</v>
      </c>
      <c r="P272" s="6">
        <v>35.161290322580648</v>
      </c>
      <c r="Q272" s="6">
        <v>3.3030303030303032</v>
      </c>
      <c r="R272" s="16"/>
    </row>
    <row r="273" spans="1:18" x14ac:dyDescent="0.25">
      <c r="A273" t="s">
        <v>23</v>
      </c>
      <c r="B273" t="s">
        <v>18</v>
      </c>
      <c r="D273" s="42" t="s">
        <v>24</v>
      </c>
      <c r="E273" s="42" t="s">
        <v>25</v>
      </c>
      <c r="F273" t="s">
        <v>21</v>
      </c>
      <c r="G273" t="s">
        <v>22</v>
      </c>
      <c r="H273" s="5">
        <v>1</v>
      </c>
      <c r="I273" s="5" t="s">
        <v>9</v>
      </c>
      <c r="J273">
        <v>1</v>
      </c>
      <c r="K273" s="49">
        <v>3100</v>
      </c>
      <c r="L273" s="49">
        <v>92.537313432835816</v>
      </c>
      <c r="M273" s="51">
        <v>33.5</v>
      </c>
      <c r="N273" s="53">
        <v>98.6</v>
      </c>
      <c r="O273" s="11" t="s">
        <v>57</v>
      </c>
      <c r="P273" s="6">
        <v>31.806451612903221</v>
      </c>
      <c r="Q273" s="6">
        <v>2.9432835820895522</v>
      </c>
      <c r="R273" s="11"/>
    </row>
    <row r="274" spans="1:18" x14ac:dyDescent="0.25">
      <c r="A274" t="s">
        <v>23</v>
      </c>
      <c r="B274" t="s">
        <v>18</v>
      </c>
      <c r="D274" s="44" t="s">
        <v>24</v>
      </c>
      <c r="E274" s="42" t="s">
        <v>25</v>
      </c>
      <c r="F274" t="s">
        <v>21</v>
      </c>
      <c r="G274" t="s">
        <v>22</v>
      </c>
      <c r="H274" s="5">
        <v>1</v>
      </c>
      <c r="I274" s="5" t="s">
        <v>9</v>
      </c>
      <c r="J274">
        <v>1</v>
      </c>
      <c r="K274" s="50">
        <v>3150</v>
      </c>
      <c r="L274" s="50">
        <v>90</v>
      </c>
      <c r="M274" s="52">
        <v>35</v>
      </c>
      <c r="N274" s="55">
        <v>139</v>
      </c>
      <c r="O274" s="16" t="s">
        <v>58</v>
      </c>
      <c r="P274" s="6">
        <v>44.126984126984127</v>
      </c>
      <c r="Q274" s="6">
        <v>3.9714285714285715</v>
      </c>
      <c r="R274" s="16"/>
    </row>
    <row r="275" spans="1:18" x14ac:dyDescent="0.25">
      <c r="A275" t="s">
        <v>23</v>
      </c>
      <c r="B275" t="s">
        <v>18</v>
      </c>
      <c r="D275" s="42" t="s">
        <v>24</v>
      </c>
      <c r="E275" s="42" t="s">
        <v>25</v>
      </c>
      <c r="F275" t="s">
        <v>21</v>
      </c>
      <c r="G275" t="s">
        <v>22</v>
      </c>
      <c r="H275" s="5">
        <v>1</v>
      </c>
      <c r="I275" s="5" t="s">
        <v>9</v>
      </c>
      <c r="J275">
        <v>1</v>
      </c>
      <c r="K275" s="49">
        <v>3180</v>
      </c>
      <c r="L275" s="49">
        <v>90.857142857142861</v>
      </c>
      <c r="M275" s="51">
        <v>35</v>
      </c>
      <c r="N275" s="53">
        <v>169.79</v>
      </c>
      <c r="O275" s="11" t="s">
        <v>59</v>
      </c>
      <c r="P275" s="6">
        <v>53.393081761006286</v>
      </c>
      <c r="Q275" s="6">
        <v>4.8511428571428565</v>
      </c>
      <c r="R275" s="11"/>
    </row>
    <row r="276" spans="1:18" x14ac:dyDescent="0.25">
      <c r="A276" t="s">
        <v>23</v>
      </c>
      <c r="B276" t="s">
        <v>18</v>
      </c>
      <c r="D276" s="44" t="s">
        <v>24</v>
      </c>
      <c r="E276" s="42" t="s">
        <v>25</v>
      </c>
      <c r="F276" t="s">
        <v>21</v>
      </c>
      <c r="G276" t="s">
        <v>22</v>
      </c>
      <c r="H276" s="5">
        <v>2</v>
      </c>
      <c r="I276" s="5" t="s">
        <v>9</v>
      </c>
      <c r="J276">
        <v>2</v>
      </c>
      <c r="K276" s="50">
        <v>3241</v>
      </c>
      <c r="L276" s="50">
        <v>140.91304347826087</v>
      </c>
      <c r="M276" s="52">
        <v>23</v>
      </c>
      <c r="N276" s="55">
        <v>268.19</v>
      </c>
      <c r="O276" s="16" t="s">
        <v>60</v>
      </c>
      <c r="P276" s="6">
        <v>82.749151496451702</v>
      </c>
      <c r="Q276" s="6">
        <v>11.660434782608695</v>
      </c>
      <c r="R276" s="16"/>
    </row>
    <row r="277" spans="1:18" x14ac:dyDescent="0.25">
      <c r="A277" t="s">
        <v>23</v>
      </c>
      <c r="B277" t="s">
        <v>18</v>
      </c>
      <c r="D277" s="42" t="s">
        <v>24</v>
      </c>
      <c r="E277" s="42" t="s">
        <v>25</v>
      </c>
      <c r="F277" t="s">
        <v>21</v>
      </c>
      <c r="G277" t="s">
        <v>22</v>
      </c>
      <c r="H277" s="5">
        <v>2</v>
      </c>
      <c r="I277" s="5" t="s">
        <v>9</v>
      </c>
      <c r="J277">
        <v>2</v>
      </c>
      <c r="K277" s="49">
        <v>3300</v>
      </c>
      <c r="L277" s="49">
        <v>110</v>
      </c>
      <c r="M277" s="51">
        <v>30</v>
      </c>
      <c r="N277" s="53">
        <v>628.92999999999995</v>
      </c>
      <c r="O277" s="7" t="s">
        <v>61</v>
      </c>
      <c r="P277" s="6">
        <v>190.58484848484846</v>
      </c>
      <c r="Q277" s="6">
        <v>20.964333333333332</v>
      </c>
      <c r="R277" s="7"/>
    </row>
    <row r="278" spans="1:18" x14ac:dyDescent="0.25">
      <c r="A278" t="s">
        <v>23</v>
      </c>
      <c r="B278" t="s">
        <v>18</v>
      </c>
      <c r="D278" s="44" t="s">
        <v>24</v>
      </c>
      <c r="E278" s="42" t="s">
        <v>37</v>
      </c>
      <c r="F278" t="s">
        <v>21</v>
      </c>
      <c r="G278" t="s">
        <v>22</v>
      </c>
      <c r="H278" s="5">
        <v>2</v>
      </c>
      <c r="I278" s="5" t="s">
        <v>9</v>
      </c>
      <c r="J278">
        <v>2</v>
      </c>
      <c r="K278" s="50">
        <v>3330</v>
      </c>
      <c r="L278" s="50">
        <v>70.851063829787236</v>
      </c>
      <c r="M278" s="52">
        <v>47</v>
      </c>
      <c r="N278" s="55">
        <v>285.17</v>
      </c>
      <c r="O278" s="16" t="s">
        <v>62</v>
      </c>
      <c r="P278" s="6">
        <v>85.636636636636652</v>
      </c>
      <c r="Q278" s="6">
        <v>6.0674468085106383</v>
      </c>
      <c r="R278" s="16"/>
    </row>
    <row r="279" spans="1:18" x14ac:dyDescent="0.25">
      <c r="A279" t="s">
        <v>23</v>
      </c>
      <c r="B279" t="s">
        <v>18</v>
      </c>
      <c r="D279" s="42" t="s">
        <v>24</v>
      </c>
      <c r="E279" s="42" t="s">
        <v>25</v>
      </c>
      <c r="F279" t="s">
        <v>21</v>
      </c>
      <c r="G279" t="s">
        <v>22</v>
      </c>
      <c r="H279" s="5">
        <v>2</v>
      </c>
      <c r="I279" s="5" t="s">
        <v>9</v>
      </c>
      <c r="J279">
        <v>2</v>
      </c>
      <c r="K279" s="49">
        <v>3391</v>
      </c>
      <c r="L279" s="49">
        <v>96.885714285714286</v>
      </c>
      <c r="M279" s="51">
        <v>35</v>
      </c>
      <c r="N279" s="53">
        <v>291.54000000000002</v>
      </c>
      <c r="O279" s="11" t="s">
        <v>63</v>
      </c>
      <c r="P279" s="6">
        <v>85.974638749631382</v>
      </c>
      <c r="Q279" s="6">
        <v>8.329714285714287</v>
      </c>
      <c r="R279" s="11"/>
    </row>
    <row r="280" spans="1:18" x14ac:dyDescent="0.25">
      <c r="A280" t="s">
        <v>23</v>
      </c>
      <c r="B280" t="s">
        <v>18</v>
      </c>
      <c r="D280" s="44" t="s">
        <v>24</v>
      </c>
      <c r="E280" s="42" t="s">
        <v>20</v>
      </c>
      <c r="F280" t="s">
        <v>21</v>
      </c>
      <c r="G280" t="s">
        <v>22</v>
      </c>
      <c r="H280" s="5">
        <v>2</v>
      </c>
      <c r="I280" s="5" t="s">
        <v>9</v>
      </c>
      <c r="J280">
        <v>2</v>
      </c>
      <c r="K280" s="50">
        <v>3400</v>
      </c>
      <c r="L280" s="50">
        <v>100</v>
      </c>
      <c r="M280" s="52">
        <v>34</v>
      </c>
      <c r="N280" s="55">
        <v>106.28415300546447</v>
      </c>
      <c r="O280" s="12" t="s">
        <v>64</v>
      </c>
      <c r="P280" s="6">
        <v>31.2600450016072</v>
      </c>
      <c r="Q280" s="6">
        <v>3.12600450016072</v>
      </c>
      <c r="R280" s="12"/>
    </row>
    <row r="281" spans="1:18" x14ac:dyDescent="0.25">
      <c r="A281" t="s">
        <v>23</v>
      </c>
      <c r="B281" t="s">
        <v>18</v>
      </c>
      <c r="D281" s="44" t="s">
        <v>24</v>
      </c>
      <c r="E281" s="42" t="s">
        <v>25</v>
      </c>
      <c r="F281" t="s">
        <v>21</v>
      </c>
      <c r="G281" t="s">
        <v>22</v>
      </c>
      <c r="H281" s="5">
        <v>2</v>
      </c>
      <c r="I281" s="5" t="s">
        <v>9</v>
      </c>
      <c r="J281">
        <v>2</v>
      </c>
      <c r="K281" s="50">
        <v>3500</v>
      </c>
      <c r="L281" s="50">
        <v>104.79041916167665</v>
      </c>
      <c r="M281" s="52">
        <v>33.4</v>
      </c>
      <c r="N281" s="55">
        <v>131.01</v>
      </c>
      <c r="O281" s="16" t="s">
        <v>69</v>
      </c>
      <c r="P281" s="6">
        <v>37.431428571428569</v>
      </c>
      <c r="Q281" s="6">
        <v>3.9224550898203594</v>
      </c>
      <c r="R281" s="16"/>
    </row>
    <row r="282" spans="1:18" x14ac:dyDescent="0.25">
      <c r="A282" t="s">
        <v>23</v>
      </c>
      <c r="B282" t="s">
        <v>18</v>
      </c>
      <c r="D282" s="42" t="s">
        <v>24</v>
      </c>
      <c r="E282" s="42" t="s">
        <v>20</v>
      </c>
      <c r="F282" t="s">
        <v>21</v>
      </c>
      <c r="G282" t="s">
        <v>22</v>
      </c>
      <c r="H282" s="5">
        <v>2</v>
      </c>
      <c r="I282" s="5" t="s">
        <v>9</v>
      </c>
      <c r="J282">
        <v>2</v>
      </c>
      <c r="K282" s="49">
        <v>3500</v>
      </c>
      <c r="L282" s="49">
        <v>100</v>
      </c>
      <c r="M282" s="51">
        <v>35</v>
      </c>
      <c r="N282" s="53">
        <v>102.85</v>
      </c>
      <c r="O282" s="7" t="s">
        <v>70</v>
      </c>
      <c r="P282" s="6">
        <v>29.385714285714283</v>
      </c>
      <c r="Q282" s="6">
        <v>2.9385714285714286</v>
      </c>
      <c r="R282" s="7"/>
    </row>
    <row r="283" spans="1:18" x14ac:dyDescent="0.25">
      <c r="A283" t="s">
        <v>23</v>
      </c>
      <c r="B283" t="s">
        <v>18</v>
      </c>
      <c r="D283" s="44" t="s">
        <v>24</v>
      </c>
      <c r="E283" s="42" t="s">
        <v>25</v>
      </c>
      <c r="F283" t="s">
        <v>21</v>
      </c>
      <c r="G283" t="s">
        <v>22</v>
      </c>
      <c r="H283" s="5">
        <v>2</v>
      </c>
      <c r="I283" s="5" t="s">
        <v>9</v>
      </c>
      <c r="J283">
        <v>2</v>
      </c>
      <c r="K283" s="50">
        <v>3524</v>
      </c>
      <c r="L283" s="50">
        <v>83.904761904761898</v>
      </c>
      <c r="M283" s="52">
        <v>42</v>
      </c>
      <c r="N283" s="55">
        <v>245.2</v>
      </c>
      <c r="O283" s="16" t="s">
        <v>71</v>
      </c>
      <c r="P283" s="6">
        <v>69.580022701475585</v>
      </c>
      <c r="Q283" s="6">
        <v>5.8380952380952378</v>
      </c>
      <c r="R283" s="16"/>
    </row>
    <row r="284" spans="1:18" x14ac:dyDescent="0.25">
      <c r="A284" t="s">
        <v>23</v>
      </c>
      <c r="B284" t="s">
        <v>18</v>
      </c>
      <c r="D284" s="42" t="s">
        <v>24</v>
      </c>
      <c r="E284" s="42" t="s">
        <v>25</v>
      </c>
      <c r="F284" t="s">
        <v>21</v>
      </c>
      <c r="G284" t="s">
        <v>22</v>
      </c>
      <c r="H284" s="5">
        <v>2</v>
      </c>
      <c r="I284" s="5" t="s">
        <v>9</v>
      </c>
      <c r="J284">
        <v>2</v>
      </c>
      <c r="K284" s="49">
        <v>3600</v>
      </c>
      <c r="L284" s="49">
        <v>52.941176470588232</v>
      </c>
      <c r="M284" s="51">
        <v>68</v>
      </c>
      <c r="N284" s="53">
        <v>527.12</v>
      </c>
      <c r="O284" s="11" t="s">
        <v>72</v>
      </c>
      <c r="P284" s="6">
        <v>146.42222222222222</v>
      </c>
      <c r="Q284" s="6">
        <v>7.7517647058823531</v>
      </c>
      <c r="R284" s="11"/>
    </row>
    <row r="285" spans="1:18" x14ac:dyDescent="0.25">
      <c r="A285" t="s">
        <v>23</v>
      </c>
      <c r="B285" t="s">
        <v>18</v>
      </c>
      <c r="D285" s="44" t="s">
        <v>24</v>
      </c>
      <c r="E285" s="42" t="s">
        <v>25</v>
      </c>
      <c r="F285" t="s">
        <v>21</v>
      </c>
      <c r="G285" t="s">
        <v>22</v>
      </c>
      <c r="H285" s="5">
        <v>2</v>
      </c>
      <c r="I285" s="5" t="s">
        <v>9</v>
      </c>
      <c r="J285">
        <v>2</v>
      </c>
      <c r="K285" s="50">
        <v>3600</v>
      </c>
      <c r="L285" s="50">
        <v>52.941176470588232</v>
      </c>
      <c r="M285" s="52">
        <v>68</v>
      </c>
      <c r="N285" s="55">
        <v>354.45</v>
      </c>
      <c r="O285" s="16" t="s">
        <v>73</v>
      </c>
      <c r="P285" s="6">
        <v>98.458333333333329</v>
      </c>
      <c r="Q285" s="6">
        <v>5.2124999999999995</v>
      </c>
      <c r="R285" s="16"/>
    </row>
    <row r="286" spans="1:18" x14ac:dyDescent="0.25">
      <c r="A286" t="s">
        <v>23</v>
      </c>
      <c r="B286" t="s">
        <v>18</v>
      </c>
      <c r="D286" s="7" t="s">
        <v>24</v>
      </c>
      <c r="E286" s="7" t="s">
        <v>20</v>
      </c>
      <c r="F286" t="s">
        <v>21</v>
      </c>
      <c r="G286" t="s">
        <v>22</v>
      </c>
      <c r="H286" s="5">
        <v>2</v>
      </c>
      <c r="I286" s="5" t="s">
        <v>9</v>
      </c>
      <c r="J286">
        <v>2</v>
      </c>
      <c r="K286" s="8">
        <v>3638</v>
      </c>
      <c r="L286" s="8">
        <v>103.94285714285714</v>
      </c>
      <c r="M286" s="9">
        <v>35</v>
      </c>
      <c r="N286" s="10">
        <v>130.94999999999999</v>
      </c>
      <c r="O286" s="7" t="s">
        <v>74</v>
      </c>
      <c r="P286" s="6">
        <v>35.995052226498068</v>
      </c>
      <c r="Q286" s="6">
        <v>3.7414285714285711</v>
      </c>
      <c r="R286" s="7"/>
    </row>
    <row r="287" spans="1:18" x14ac:dyDescent="0.25">
      <c r="A287" t="s">
        <v>23</v>
      </c>
      <c r="B287" t="s">
        <v>18</v>
      </c>
      <c r="D287" s="12" t="s">
        <v>24</v>
      </c>
      <c r="E287" s="7" t="s">
        <v>20</v>
      </c>
      <c r="F287" t="s">
        <v>21</v>
      </c>
      <c r="G287" t="s">
        <v>22</v>
      </c>
      <c r="H287" s="5">
        <v>2</v>
      </c>
      <c r="I287" s="5" t="s">
        <v>9</v>
      </c>
      <c r="J287">
        <v>2</v>
      </c>
      <c r="K287" s="13">
        <v>3819</v>
      </c>
      <c r="L287" s="13">
        <v>93.146341463414629</v>
      </c>
      <c r="M287" s="14">
        <v>41</v>
      </c>
      <c r="N287" s="15">
        <v>180</v>
      </c>
      <c r="O287" s="16" t="s">
        <v>75</v>
      </c>
      <c r="P287" s="6">
        <v>47.132757266300075</v>
      </c>
      <c r="Q287" s="6">
        <v>4.3902439024390247</v>
      </c>
      <c r="R287" s="16"/>
    </row>
    <row r="288" spans="1:18" x14ac:dyDescent="0.25">
      <c r="A288" t="s">
        <v>23</v>
      </c>
      <c r="B288" t="s">
        <v>18</v>
      </c>
      <c r="D288" s="7" t="s">
        <v>24</v>
      </c>
      <c r="E288" s="7" t="s">
        <v>25</v>
      </c>
      <c r="F288" t="s">
        <v>21</v>
      </c>
      <c r="G288" t="s">
        <v>22</v>
      </c>
      <c r="H288" s="5">
        <v>2</v>
      </c>
      <c r="I288" s="5" t="s">
        <v>9</v>
      </c>
      <c r="J288">
        <v>2</v>
      </c>
      <c r="K288" s="8">
        <v>3872</v>
      </c>
      <c r="L288" s="8">
        <v>96.8</v>
      </c>
      <c r="M288" s="9">
        <v>40</v>
      </c>
      <c r="N288" s="10">
        <v>143.15</v>
      </c>
      <c r="O288" s="11" t="s">
        <v>76</v>
      </c>
      <c r="P288" s="6">
        <v>36.970557851239668</v>
      </c>
      <c r="Q288" s="6">
        <v>3.5787500000000003</v>
      </c>
      <c r="R288" s="11"/>
    </row>
    <row r="289" spans="1:19" x14ac:dyDescent="0.25">
      <c r="A289" t="s">
        <v>23</v>
      </c>
      <c r="B289" t="s">
        <v>18</v>
      </c>
      <c r="D289" s="12" t="s">
        <v>24</v>
      </c>
      <c r="E289" s="7" t="s">
        <v>37</v>
      </c>
      <c r="F289" t="s">
        <v>21</v>
      </c>
      <c r="G289" t="s">
        <v>22</v>
      </c>
      <c r="H289" s="5">
        <v>2</v>
      </c>
      <c r="I289" s="5" t="s">
        <v>9</v>
      </c>
      <c r="J289">
        <v>2</v>
      </c>
      <c r="K289" s="13">
        <v>4000</v>
      </c>
      <c r="L289" s="13">
        <v>85.106382978723403</v>
      </c>
      <c r="M289" s="14">
        <v>47</v>
      </c>
      <c r="N289" s="15">
        <v>592.66</v>
      </c>
      <c r="O289" s="16" t="s">
        <v>77</v>
      </c>
      <c r="P289" s="6">
        <v>148.16499999999999</v>
      </c>
      <c r="Q289" s="6">
        <v>12.609787234042553</v>
      </c>
      <c r="R289" s="16"/>
    </row>
    <row r="290" spans="1:19" x14ac:dyDescent="0.25">
      <c r="A290" t="s">
        <v>23</v>
      </c>
      <c r="B290" t="s">
        <v>18</v>
      </c>
      <c r="D290" s="7" t="s">
        <v>24</v>
      </c>
      <c r="E290" s="7" t="s">
        <v>37</v>
      </c>
      <c r="F290" t="s">
        <v>21</v>
      </c>
      <c r="G290" t="s">
        <v>22</v>
      </c>
      <c r="H290" s="5">
        <v>2</v>
      </c>
      <c r="I290" s="5" t="s">
        <v>9</v>
      </c>
      <c r="J290">
        <v>2</v>
      </c>
      <c r="K290" s="8">
        <v>4019</v>
      </c>
      <c r="L290" s="8">
        <v>77.288461538461533</v>
      </c>
      <c r="M290" s="9">
        <v>52</v>
      </c>
      <c r="N290" s="10">
        <v>442</v>
      </c>
      <c r="O290" s="11" t="s">
        <v>78</v>
      </c>
      <c r="P290" s="6">
        <v>109.97760636974371</v>
      </c>
      <c r="Q290" s="6">
        <v>8.5</v>
      </c>
      <c r="R290" s="11"/>
    </row>
    <row r="291" spans="1:19" x14ac:dyDescent="0.25">
      <c r="A291" t="s">
        <v>23</v>
      </c>
      <c r="B291" t="s">
        <v>18</v>
      </c>
      <c r="D291" s="12" t="s">
        <v>24</v>
      </c>
      <c r="E291" s="7" t="s">
        <v>37</v>
      </c>
      <c r="F291" t="s">
        <v>21</v>
      </c>
      <c r="G291" t="s">
        <v>22</v>
      </c>
      <c r="H291" s="5">
        <v>2</v>
      </c>
      <c r="I291" s="5" t="s">
        <v>9</v>
      </c>
      <c r="J291">
        <v>2</v>
      </c>
      <c r="K291" s="13">
        <v>4049</v>
      </c>
      <c r="L291" s="13">
        <v>76.396226415094333</v>
      </c>
      <c r="M291" s="14">
        <v>53</v>
      </c>
      <c r="N291" s="15">
        <v>253.82513661202185</v>
      </c>
      <c r="O291" s="16" t="s">
        <v>79</v>
      </c>
      <c r="P291" s="6">
        <v>62.688351842929578</v>
      </c>
      <c r="Q291" s="6">
        <v>4.7891535209815448</v>
      </c>
      <c r="R291" s="16"/>
    </row>
    <row r="292" spans="1:19" x14ac:dyDescent="0.25">
      <c r="A292" t="s">
        <v>23</v>
      </c>
      <c r="B292" t="s">
        <v>18</v>
      </c>
      <c r="D292" s="7" t="s">
        <v>24</v>
      </c>
      <c r="E292" s="7" t="s">
        <v>25</v>
      </c>
      <c r="F292" t="s">
        <v>21</v>
      </c>
      <c r="G292" t="s">
        <v>22</v>
      </c>
      <c r="H292" s="5">
        <v>2</v>
      </c>
      <c r="I292" s="5" t="s">
        <v>9</v>
      </c>
      <c r="J292">
        <v>2</v>
      </c>
      <c r="K292" s="8">
        <v>4200</v>
      </c>
      <c r="L292" s="8">
        <v>105</v>
      </c>
      <c r="M292" s="9">
        <v>40</v>
      </c>
      <c r="N292" s="10">
        <v>682</v>
      </c>
      <c r="O292" s="11" t="s">
        <v>80</v>
      </c>
      <c r="P292" s="6">
        <v>162.38095238095238</v>
      </c>
      <c r="Q292" s="6">
        <v>17.05</v>
      </c>
      <c r="R292" s="11"/>
    </row>
    <row r="293" spans="1:19" x14ac:dyDescent="0.25">
      <c r="A293" t="s">
        <v>23</v>
      </c>
      <c r="B293" t="s">
        <v>18</v>
      </c>
      <c r="D293" s="12" t="s">
        <v>24</v>
      </c>
      <c r="E293" s="7" t="s">
        <v>37</v>
      </c>
      <c r="F293" t="s">
        <v>21</v>
      </c>
      <c r="G293" t="s">
        <v>22</v>
      </c>
      <c r="H293" s="5">
        <v>2</v>
      </c>
      <c r="I293" s="5" t="s">
        <v>9</v>
      </c>
      <c r="J293">
        <v>2</v>
      </c>
      <c r="K293" s="13">
        <v>4293</v>
      </c>
      <c r="L293" s="13">
        <v>81</v>
      </c>
      <c r="M293" s="14">
        <v>53</v>
      </c>
      <c r="N293" s="15">
        <v>259.15300546448088</v>
      </c>
      <c r="O293" s="16" t="s">
        <v>81</v>
      </c>
      <c r="P293" s="6">
        <v>60.366411708474466</v>
      </c>
      <c r="Q293" s="6">
        <v>4.8896793483864318</v>
      </c>
      <c r="R293" s="16"/>
    </row>
    <row r="294" spans="1:19" x14ac:dyDescent="0.25">
      <c r="A294" t="s">
        <v>23</v>
      </c>
      <c r="B294" t="s">
        <v>18</v>
      </c>
      <c r="D294" s="7" t="s">
        <v>24</v>
      </c>
      <c r="E294" s="7" t="s">
        <v>25</v>
      </c>
      <c r="F294" t="s">
        <v>21</v>
      </c>
      <c r="G294" t="s">
        <v>22</v>
      </c>
      <c r="H294" s="5">
        <v>2</v>
      </c>
      <c r="I294" s="5" t="s">
        <v>9</v>
      </c>
      <c r="J294">
        <v>2</v>
      </c>
      <c r="K294" s="8">
        <v>4411</v>
      </c>
      <c r="L294" s="8">
        <v>91.895833333333329</v>
      </c>
      <c r="M294" s="9">
        <v>48</v>
      </c>
      <c r="N294" s="10">
        <v>143.38999999999999</v>
      </c>
      <c r="O294" s="11" t="s">
        <v>82</v>
      </c>
      <c r="P294" s="6">
        <v>32.50736794377692</v>
      </c>
      <c r="Q294" s="6">
        <v>2.9872916666666662</v>
      </c>
      <c r="R294" s="11"/>
    </row>
    <row r="295" spans="1:19" x14ac:dyDescent="0.25">
      <c r="A295" t="s">
        <v>23</v>
      </c>
      <c r="B295" t="s">
        <v>18</v>
      </c>
      <c r="D295" s="12" t="s">
        <v>24</v>
      </c>
      <c r="E295" s="7" t="s">
        <v>20</v>
      </c>
      <c r="F295" t="s">
        <v>21</v>
      </c>
      <c r="G295" t="s">
        <v>22</v>
      </c>
      <c r="H295" s="5">
        <v>2</v>
      </c>
      <c r="I295" s="5" t="s">
        <v>9</v>
      </c>
      <c r="J295">
        <v>2</v>
      </c>
      <c r="K295" s="13">
        <v>4515</v>
      </c>
      <c r="L295" s="13">
        <v>90.3</v>
      </c>
      <c r="M295" s="14">
        <v>50</v>
      </c>
      <c r="N295" s="15">
        <v>192.89</v>
      </c>
      <c r="O295" s="16" t="s">
        <v>83</v>
      </c>
      <c r="P295" s="6">
        <v>42.72203765227021</v>
      </c>
      <c r="Q295" s="6">
        <v>3.8577999999999997</v>
      </c>
      <c r="R295" s="16"/>
    </row>
    <row r="296" spans="1:19" x14ac:dyDescent="0.25">
      <c r="A296" t="s">
        <v>23</v>
      </c>
      <c r="B296" t="s">
        <v>18</v>
      </c>
      <c r="D296" s="7" t="s">
        <v>24</v>
      </c>
      <c r="E296" s="7" t="s">
        <v>37</v>
      </c>
      <c r="F296" t="s">
        <v>21</v>
      </c>
      <c r="G296" t="s">
        <v>22</v>
      </c>
      <c r="H296" s="5">
        <v>2</v>
      </c>
      <c r="I296" s="5" t="s">
        <v>9</v>
      </c>
      <c r="J296">
        <v>2</v>
      </c>
      <c r="K296" s="8">
        <v>4584</v>
      </c>
      <c r="L296" s="8">
        <v>88.15384615384616</v>
      </c>
      <c r="M296" s="9">
        <v>52</v>
      </c>
      <c r="N296" s="10">
        <v>428</v>
      </c>
      <c r="O296" s="7" t="s">
        <v>84</v>
      </c>
      <c r="P296" s="6">
        <v>93.368237347294937</v>
      </c>
      <c r="Q296" s="6">
        <v>8.2307692307692299</v>
      </c>
      <c r="R296" s="7"/>
    </row>
    <row r="297" spans="1:19" x14ac:dyDescent="0.25">
      <c r="A297" t="s">
        <v>23</v>
      </c>
      <c r="B297" t="s">
        <v>18</v>
      </c>
      <c r="D297" s="12" t="s">
        <v>24</v>
      </c>
      <c r="E297" s="7" t="s">
        <v>37</v>
      </c>
      <c r="F297" t="s">
        <v>21</v>
      </c>
      <c r="G297" t="s">
        <v>22</v>
      </c>
      <c r="H297" s="5">
        <v>2</v>
      </c>
      <c r="I297" s="5" t="s">
        <v>9</v>
      </c>
      <c r="J297">
        <v>2</v>
      </c>
      <c r="K297" s="13">
        <v>4589</v>
      </c>
      <c r="L297" s="13">
        <v>88.25</v>
      </c>
      <c r="M297" s="14">
        <v>52</v>
      </c>
      <c r="N297" s="15">
        <v>449</v>
      </c>
      <c r="O297" s="16" t="s">
        <v>85</v>
      </c>
      <c r="P297" s="6">
        <v>97.8426672477664</v>
      </c>
      <c r="Q297" s="6">
        <v>8.634615384615385</v>
      </c>
      <c r="R297" s="16"/>
      <c r="S297" s="11"/>
    </row>
    <row r="298" spans="1:19" x14ac:dyDescent="0.25">
      <c r="A298" t="s">
        <v>23</v>
      </c>
      <c r="B298" t="s">
        <v>18</v>
      </c>
      <c r="D298" s="7" t="s">
        <v>24</v>
      </c>
      <c r="E298" s="7" t="s">
        <v>25</v>
      </c>
      <c r="F298" t="s">
        <v>21</v>
      </c>
      <c r="G298" t="s">
        <v>22</v>
      </c>
      <c r="H298" s="5">
        <v>2</v>
      </c>
      <c r="I298" s="5" t="s">
        <v>9</v>
      </c>
      <c r="J298">
        <v>2</v>
      </c>
      <c r="K298" s="8">
        <v>4600</v>
      </c>
      <c r="L298" s="8">
        <v>100</v>
      </c>
      <c r="M298" s="9">
        <v>46</v>
      </c>
      <c r="N298" s="10">
        <v>439.06</v>
      </c>
      <c r="O298" s="11" t="s">
        <v>86</v>
      </c>
      <c r="P298" s="6">
        <v>95.447826086956525</v>
      </c>
      <c r="Q298" s="6">
        <v>9.5447826086956518</v>
      </c>
      <c r="R298" s="11"/>
      <c r="S298" s="16"/>
    </row>
    <row r="299" spans="1:19" x14ac:dyDescent="0.25">
      <c r="A299" t="s">
        <v>23</v>
      </c>
      <c r="B299" t="s">
        <v>18</v>
      </c>
      <c r="D299" s="12" t="s">
        <v>24</v>
      </c>
      <c r="E299" s="7" t="s">
        <v>20</v>
      </c>
      <c r="F299" t="s">
        <v>21</v>
      </c>
      <c r="G299" t="s">
        <v>22</v>
      </c>
      <c r="H299" s="5">
        <v>2</v>
      </c>
      <c r="I299" s="5" t="s">
        <v>9</v>
      </c>
      <c r="J299">
        <v>2</v>
      </c>
      <c r="K299" s="13">
        <v>4600</v>
      </c>
      <c r="L299" s="13">
        <v>104.54545454545455</v>
      </c>
      <c r="M299" s="14">
        <v>44</v>
      </c>
      <c r="N299" s="15">
        <v>501.36612021857923</v>
      </c>
      <c r="O299" s="16" t="s">
        <v>87</v>
      </c>
      <c r="P299" s="6">
        <v>108.99263483012592</v>
      </c>
      <c r="Q299" s="6">
        <v>11.394684550422255</v>
      </c>
      <c r="R299" s="16"/>
      <c r="S299" s="11"/>
    </row>
    <row r="300" spans="1:19" x14ac:dyDescent="0.25">
      <c r="A300" t="s">
        <v>23</v>
      </c>
      <c r="B300" t="s">
        <v>18</v>
      </c>
      <c r="D300" s="7" t="s">
        <v>24</v>
      </c>
      <c r="E300" s="7" t="s">
        <v>25</v>
      </c>
      <c r="F300" t="s">
        <v>21</v>
      </c>
      <c r="G300" t="s">
        <v>22</v>
      </c>
      <c r="H300" s="5">
        <v>2</v>
      </c>
      <c r="I300" s="5" t="s">
        <v>9</v>
      </c>
      <c r="J300">
        <v>2</v>
      </c>
      <c r="K300" s="8">
        <v>4862</v>
      </c>
      <c r="L300" s="8">
        <v>143</v>
      </c>
      <c r="M300" s="9">
        <v>34</v>
      </c>
      <c r="N300" s="10">
        <v>275.39</v>
      </c>
      <c r="O300" s="11" t="s">
        <v>88</v>
      </c>
      <c r="P300" s="6">
        <v>56.64129987659399</v>
      </c>
      <c r="Q300" s="6">
        <v>8.0997058823529411</v>
      </c>
      <c r="R300" s="11"/>
      <c r="S300" s="16"/>
    </row>
    <row r="301" spans="1:19" x14ac:dyDescent="0.25">
      <c r="A301" t="s">
        <v>23</v>
      </c>
      <c r="B301" t="s">
        <v>18</v>
      </c>
      <c r="D301" s="12" t="s">
        <v>24</v>
      </c>
      <c r="E301" s="7" t="s">
        <v>25</v>
      </c>
      <c r="F301" t="s">
        <v>21</v>
      </c>
      <c r="G301" t="s">
        <v>22</v>
      </c>
      <c r="H301" s="5">
        <v>2</v>
      </c>
      <c r="I301" s="5" t="s">
        <v>9</v>
      </c>
      <c r="J301">
        <v>2</v>
      </c>
      <c r="K301" s="13">
        <v>4862</v>
      </c>
      <c r="L301" s="13">
        <v>143</v>
      </c>
      <c r="M301" s="14">
        <v>34</v>
      </c>
      <c r="N301" s="15">
        <v>379.95</v>
      </c>
      <c r="O301" s="16" t="s">
        <v>89</v>
      </c>
      <c r="P301" s="6">
        <v>78.146853146853147</v>
      </c>
      <c r="Q301" s="6">
        <v>11.174999999999999</v>
      </c>
      <c r="R301" s="16"/>
      <c r="S301" s="11"/>
    </row>
    <row r="302" spans="1:19" x14ac:dyDescent="0.25">
      <c r="A302" t="s">
        <v>23</v>
      </c>
      <c r="B302" t="s">
        <v>18</v>
      </c>
      <c r="D302" s="7" t="s">
        <v>24</v>
      </c>
      <c r="E302" s="7" t="s">
        <v>25</v>
      </c>
      <c r="F302" t="s">
        <v>21</v>
      </c>
      <c r="G302" t="s">
        <v>22</v>
      </c>
      <c r="H302" s="5">
        <v>2</v>
      </c>
      <c r="I302" s="5" t="s">
        <v>9</v>
      </c>
      <c r="J302">
        <v>2</v>
      </c>
      <c r="K302" s="8">
        <v>4862</v>
      </c>
      <c r="L302" s="8">
        <v>143</v>
      </c>
      <c r="M302" s="9">
        <v>34</v>
      </c>
      <c r="N302" s="10">
        <v>302.69</v>
      </c>
      <c r="O302" s="11" t="s">
        <v>90</v>
      </c>
      <c r="P302" s="6">
        <v>62.256273138626078</v>
      </c>
      <c r="Q302" s="6">
        <v>8.9026470588235291</v>
      </c>
      <c r="R302" s="11"/>
      <c r="S302" s="16"/>
    </row>
    <row r="303" spans="1:19" x14ac:dyDescent="0.25">
      <c r="A303" t="s">
        <v>23</v>
      </c>
      <c r="B303" t="s">
        <v>18</v>
      </c>
      <c r="D303" s="12" t="s">
        <v>24</v>
      </c>
      <c r="E303" s="7" t="s">
        <v>25</v>
      </c>
      <c r="F303" t="s">
        <v>21</v>
      </c>
      <c r="G303" t="s">
        <v>22</v>
      </c>
      <c r="H303" s="5">
        <v>2</v>
      </c>
      <c r="I303" s="5" t="s">
        <v>9</v>
      </c>
      <c r="J303">
        <v>2</v>
      </c>
      <c r="K303" s="13">
        <v>4862</v>
      </c>
      <c r="L303" s="13">
        <v>143</v>
      </c>
      <c r="M303" s="14">
        <v>34</v>
      </c>
      <c r="N303" s="15">
        <v>342.69</v>
      </c>
      <c r="O303" s="16" t="s">
        <v>91</v>
      </c>
      <c r="P303" s="6">
        <v>70.483340189222545</v>
      </c>
      <c r="Q303" s="6">
        <v>10.079117647058823</v>
      </c>
      <c r="R303" s="16"/>
      <c r="S303" s="11"/>
    </row>
    <row r="304" spans="1:19" x14ac:dyDescent="0.25">
      <c r="A304" t="s">
        <v>23</v>
      </c>
      <c r="B304" t="s">
        <v>18</v>
      </c>
      <c r="D304" s="7" t="s">
        <v>24</v>
      </c>
      <c r="E304" s="7" t="s">
        <v>20</v>
      </c>
      <c r="F304" t="s">
        <v>21</v>
      </c>
      <c r="G304" t="s">
        <v>22</v>
      </c>
      <c r="H304" s="5">
        <v>2</v>
      </c>
      <c r="I304" s="5" t="s">
        <v>9</v>
      </c>
      <c r="J304">
        <v>2</v>
      </c>
      <c r="K304" s="8">
        <v>4877</v>
      </c>
      <c r="L304" s="8">
        <v>93.788461538461533</v>
      </c>
      <c r="M304" s="9">
        <v>52</v>
      </c>
      <c r="N304" s="10">
        <v>398.57</v>
      </c>
      <c r="O304" s="11" t="s">
        <v>92</v>
      </c>
      <c r="P304" s="6">
        <v>81.724420750461348</v>
      </c>
      <c r="Q304" s="6">
        <v>7.6648076923076918</v>
      </c>
      <c r="R304" s="11"/>
      <c r="S304" s="12"/>
    </row>
    <row r="305" spans="1:19" x14ac:dyDescent="0.25">
      <c r="A305" t="s">
        <v>23</v>
      </c>
      <c r="B305" t="s">
        <v>18</v>
      </c>
      <c r="D305" s="12" t="s">
        <v>24</v>
      </c>
      <c r="E305" s="7" t="s">
        <v>20</v>
      </c>
      <c r="F305" t="s">
        <v>21</v>
      </c>
      <c r="G305" t="s">
        <v>22</v>
      </c>
      <c r="H305" s="5">
        <v>2</v>
      </c>
      <c r="I305" s="5" t="s">
        <v>9</v>
      </c>
      <c r="J305">
        <v>2</v>
      </c>
      <c r="K305" s="13">
        <v>4927</v>
      </c>
      <c r="L305" s="13">
        <v>109.48888888888889</v>
      </c>
      <c r="M305" s="14">
        <v>45</v>
      </c>
      <c r="N305" s="15">
        <v>106.99</v>
      </c>
      <c r="O305" s="16" t="s">
        <v>93</v>
      </c>
      <c r="P305" s="6">
        <v>21.715039577836411</v>
      </c>
      <c r="Q305" s="6">
        <v>2.3775555555555554</v>
      </c>
      <c r="R305" s="16"/>
      <c r="S305" s="11"/>
    </row>
    <row r="306" spans="1:19" x14ac:dyDescent="0.25">
      <c r="A306" t="s">
        <v>23</v>
      </c>
      <c r="B306" t="s">
        <v>18</v>
      </c>
      <c r="D306" s="7" t="s">
        <v>24</v>
      </c>
      <c r="E306" s="7" t="s">
        <v>25</v>
      </c>
      <c r="F306" t="s">
        <v>21</v>
      </c>
      <c r="G306" t="s">
        <v>22</v>
      </c>
      <c r="H306" s="5">
        <v>3</v>
      </c>
      <c r="I306" s="5" t="s">
        <v>9</v>
      </c>
      <c r="J306">
        <v>3</v>
      </c>
      <c r="K306" s="8">
        <v>5000</v>
      </c>
      <c r="L306" s="8">
        <v>166.66666666666666</v>
      </c>
      <c r="M306" s="9">
        <v>30</v>
      </c>
      <c r="N306" s="10">
        <v>199</v>
      </c>
      <c r="O306" s="7" t="s">
        <v>94</v>
      </c>
      <c r="P306" s="6">
        <v>39.800000000000004</v>
      </c>
      <c r="Q306" s="6">
        <v>6.6333333333333337</v>
      </c>
      <c r="R306" s="7"/>
      <c r="S306" s="16"/>
    </row>
    <row r="307" spans="1:19" x14ac:dyDescent="0.25">
      <c r="A307" t="s">
        <v>23</v>
      </c>
      <c r="B307" t="s">
        <v>18</v>
      </c>
      <c r="D307" s="12" t="s">
        <v>24</v>
      </c>
      <c r="E307" s="7" t="s">
        <v>20</v>
      </c>
      <c r="F307" t="s">
        <v>21</v>
      </c>
      <c r="G307" t="s">
        <v>22</v>
      </c>
      <c r="H307" s="5">
        <v>3</v>
      </c>
      <c r="I307" s="5" t="s">
        <v>9</v>
      </c>
      <c r="J307">
        <v>3</v>
      </c>
      <c r="K307" s="13">
        <v>5006</v>
      </c>
      <c r="L307" s="13">
        <v>104.29166666666667</v>
      </c>
      <c r="M307" s="14">
        <v>48</v>
      </c>
      <c r="N307" s="15">
        <v>184.29</v>
      </c>
      <c r="O307" s="12" t="s">
        <v>95</v>
      </c>
      <c r="P307" s="6">
        <v>36.813823411905716</v>
      </c>
      <c r="Q307" s="6">
        <v>3.839375</v>
      </c>
      <c r="R307" s="12"/>
      <c r="S307" s="11"/>
    </row>
    <row r="308" spans="1:19" x14ac:dyDescent="0.25">
      <c r="A308" t="s">
        <v>23</v>
      </c>
      <c r="B308" t="s">
        <v>18</v>
      </c>
      <c r="D308" s="7" t="s">
        <v>24</v>
      </c>
      <c r="E308" s="7" t="s">
        <v>25</v>
      </c>
      <c r="F308" t="s">
        <v>21</v>
      </c>
      <c r="G308" t="s">
        <v>22</v>
      </c>
      <c r="H308" s="5">
        <v>3</v>
      </c>
      <c r="I308" s="5" t="s">
        <v>9</v>
      </c>
      <c r="J308">
        <v>3</v>
      </c>
      <c r="K308" s="8">
        <v>5200</v>
      </c>
      <c r="L308" s="8">
        <v>104</v>
      </c>
      <c r="M308" s="9">
        <v>50</v>
      </c>
      <c r="N308" s="10">
        <v>807</v>
      </c>
      <c r="O308" s="7" t="s">
        <v>96</v>
      </c>
      <c r="P308" s="6">
        <v>155.19230769230768</v>
      </c>
      <c r="Q308" s="6">
        <v>16.14</v>
      </c>
      <c r="R308" s="7"/>
      <c r="S308" s="16"/>
    </row>
    <row r="309" spans="1:19" x14ac:dyDescent="0.25">
      <c r="A309" t="s">
        <v>23</v>
      </c>
      <c r="B309" t="s">
        <v>18</v>
      </c>
      <c r="D309" s="12" t="s">
        <v>24</v>
      </c>
      <c r="E309" s="7" t="s">
        <v>20</v>
      </c>
      <c r="F309" t="s">
        <v>21</v>
      </c>
      <c r="G309" t="s">
        <v>22</v>
      </c>
      <c r="H309" s="5">
        <v>3</v>
      </c>
      <c r="I309" s="5" t="s">
        <v>9</v>
      </c>
      <c r="J309">
        <v>3</v>
      </c>
      <c r="K309" s="13">
        <v>5212</v>
      </c>
      <c r="L309" s="13">
        <v>104.24</v>
      </c>
      <c r="M309" s="14">
        <v>50</v>
      </c>
      <c r="N309" s="15">
        <v>137.75</v>
      </c>
      <c r="O309" s="16" t="s">
        <v>97</v>
      </c>
      <c r="P309" s="6">
        <v>26.429393706830393</v>
      </c>
      <c r="Q309" s="6">
        <v>2.7549999999999999</v>
      </c>
      <c r="R309" s="16"/>
      <c r="S309" s="11"/>
    </row>
    <row r="310" spans="1:19" x14ac:dyDescent="0.25">
      <c r="A310" t="s">
        <v>23</v>
      </c>
      <c r="B310" t="s">
        <v>18</v>
      </c>
      <c r="D310" s="12" t="s">
        <v>24</v>
      </c>
      <c r="E310" s="7" t="s">
        <v>25</v>
      </c>
      <c r="F310" t="s">
        <v>21</v>
      </c>
      <c r="G310" t="s">
        <v>22</v>
      </c>
      <c r="H310" s="5">
        <v>3</v>
      </c>
      <c r="I310" s="5" t="s">
        <v>9</v>
      </c>
      <c r="J310">
        <v>3</v>
      </c>
      <c r="K310" s="13">
        <v>5380</v>
      </c>
      <c r="L310" s="13">
        <v>89.666666666666671</v>
      </c>
      <c r="M310" s="14">
        <v>60</v>
      </c>
      <c r="N310" s="15">
        <v>412.3</v>
      </c>
      <c r="O310" s="16" t="s">
        <v>99</v>
      </c>
      <c r="P310" s="6">
        <v>76.635687732342021</v>
      </c>
      <c r="Q310" s="6">
        <v>6.871666666666667</v>
      </c>
      <c r="R310" s="16"/>
      <c r="S310" s="16"/>
    </row>
    <row r="311" spans="1:19" x14ac:dyDescent="0.25">
      <c r="A311" t="s">
        <v>23</v>
      </c>
      <c r="B311" t="s">
        <v>18</v>
      </c>
      <c r="D311" s="7" t="s">
        <v>24</v>
      </c>
      <c r="E311" s="7" t="s">
        <v>25</v>
      </c>
      <c r="F311" t="s">
        <v>21</v>
      </c>
      <c r="G311" t="s">
        <v>22</v>
      </c>
      <c r="H311" s="5">
        <v>3</v>
      </c>
      <c r="I311" s="5" t="s">
        <v>9</v>
      </c>
      <c r="J311">
        <v>3</v>
      </c>
      <c r="K311" s="8">
        <v>5500</v>
      </c>
      <c r="L311" s="8">
        <v>103.18949343339588</v>
      </c>
      <c r="M311" s="9">
        <v>53.3</v>
      </c>
      <c r="N311" s="10">
        <v>147.5</v>
      </c>
      <c r="O311" s="11" t="s">
        <v>100</v>
      </c>
      <c r="P311" s="6">
        <v>26.818181818181817</v>
      </c>
      <c r="Q311" s="6">
        <v>2.7673545966228894</v>
      </c>
      <c r="R311" s="11"/>
      <c r="S311" s="11"/>
    </row>
    <row r="312" spans="1:19" x14ac:dyDescent="0.25">
      <c r="A312" t="s">
        <v>23</v>
      </c>
      <c r="B312" t="s">
        <v>18</v>
      </c>
      <c r="D312" s="12" t="s">
        <v>24</v>
      </c>
      <c r="E312" s="7" t="s">
        <v>25</v>
      </c>
      <c r="F312" t="s">
        <v>21</v>
      </c>
      <c r="G312" t="s">
        <v>22</v>
      </c>
      <c r="H312" s="5">
        <v>3</v>
      </c>
      <c r="I312" s="5" t="s">
        <v>9</v>
      </c>
      <c r="J312">
        <v>3</v>
      </c>
      <c r="K312" s="13">
        <v>5500</v>
      </c>
      <c r="L312" s="13">
        <v>103.18949343339588</v>
      </c>
      <c r="M312" s="14">
        <v>53.3</v>
      </c>
      <c r="N312" s="15">
        <v>155.28</v>
      </c>
      <c r="O312" s="16" t="s">
        <v>101</v>
      </c>
      <c r="P312" s="6">
        <v>28.232727272727274</v>
      </c>
      <c r="Q312" s="6">
        <v>2.9133208255159477</v>
      </c>
      <c r="R312" s="16"/>
      <c r="S312" s="16"/>
    </row>
    <row r="313" spans="1:19" x14ac:dyDescent="0.25">
      <c r="A313" t="s">
        <v>23</v>
      </c>
      <c r="B313" t="s">
        <v>18</v>
      </c>
      <c r="D313" s="7" t="s">
        <v>24</v>
      </c>
      <c r="E313" s="7" t="s">
        <v>20</v>
      </c>
      <c r="F313" t="s">
        <v>21</v>
      </c>
      <c r="G313" t="s">
        <v>22</v>
      </c>
      <c r="H313" s="5">
        <v>3</v>
      </c>
      <c r="I313" s="5" t="s">
        <v>9</v>
      </c>
      <c r="J313">
        <v>3</v>
      </c>
      <c r="K313" s="8">
        <v>5500</v>
      </c>
      <c r="L313" s="8">
        <v>110</v>
      </c>
      <c r="M313" s="9">
        <v>50</v>
      </c>
      <c r="N313" s="10">
        <v>99.75</v>
      </c>
      <c r="O313" s="11" t="s">
        <v>102</v>
      </c>
      <c r="P313" s="6">
        <v>18.136363636363637</v>
      </c>
      <c r="Q313" s="6">
        <v>1.9950000000000001</v>
      </c>
      <c r="R313" s="11"/>
      <c r="S313" s="11"/>
    </row>
    <row r="314" spans="1:19" x14ac:dyDescent="0.25">
      <c r="A314" t="s">
        <v>23</v>
      </c>
      <c r="B314" t="s">
        <v>18</v>
      </c>
      <c r="D314" s="12" t="s">
        <v>24</v>
      </c>
      <c r="E314" s="7" t="s">
        <v>25</v>
      </c>
      <c r="F314" t="s">
        <v>21</v>
      </c>
      <c r="G314" t="s">
        <v>22</v>
      </c>
      <c r="H314" s="5">
        <v>3</v>
      </c>
      <c r="I314" s="5" t="s">
        <v>9</v>
      </c>
      <c r="J314">
        <v>3</v>
      </c>
      <c r="K314" s="13">
        <v>5500</v>
      </c>
      <c r="L314" s="13">
        <v>103.18949343339588</v>
      </c>
      <c r="M314" s="14">
        <v>53.3</v>
      </c>
      <c r="N314" s="15">
        <v>118.86</v>
      </c>
      <c r="O314" s="16" t="s">
        <v>103</v>
      </c>
      <c r="P314" s="6">
        <v>21.61090909090909</v>
      </c>
      <c r="Q314" s="6">
        <v>2.2300187617260789</v>
      </c>
      <c r="R314" s="16"/>
      <c r="S314" s="16"/>
    </row>
    <row r="315" spans="1:19" x14ac:dyDescent="0.25">
      <c r="A315" t="s">
        <v>23</v>
      </c>
      <c r="B315" t="s">
        <v>18</v>
      </c>
      <c r="D315" s="7" t="s">
        <v>24</v>
      </c>
      <c r="E315" s="7" t="s">
        <v>25</v>
      </c>
      <c r="F315" t="s">
        <v>21</v>
      </c>
      <c r="G315" t="s">
        <v>22</v>
      </c>
      <c r="H315" s="5">
        <v>3</v>
      </c>
      <c r="I315" s="5" t="s">
        <v>9</v>
      </c>
      <c r="J315">
        <v>3</v>
      </c>
      <c r="K315" s="8">
        <v>5500</v>
      </c>
      <c r="L315" s="8">
        <v>103.18949343339588</v>
      </c>
      <c r="M315" s="9">
        <v>53.3</v>
      </c>
      <c r="N315" s="10">
        <v>139.99</v>
      </c>
      <c r="O315" s="11" t="s">
        <v>104</v>
      </c>
      <c r="P315" s="6">
        <v>25.452727272727273</v>
      </c>
      <c r="Q315" s="6">
        <v>2.6264540337711071</v>
      </c>
      <c r="R315" s="11"/>
      <c r="S315" s="11"/>
    </row>
    <row r="316" spans="1:19" x14ac:dyDescent="0.25">
      <c r="A316" t="s">
        <v>23</v>
      </c>
      <c r="B316" t="s">
        <v>18</v>
      </c>
      <c r="D316" s="12" t="s">
        <v>24</v>
      </c>
      <c r="E316" s="7" t="s">
        <v>20</v>
      </c>
      <c r="F316" t="s">
        <v>21</v>
      </c>
      <c r="G316" t="s">
        <v>22</v>
      </c>
      <c r="H316" s="5">
        <v>3</v>
      </c>
      <c r="I316" s="5" t="s">
        <v>9</v>
      </c>
      <c r="J316">
        <v>3</v>
      </c>
      <c r="K316" s="13">
        <v>5530</v>
      </c>
      <c r="L316" s="13">
        <v>100.54545454545455</v>
      </c>
      <c r="M316" s="14">
        <v>55</v>
      </c>
      <c r="N316" s="15">
        <v>409.95</v>
      </c>
      <c r="O316" s="16" t="s">
        <v>105</v>
      </c>
      <c r="P316" s="6">
        <v>74.132007233273058</v>
      </c>
      <c r="Q316" s="6">
        <v>7.4536363636363632</v>
      </c>
      <c r="R316" s="16"/>
      <c r="S316" s="12"/>
    </row>
    <row r="317" spans="1:19" x14ac:dyDescent="0.25">
      <c r="A317" t="s">
        <v>23</v>
      </c>
      <c r="B317" t="s">
        <v>18</v>
      </c>
      <c r="D317" s="7" t="s">
        <v>24</v>
      </c>
      <c r="E317" s="7" t="s">
        <v>20</v>
      </c>
      <c r="F317" t="s">
        <v>21</v>
      </c>
      <c r="G317" t="s">
        <v>22</v>
      </c>
      <c r="H317" s="5">
        <v>3</v>
      </c>
      <c r="I317" s="5" t="s">
        <v>9</v>
      </c>
      <c r="J317">
        <v>3</v>
      </c>
      <c r="K317" s="8">
        <v>5535</v>
      </c>
      <c r="L317" s="8">
        <v>100.63636363636364</v>
      </c>
      <c r="M317" s="9">
        <v>55</v>
      </c>
      <c r="N317" s="10">
        <v>278.99</v>
      </c>
      <c r="O317" s="11" t="s">
        <v>106</v>
      </c>
      <c r="P317" s="6">
        <v>50.404697380307141</v>
      </c>
      <c r="Q317" s="6">
        <v>5.0725454545454545</v>
      </c>
      <c r="R317" s="11"/>
      <c r="S317" s="11"/>
    </row>
    <row r="318" spans="1:19" x14ac:dyDescent="0.25">
      <c r="A318" t="s">
        <v>23</v>
      </c>
      <c r="B318" t="s">
        <v>18</v>
      </c>
      <c r="D318" s="12" t="s">
        <v>24</v>
      </c>
      <c r="E318" s="7" t="s">
        <v>25</v>
      </c>
      <c r="F318" t="s">
        <v>21</v>
      </c>
      <c r="G318" t="s">
        <v>22</v>
      </c>
      <c r="H318" s="5">
        <v>3</v>
      </c>
      <c r="I318" s="5" t="s">
        <v>9</v>
      </c>
      <c r="J318">
        <v>3</v>
      </c>
      <c r="K318" s="13">
        <v>5550</v>
      </c>
      <c r="L318" s="13">
        <v>104.71698113207547</v>
      </c>
      <c r="M318" s="14">
        <v>53</v>
      </c>
      <c r="N318" s="15">
        <v>139.99</v>
      </c>
      <c r="O318" s="16" t="s">
        <v>107</v>
      </c>
      <c r="P318" s="6">
        <v>25.223423423423426</v>
      </c>
      <c r="Q318" s="6">
        <v>2.6413207547169812</v>
      </c>
      <c r="R318" s="16"/>
      <c r="S318" s="16"/>
    </row>
    <row r="319" spans="1:19" x14ac:dyDescent="0.25">
      <c r="A319" t="s">
        <v>23</v>
      </c>
      <c r="B319" t="s">
        <v>18</v>
      </c>
      <c r="D319" s="7" t="s">
        <v>24</v>
      </c>
      <c r="E319" s="7" t="s">
        <v>25</v>
      </c>
      <c r="F319" t="s">
        <v>21</v>
      </c>
      <c r="G319" t="s">
        <v>22</v>
      </c>
      <c r="H319" s="5">
        <v>3</v>
      </c>
      <c r="I319" s="5" t="s">
        <v>9</v>
      </c>
      <c r="J319">
        <v>3</v>
      </c>
      <c r="K319" s="8">
        <v>5557</v>
      </c>
      <c r="L319" s="8">
        <v>154.36111111111111</v>
      </c>
      <c r="M319" s="9">
        <v>36</v>
      </c>
      <c r="N319" s="10">
        <v>479.89</v>
      </c>
      <c r="O319" s="11" t="s">
        <v>108</v>
      </c>
      <c r="P319" s="6">
        <v>86.357746985783692</v>
      </c>
      <c r="Q319" s="6">
        <v>13.330277777777777</v>
      </c>
      <c r="R319" s="11"/>
      <c r="S319" s="11"/>
    </row>
    <row r="320" spans="1:19" x14ac:dyDescent="0.25">
      <c r="A320" t="s">
        <v>23</v>
      </c>
      <c r="B320" t="s">
        <v>18</v>
      </c>
      <c r="D320" s="12" t="s">
        <v>24</v>
      </c>
      <c r="E320" s="7" t="s">
        <v>25</v>
      </c>
      <c r="F320" t="s">
        <v>21</v>
      </c>
      <c r="G320" t="s">
        <v>22</v>
      </c>
      <c r="H320" s="5">
        <v>3</v>
      </c>
      <c r="I320" s="5" t="s">
        <v>9</v>
      </c>
      <c r="J320">
        <v>3</v>
      </c>
      <c r="K320" s="13">
        <v>5560</v>
      </c>
      <c r="L320" s="13">
        <v>111.2</v>
      </c>
      <c r="M320" s="14">
        <v>50</v>
      </c>
      <c r="N320" s="15">
        <v>171.6</v>
      </c>
      <c r="O320" s="16" t="s">
        <v>109</v>
      </c>
      <c r="P320" s="6">
        <v>30.863309352517984</v>
      </c>
      <c r="Q320" s="6">
        <v>3.4319999999999999</v>
      </c>
      <c r="R320" s="16"/>
      <c r="S320" s="16"/>
    </row>
    <row r="321" spans="1:19" x14ac:dyDescent="0.25">
      <c r="A321" t="s">
        <v>23</v>
      </c>
      <c r="B321" t="s">
        <v>18</v>
      </c>
      <c r="D321" s="7" t="s">
        <v>24</v>
      </c>
      <c r="E321" s="7" t="s">
        <v>20</v>
      </c>
      <c r="F321" t="s">
        <v>21</v>
      </c>
      <c r="G321" t="s">
        <v>22</v>
      </c>
      <c r="H321" s="5">
        <v>3</v>
      </c>
      <c r="I321" s="5" t="s">
        <v>9</v>
      </c>
      <c r="J321">
        <v>3</v>
      </c>
      <c r="K321" s="8">
        <v>5560</v>
      </c>
      <c r="L321" s="8">
        <v>111.2</v>
      </c>
      <c r="M321" s="9">
        <v>50</v>
      </c>
      <c r="N321" s="10">
        <v>175</v>
      </c>
      <c r="O321" s="11" t="s">
        <v>110</v>
      </c>
      <c r="P321" s="6">
        <v>31.474820143884891</v>
      </c>
      <c r="Q321" s="6">
        <v>3.5</v>
      </c>
      <c r="R321" s="11"/>
      <c r="S321" s="11"/>
    </row>
    <row r="322" spans="1:19" x14ac:dyDescent="0.25">
      <c r="A322" t="s">
        <v>23</v>
      </c>
      <c r="B322" t="s">
        <v>18</v>
      </c>
      <c r="D322" s="12" t="s">
        <v>24</v>
      </c>
      <c r="E322" s="7" t="s">
        <v>25</v>
      </c>
      <c r="F322" t="s">
        <v>21</v>
      </c>
      <c r="G322" t="s">
        <v>22</v>
      </c>
      <c r="H322" s="5">
        <v>3</v>
      </c>
      <c r="I322" s="5" t="s">
        <v>9</v>
      </c>
      <c r="J322">
        <v>3</v>
      </c>
      <c r="K322" s="13">
        <v>5560</v>
      </c>
      <c r="L322" s="13">
        <v>111.2</v>
      </c>
      <c r="M322" s="14">
        <v>50</v>
      </c>
      <c r="N322" s="15">
        <v>169.99</v>
      </c>
      <c r="O322" s="16" t="s">
        <v>111</v>
      </c>
      <c r="P322" s="6">
        <v>30.573741007194247</v>
      </c>
      <c r="Q322" s="6">
        <v>3.3998000000000004</v>
      </c>
      <c r="R322" s="16"/>
      <c r="S322" s="16"/>
    </row>
    <row r="323" spans="1:19" x14ac:dyDescent="0.25">
      <c r="A323" t="s">
        <v>23</v>
      </c>
      <c r="B323" t="s">
        <v>18</v>
      </c>
      <c r="D323" s="7" t="s">
        <v>24</v>
      </c>
      <c r="E323" s="7" t="s">
        <v>20</v>
      </c>
      <c r="F323" t="s">
        <v>21</v>
      </c>
      <c r="G323" t="s">
        <v>22</v>
      </c>
      <c r="H323" s="5">
        <v>3</v>
      </c>
      <c r="I323" s="5" t="s">
        <v>9</v>
      </c>
      <c r="J323">
        <v>3</v>
      </c>
      <c r="K323" s="8">
        <v>5682</v>
      </c>
      <c r="L323" s="8">
        <v>113.64</v>
      </c>
      <c r="M323" s="9">
        <v>50</v>
      </c>
      <c r="N323" s="10">
        <v>119.99</v>
      </c>
      <c r="O323" s="7" t="s">
        <v>112</v>
      </c>
      <c r="P323" s="6">
        <v>21.117564237944386</v>
      </c>
      <c r="Q323" s="6">
        <v>2.3997999999999999</v>
      </c>
      <c r="R323" s="7"/>
      <c r="S323" s="11"/>
    </row>
    <row r="324" spans="1:19" x14ac:dyDescent="0.25">
      <c r="A324" t="s">
        <v>23</v>
      </c>
      <c r="B324" t="s">
        <v>18</v>
      </c>
      <c r="D324" s="12" t="s">
        <v>24</v>
      </c>
      <c r="E324" s="7" t="s">
        <v>20</v>
      </c>
      <c r="F324" t="s">
        <v>21</v>
      </c>
      <c r="G324" t="s">
        <v>22</v>
      </c>
      <c r="H324" s="5">
        <v>3</v>
      </c>
      <c r="I324" s="5" t="s">
        <v>9</v>
      </c>
      <c r="J324">
        <v>3</v>
      </c>
      <c r="K324" s="13">
        <v>5750</v>
      </c>
      <c r="L324" s="13">
        <v>92.741935483870961</v>
      </c>
      <c r="M324" s="14">
        <v>62</v>
      </c>
      <c r="N324" s="15">
        <v>329.23497267759564</v>
      </c>
      <c r="O324" s="12" t="s">
        <v>113</v>
      </c>
      <c r="P324" s="6">
        <v>57.25825611784272</v>
      </c>
      <c r="Q324" s="6">
        <v>5.3102414947999295</v>
      </c>
      <c r="R324" s="12"/>
      <c r="S324" s="16"/>
    </row>
    <row r="325" spans="1:19" x14ac:dyDescent="0.25">
      <c r="A325" t="s">
        <v>23</v>
      </c>
      <c r="B325" t="s">
        <v>18</v>
      </c>
      <c r="D325" s="7" t="s">
        <v>24</v>
      </c>
      <c r="E325" s="7" t="s">
        <v>25</v>
      </c>
      <c r="F325" t="s">
        <v>21</v>
      </c>
      <c r="G325" t="s">
        <v>22</v>
      </c>
      <c r="H325" s="5">
        <v>3</v>
      </c>
      <c r="I325" s="5" t="s">
        <v>9</v>
      </c>
      <c r="J325">
        <v>3</v>
      </c>
      <c r="K325" s="8">
        <v>5770</v>
      </c>
      <c r="L325" s="8">
        <v>82.428571428571431</v>
      </c>
      <c r="M325" s="9">
        <v>70</v>
      </c>
      <c r="N325" s="10">
        <v>218.5792349726776</v>
      </c>
      <c r="O325" s="11" t="s">
        <v>114</v>
      </c>
      <c r="P325" s="6">
        <v>37.88201645973615</v>
      </c>
      <c r="Q325" s="6">
        <v>3.1225604996096799</v>
      </c>
      <c r="R325" s="11"/>
      <c r="S325" s="11"/>
    </row>
    <row r="326" spans="1:19" x14ac:dyDescent="0.25">
      <c r="A326" t="s">
        <v>23</v>
      </c>
      <c r="B326" t="s">
        <v>18</v>
      </c>
      <c r="D326" s="12" t="s">
        <v>24</v>
      </c>
      <c r="E326" s="7" t="s">
        <v>20</v>
      </c>
      <c r="F326" t="s">
        <v>21</v>
      </c>
      <c r="G326" t="s">
        <v>22</v>
      </c>
      <c r="H326" s="5">
        <v>3</v>
      </c>
      <c r="I326" s="5" t="s">
        <v>9</v>
      </c>
      <c r="J326">
        <v>3</v>
      </c>
      <c r="K326" s="13">
        <v>5770</v>
      </c>
      <c r="L326" s="13">
        <v>104.90909090909091</v>
      </c>
      <c r="M326" s="14">
        <v>55</v>
      </c>
      <c r="N326" s="15">
        <v>266</v>
      </c>
      <c r="O326" s="16" t="s">
        <v>115</v>
      </c>
      <c r="P326" s="6">
        <v>46.100519930675908</v>
      </c>
      <c r="Q326" s="6">
        <v>4.836363636363636</v>
      </c>
      <c r="R326" s="16"/>
      <c r="S326" s="16"/>
    </row>
    <row r="327" spans="1:19" x14ac:dyDescent="0.25">
      <c r="A327" t="s">
        <v>23</v>
      </c>
      <c r="B327" t="s">
        <v>18</v>
      </c>
      <c r="D327" s="7" t="s">
        <v>24</v>
      </c>
      <c r="E327" s="7" t="s">
        <v>20</v>
      </c>
      <c r="F327" t="s">
        <v>21</v>
      </c>
      <c r="G327" t="s">
        <v>22</v>
      </c>
      <c r="H327" s="5">
        <v>3</v>
      </c>
      <c r="I327" s="5" t="s">
        <v>9</v>
      </c>
      <c r="J327">
        <v>3</v>
      </c>
      <c r="K327" s="8">
        <v>5770</v>
      </c>
      <c r="L327" s="8">
        <v>104.90909090909091</v>
      </c>
      <c r="M327" s="9">
        <v>55</v>
      </c>
      <c r="N327" s="10">
        <v>269.99</v>
      </c>
      <c r="O327" s="11" t="s">
        <v>116</v>
      </c>
      <c r="P327" s="6">
        <v>46.792027729636054</v>
      </c>
      <c r="Q327" s="6">
        <v>4.9089090909090913</v>
      </c>
      <c r="R327" s="11"/>
      <c r="S327" s="11"/>
    </row>
    <row r="328" spans="1:19" x14ac:dyDescent="0.25">
      <c r="A328" t="s">
        <v>23</v>
      </c>
      <c r="B328" t="s">
        <v>18</v>
      </c>
      <c r="D328" s="12" t="s">
        <v>24</v>
      </c>
      <c r="E328" s="7" t="s">
        <v>25</v>
      </c>
      <c r="F328" t="s">
        <v>21</v>
      </c>
      <c r="G328" t="s">
        <v>22</v>
      </c>
      <c r="H328" s="5">
        <v>3</v>
      </c>
      <c r="I328" s="5" t="s">
        <v>9</v>
      </c>
      <c r="J328">
        <v>3</v>
      </c>
      <c r="K328" s="13">
        <v>5874</v>
      </c>
      <c r="L328" s="13">
        <v>75.307692307692307</v>
      </c>
      <c r="M328" s="14">
        <v>78</v>
      </c>
      <c r="N328" s="15">
        <v>513</v>
      </c>
      <c r="O328" s="16" t="s">
        <v>117</v>
      </c>
      <c r="P328" s="6">
        <v>87.334014300306436</v>
      </c>
      <c r="Q328" s="6">
        <v>6.5769230769230766</v>
      </c>
      <c r="R328" s="16"/>
      <c r="S328" s="16"/>
    </row>
    <row r="329" spans="1:19" x14ac:dyDescent="0.25">
      <c r="A329" t="s">
        <v>23</v>
      </c>
      <c r="B329" t="s">
        <v>18</v>
      </c>
      <c r="D329" s="7" t="s">
        <v>24</v>
      </c>
      <c r="E329" s="7" t="s">
        <v>20</v>
      </c>
      <c r="F329" t="s">
        <v>21</v>
      </c>
      <c r="G329" t="s">
        <v>22</v>
      </c>
      <c r="H329" s="5">
        <v>3</v>
      </c>
      <c r="I329" s="5" t="s">
        <v>9</v>
      </c>
      <c r="J329">
        <v>3</v>
      </c>
      <c r="K329" s="8">
        <v>5896</v>
      </c>
      <c r="L329" s="8">
        <v>113.38461538461539</v>
      </c>
      <c r="M329" s="9">
        <v>52</v>
      </c>
      <c r="N329" s="10">
        <v>399</v>
      </c>
      <c r="O329" s="7" t="s">
        <v>118</v>
      </c>
      <c r="P329" s="6">
        <v>67.672998643147892</v>
      </c>
      <c r="Q329" s="6">
        <v>7.6730769230769234</v>
      </c>
      <c r="R329" s="7"/>
      <c r="S329" s="11"/>
    </row>
    <row r="330" spans="1:19" x14ac:dyDescent="0.25">
      <c r="A330" t="s">
        <v>23</v>
      </c>
      <c r="B330" t="s">
        <v>18</v>
      </c>
      <c r="D330" s="12" t="s">
        <v>24</v>
      </c>
      <c r="E330" s="7" t="s">
        <v>20</v>
      </c>
      <c r="F330" t="s">
        <v>21</v>
      </c>
      <c r="G330" t="s">
        <v>22</v>
      </c>
      <c r="H330" s="5">
        <v>3</v>
      </c>
      <c r="I330" s="5" t="s">
        <v>9</v>
      </c>
      <c r="J330">
        <v>3</v>
      </c>
      <c r="K330" s="13">
        <v>5903</v>
      </c>
      <c r="L330" s="13">
        <v>113.51923076923077</v>
      </c>
      <c r="M330" s="14">
        <v>52</v>
      </c>
      <c r="N330" s="15">
        <v>420</v>
      </c>
      <c r="O330" s="16" t="s">
        <v>119</v>
      </c>
      <c r="P330" s="6">
        <v>71.150262578349981</v>
      </c>
      <c r="Q330" s="6">
        <v>8.0769230769230766</v>
      </c>
      <c r="R330" s="16"/>
      <c r="S330" s="16"/>
    </row>
    <row r="331" spans="1:19" x14ac:dyDescent="0.25">
      <c r="A331" t="s">
        <v>23</v>
      </c>
      <c r="B331" t="s">
        <v>18</v>
      </c>
      <c r="D331" s="7" t="s">
        <v>24</v>
      </c>
      <c r="E331" s="7" t="s">
        <v>20</v>
      </c>
      <c r="F331" t="s">
        <v>21</v>
      </c>
      <c r="G331" t="s">
        <v>22</v>
      </c>
      <c r="H331" s="5">
        <v>3</v>
      </c>
      <c r="I331" s="5" t="s">
        <v>9</v>
      </c>
      <c r="J331">
        <v>3</v>
      </c>
      <c r="K331" s="8">
        <v>6000</v>
      </c>
      <c r="L331" s="8">
        <v>109.09090909090909</v>
      </c>
      <c r="M331" s="9">
        <v>55</v>
      </c>
      <c r="N331" s="10">
        <v>429.99</v>
      </c>
      <c r="O331" s="11" t="s">
        <v>120</v>
      </c>
      <c r="P331" s="6">
        <v>71.665000000000006</v>
      </c>
      <c r="Q331" s="6">
        <v>7.8180000000000005</v>
      </c>
      <c r="R331" s="11"/>
      <c r="S331" s="7"/>
    </row>
    <row r="332" spans="1:19" x14ac:dyDescent="0.25">
      <c r="A332" t="s">
        <v>23</v>
      </c>
      <c r="B332" t="s">
        <v>18</v>
      </c>
      <c r="D332" s="12" t="s">
        <v>24</v>
      </c>
      <c r="E332" s="7" t="s">
        <v>37</v>
      </c>
      <c r="F332" t="s">
        <v>21</v>
      </c>
      <c r="G332" t="s">
        <v>22</v>
      </c>
      <c r="H332" s="5">
        <v>3</v>
      </c>
      <c r="I332" s="5" t="s">
        <v>9</v>
      </c>
      <c r="J332">
        <v>3</v>
      </c>
      <c r="K332" s="13">
        <v>6105</v>
      </c>
      <c r="L332" s="13">
        <v>82.5</v>
      </c>
      <c r="M332" s="14">
        <v>74</v>
      </c>
      <c r="N332" s="15">
        <v>667.75956284153006</v>
      </c>
      <c r="O332" s="12" t="s">
        <v>121</v>
      </c>
      <c r="P332" s="6">
        <v>109.37912577256839</v>
      </c>
      <c r="Q332" s="6">
        <v>9.0237778762368919</v>
      </c>
      <c r="R332" s="12"/>
      <c r="S332" s="16"/>
    </row>
    <row r="333" spans="1:19" x14ac:dyDescent="0.25">
      <c r="A333" t="s">
        <v>23</v>
      </c>
      <c r="B333" t="s">
        <v>18</v>
      </c>
      <c r="D333" s="7" t="s">
        <v>24</v>
      </c>
      <c r="E333" s="7" t="s">
        <v>37</v>
      </c>
      <c r="F333" t="s">
        <v>21</v>
      </c>
      <c r="G333" t="s">
        <v>22</v>
      </c>
      <c r="H333" s="5">
        <v>3</v>
      </c>
      <c r="I333" s="5" t="s">
        <v>9</v>
      </c>
      <c r="J333">
        <v>3</v>
      </c>
      <c r="K333" s="8">
        <v>6175</v>
      </c>
      <c r="L333" s="8">
        <v>77.1875</v>
      </c>
      <c r="M333" s="9">
        <v>80</v>
      </c>
      <c r="N333" s="10">
        <v>458.85</v>
      </c>
      <c r="O333" s="11" t="s">
        <v>122</v>
      </c>
      <c r="P333" s="6">
        <v>74.307692307692307</v>
      </c>
      <c r="Q333" s="6">
        <v>5.7356250000000006</v>
      </c>
      <c r="R333" s="11"/>
      <c r="S333" s="11"/>
    </row>
    <row r="334" spans="1:19" x14ac:dyDescent="0.25">
      <c r="A334" t="s">
        <v>23</v>
      </c>
      <c r="B334" t="s">
        <v>18</v>
      </c>
      <c r="D334" s="12" t="s">
        <v>24</v>
      </c>
      <c r="E334" s="7" t="s">
        <v>37</v>
      </c>
      <c r="F334" t="s">
        <v>21</v>
      </c>
      <c r="G334" t="s">
        <v>22</v>
      </c>
      <c r="H334" s="5">
        <v>3</v>
      </c>
      <c r="I334" s="5" t="s">
        <v>9</v>
      </c>
      <c r="J334">
        <v>3</v>
      </c>
      <c r="K334" s="13">
        <v>6216</v>
      </c>
      <c r="L334" s="13">
        <v>82.88</v>
      </c>
      <c r="M334" s="14">
        <v>75</v>
      </c>
      <c r="N334" s="15">
        <v>379.23497267759564</v>
      </c>
      <c r="O334" s="12" t="s">
        <v>123</v>
      </c>
      <c r="P334" s="6">
        <v>61.009487238995433</v>
      </c>
      <c r="Q334" s="6">
        <v>5.0564663023679417</v>
      </c>
      <c r="R334" s="12"/>
      <c r="S334" s="12"/>
    </row>
    <row r="335" spans="1:19" x14ac:dyDescent="0.25">
      <c r="A335" t="s">
        <v>23</v>
      </c>
      <c r="B335" t="s">
        <v>18</v>
      </c>
      <c r="D335" s="7" t="s">
        <v>24</v>
      </c>
      <c r="E335" s="7" t="s">
        <v>20</v>
      </c>
      <c r="F335" t="s">
        <v>21</v>
      </c>
      <c r="G335" t="s">
        <v>22</v>
      </c>
      <c r="H335" s="5">
        <v>3</v>
      </c>
      <c r="I335" s="5" t="s">
        <v>9</v>
      </c>
      <c r="J335">
        <v>3</v>
      </c>
      <c r="K335" s="8">
        <v>6433</v>
      </c>
      <c r="L335" s="8">
        <v>100.515625</v>
      </c>
      <c r="M335" s="9">
        <v>64</v>
      </c>
      <c r="N335" s="10">
        <v>199.59016393442622</v>
      </c>
      <c r="O335" s="11" t="s">
        <v>124</v>
      </c>
      <c r="P335" s="6">
        <v>31.025985377650589</v>
      </c>
      <c r="Q335" s="6">
        <v>3.1185963114754096</v>
      </c>
      <c r="R335" s="11"/>
      <c r="S335" s="7"/>
    </row>
    <row r="336" spans="1:19" x14ac:dyDescent="0.25">
      <c r="A336" t="s">
        <v>23</v>
      </c>
      <c r="B336" t="s">
        <v>18</v>
      </c>
      <c r="D336" s="12" t="s">
        <v>24</v>
      </c>
      <c r="E336" s="7" t="s">
        <v>20</v>
      </c>
      <c r="F336" t="s">
        <v>21</v>
      </c>
      <c r="G336" t="s">
        <v>22</v>
      </c>
      <c r="H336" s="5">
        <v>3</v>
      </c>
      <c r="I336" s="5" t="s">
        <v>9</v>
      </c>
      <c r="J336">
        <v>3</v>
      </c>
      <c r="K336" s="13">
        <v>6550</v>
      </c>
      <c r="L336" s="13">
        <v>93.571428571428569</v>
      </c>
      <c r="M336" s="14">
        <v>70</v>
      </c>
      <c r="N336" s="15">
        <v>209</v>
      </c>
      <c r="O336" s="16" t="s">
        <v>125</v>
      </c>
      <c r="P336" s="6">
        <v>31.908396946564888</v>
      </c>
      <c r="Q336" s="6">
        <v>2.9857142857142858</v>
      </c>
      <c r="R336" s="16"/>
      <c r="S336" s="16"/>
    </row>
    <row r="337" spans="1:19" x14ac:dyDescent="0.25">
      <c r="A337" t="s">
        <v>23</v>
      </c>
      <c r="B337" t="s">
        <v>18</v>
      </c>
      <c r="D337" s="7" t="s">
        <v>24</v>
      </c>
      <c r="E337" s="7" t="s">
        <v>20</v>
      </c>
      <c r="F337" t="s">
        <v>21</v>
      </c>
      <c r="G337" t="s">
        <v>22</v>
      </c>
      <c r="H337" s="5">
        <v>3</v>
      </c>
      <c r="I337" s="5" t="s">
        <v>9</v>
      </c>
      <c r="J337">
        <v>3</v>
      </c>
      <c r="K337" s="8">
        <v>6600</v>
      </c>
      <c r="L337" s="8">
        <v>113.79310344827586</v>
      </c>
      <c r="M337" s="9">
        <v>58</v>
      </c>
      <c r="N337" s="10">
        <v>542.34972677595624</v>
      </c>
      <c r="O337" s="11" t="s">
        <v>126</v>
      </c>
      <c r="P337" s="6">
        <v>82.174201026660043</v>
      </c>
      <c r="Q337" s="6">
        <v>9.3508573582061416</v>
      </c>
      <c r="R337" s="11"/>
      <c r="S337" s="7"/>
    </row>
    <row r="338" spans="1:19" x14ac:dyDescent="0.25">
      <c r="A338" t="s">
        <v>23</v>
      </c>
      <c r="B338" t="s">
        <v>18</v>
      </c>
      <c r="D338" s="12" t="s">
        <v>24</v>
      </c>
      <c r="E338" s="7" t="s">
        <v>20</v>
      </c>
      <c r="F338" t="s">
        <v>21</v>
      </c>
      <c r="G338" t="s">
        <v>22</v>
      </c>
      <c r="H338" s="5">
        <v>3</v>
      </c>
      <c r="I338" s="5" t="s">
        <v>9</v>
      </c>
      <c r="J338">
        <v>3</v>
      </c>
      <c r="K338" s="13">
        <v>6601</v>
      </c>
      <c r="L338" s="13">
        <v>94.3</v>
      </c>
      <c r="M338" s="14">
        <v>70</v>
      </c>
      <c r="N338" s="15">
        <v>401.69</v>
      </c>
      <c r="O338" s="16" t="s">
        <v>127</v>
      </c>
      <c r="P338" s="6">
        <v>60.852901075594609</v>
      </c>
      <c r="Q338" s="6">
        <v>5.738428571428571</v>
      </c>
      <c r="R338" s="16"/>
      <c r="S338" s="16"/>
    </row>
    <row r="339" spans="1:19" x14ac:dyDescent="0.25">
      <c r="A339" t="s">
        <v>23</v>
      </c>
      <c r="B339" t="s">
        <v>18</v>
      </c>
      <c r="D339" s="7" t="s">
        <v>24</v>
      </c>
      <c r="E339" s="7" t="s">
        <v>25</v>
      </c>
      <c r="F339" t="s">
        <v>21</v>
      </c>
      <c r="G339" t="s">
        <v>22</v>
      </c>
      <c r="H339" s="5">
        <v>3</v>
      </c>
      <c r="I339" s="5" t="s">
        <v>9</v>
      </c>
      <c r="J339">
        <v>3</v>
      </c>
      <c r="K339" s="8">
        <v>6650</v>
      </c>
      <c r="L339" s="8">
        <v>97.794117647058826</v>
      </c>
      <c r="M339" s="9">
        <v>68</v>
      </c>
      <c r="N339" s="10">
        <v>139.99</v>
      </c>
      <c r="O339" s="11" t="s">
        <v>128</v>
      </c>
      <c r="P339" s="6">
        <v>21.051127819548874</v>
      </c>
      <c r="Q339" s="6">
        <v>2.0586764705882352</v>
      </c>
      <c r="R339" s="11"/>
      <c r="S339" s="11"/>
    </row>
    <row r="340" spans="1:19" x14ac:dyDescent="0.25">
      <c r="A340" t="s">
        <v>23</v>
      </c>
      <c r="B340" t="s">
        <v>18</v>
      </c>
      <c r="D340" s="12" t="s">
        <v>24</v>
      </c>
      <c r="E340" s="7" t="s">
        <v>25</v>
      </c>
      <c r="F340" t="s">
        <v>21</v>
      </c>
      <c r="G340" t="s">
        <v>22</v>
      </c>
      <c r="H340" s="5">
        <v>3</v>
      </c>
      <c r="I340" s="5" t="s">
        <v>9</v>
      </c>
      <c r="J340">
        <v>3</v>
      </c>
      <c r="K340" s="13">
        <v>7021</v>
      </c>
      <c r="L340" s="13">
        <v>90.012820512820511</v>
      </c>
      <c r="M340" s="14">
        <v>78</v>
      </c>
      <c r="N340" s="15">
        <v>456</v>
      </c>
      <c r="O340" s="16" t="s">
        <v>129</v>
      </c>
      <c r="P340" s="6">
        <v>64.948013103546501</v>
      </c>
      <c r="Q340" s="6">
        <v>5.8461538461538458</v>
      </c>
      <c r="R340" s="16"/>
      <c r="S340" s="16"/>
    </row>
    <row r="341" spans="1:19" x14ac:dyDescent="0.25">
      <c r="A341" t="s">
        <v>23</v>
      </c>
      <c r="B341" t="s">
        <v>18</v>
      </c>
      <c r="D341" s="7" t="s">
        <v>24</v>
      </c>
      <c r="E341" s="7" t="s">
        <v>20</v>
      </c>
      <c r="F341" t="s">
        <v>21</v>
      </c>
      <c r="G341" t="s">
        <v>22</v>
      </c>
      <c r="H341" s="5">
        <v>3</v>
      </c>
      <c r="I341" s="5" t="s">
        <v>9</v>
      </c>
      <c r="J341">
        <v>3</v>
      </c>
      <c r="K341" s="8">
        <v>7021</v>
      </c>
      <c r="L341" s="8">
        <v>90.012820512820511</v>
      </c>
      <c r="M341" s="9">
        <v>78</v>
      </c>
      <c r="N341" s="10">
        <v>455.71</v>
      </c>
      <c r="O341" s="11" t="s">
        <v>130</v>
      </c>
      <c r="P341" s="6">
        <v>64.906708446090292</v>
      </c>
      <c r="Q341" s="6">
        <v>5.8424358974358972</v>
      </c>
      <c r="R341" s="11"/>
      <c r="S341" s="7"/>
    </row>
    <row r="342" spans="1:19" x14ac:dyDescent="0.25">
      <c r="A342" t="s">
        <v>23</v>
      </c>
      <c r="B342" t="s">
        <v>18</v>
      </c>
      <c r="D342" s="12" t="s">
        <v>24</v>
      </c>
      <c r="E342" s="7" t="s">
        <v>20</v>
      </c>
      <c r="F342" t="s">
        <v>21</v>
      </c>
      <c r="G342" t="s">
        <v>22</v>
      </c>
      <c r="H342" s="5">
        <v>3</v>
      </c>
      <c r="I342" s="5" t="s">
        <v>9</v>
      </c>
      <c r="J342">
        <v>3</v>
      </c>
      <c r="K342" s="13">
        <v>7200</v>
      </c>
      <c r="L342" s="13">
        <v>102.85714285714286</v>
      </c>
      <c r="M342" s="14">
        <v>70</v>
      </c>
      <c r="N342" s="15">
        <v>433.33333333333331</v>
      </c>
      <c r="O342" s="12" t="s">
        <v>131</v>
      </c>
      <c r="P342" s="6">
        <v>60.185185185185183</v>
      </c>
      <c r="Q342" s="6">
        <v>6.1904761904761898</v>
      </c>
      <c r="R342" s="12"/>
      <c r="S342" s="16"/>
    </row>
    <row r="343" spans="1:19" x14ac:dyDescent="0.25">
      <c r="A343" t="s">
        <v>23</v>
      </c>
      <c r="B343" t="s">
        <v>18</v>
      </c>
      <c r="D343" s="7" t="s">
        <v>24</v>
      </c>
      <c r="E343" s="7" t="s">
        <v>37</v>
      </c>
      <c r="F343" t="s">
        <v>21</v>
      </c>
      <c r="G343" t="s">
        <v>22</v>
      </c>
      <c r="H343" s="5">
        <v>3</v>
      </c>
      <c r="I343" s="5" t="s">
        <v>9</v>
      </c>
      <c r="J343">
        <v>3</v>
      </c>
      <c r="K343" s="8">
        <v>7615</v>
      </c>
      <c r="L343" s="8">
        <v>84.611111111111114</v>
      </c>
      <c r="M343" s="9">
        <v>90</v>
      </c>
      <c r="N343" s="10">
        <v>416.39344262295083</v>
      </c>
      <c r="O343" s="7" t="s">
        <v>132</v>
      </c>
      <c r="P343" s="6">
        <v>54.680688460006678</v>
      </c>
      <c r="Q343" s="6">
        <v>4.6265938069216759</v>
      </c>
      <c r="R343" s="7"/>
      <c r="S343" s="11"/>
    </row>
    <row r="344" spans="1:19" x14ac:dyDescent="0.25">
      <c r="A344" t="s">
        <v>23</v>
      </c>
      <c r="B344" t="s">
        <v>18</v>
      </c>
      <c r="D344" s="12" t="s">
        <v>24</v>
      </c>
      <c r="E344" s="7" t="s">
        <v>20</v>
      </c>
      <c r="F344" t="s">
        <v>21</v>
      </c>
      <c r="G344" t="s">
        <v>22</v>
      </c>
      <c r="H344" s="5">
        <v>3</v>
      </c>
      <c r="I344" s="5" t="s">
        <v>9</v>
      </c>
      <c r="J344">
        <v>3</v>
      </c>
      <c r="K344" s="13">
        <v>7620</v>
      </c>
      <c r="L344" s="13">
        <v>102.97297297297297</v>
      </c>
      <c r="M344" s="14">
        <v>74</v>
      </c>
      <c r="N344" s="15">
        <v>583.48</v>
      </c>
      <c r="O344" s="16" t="s">
        <v>133</v>
      </c>
      <c r="P344" s="6">
        <v>76.572178477690301</v>
      </c>
      <c r="Q344" s="6">
        <v>7.8848648648648654</v>
      </c>
      <c r="R344" s="16"/>
      <c r="S344" s="16"/>
    </row>
    <row r="345" spans="1:19" x14ac:dyDescent="0.25">
      <c r="A345" t="s">
        <v>23</v>
      </c>
      <c r="B345" t="s">
        <v>18</v>
      </c>
      <c r="D345" s="7" t="s">
        <v>24</v>
      </c>
      <c r="E345" s="7" t="s">
        <v>20</v>
      </c>
      <c r="F345" t="s">
        <v>21</v>
      </c>
      <c r="G345" t="s">
        <v>22</v>
      </c>
      <c r="H345" s="5">
        <v>3</v>
      </c>
      <c r="I345" s="5" t="s">
        <v>9</v>
      </c>
      <c r="J345">
        <v>3</v>
      </c>
      <c r="K345" s="8">
        <v>7620</v>
      </c>
      <c r="L345" s="8">
        <v>102.97297297297297</v>
      </c>
      <c r="M345" s="9">
        <v>74</v>
      </c>
      <c r="N345" s="10">
        <v>374.91</v>
      </c>
      <c r="O345" s="11" t="s">
        <v>134</v>
      </c>
      <c r="P345" s="6">
        <v>49.200787401574807</v>
      </c>
      <c r="Q345" s="6">
        <v>5.0663513513513516</v>
      </c>
      <c r="R345" s="11"/>
      <c r="S345" s="11"/>
    </row>
    <row r="346" spans="1:19" x14ac:dyDescent="0.25">
      <c r="A346" t="s">
        <v>23</v>
      </c>
      <c r="B346" t="s">
        <v>18</v>
      </c>
      <c r="D346" s="12" t="s">
        <v>24</v>
      </c>
      <c r="E346" s="7" t="s">
        <v>20</v>
      </c>
      <c r="F346" t="s">
        <v>21</v>
      </c>
      <c r="G346" t="s">
        <v>22</v>
      </c>
      <c r="H346" s="5">
        <v>4</v>
      </c>
      <c r="I346" s="5" t="s">
        <v>9</v>
      </c>
      <c r="J346">
        <v>4</v>
      </c>
      <c r="K346" s="13">
        <v>8040</v>
      </c>
      <c r="L346" s="13">
        <v>100.5</v>
      </c>
      <c r="M346" s="14">
        <v>80</v>
      </c>
      <c r="N346" s="15">
        <v>298.58999999999997</v>
      </c>
      <c r="O346" s="12" t="s">
        <v>135</v>
      </c>
      <c r="P346" s="6">
        <v>37.13805970149253</v>
      </c>
      <c r="Q346" s="6">
        <v>3.7323749999999998</v>
      </c>
      <c r="R346" s="12"/>
      <c r="S346" s="16"/>
    </row>
    <row r="347" spans="1:19" x14ac:dyDescent="0.25">
      <c r="A347" t="s">
        <v>23</v>
      </c>
      <c r="B347" t="s">
        <v>18</v>
      </c>
      <c r="D347" s="7" t="s">
        <v>24</v>
      </c>
      <c r="E347" s="7" t="s">
        <v>37</v>
      </c>
      <c r="F347" t="s">
        <v>21</v>
      </c>
      <c r="G347" t="s">
        <v>22</v>
      </c>
      <c r="H347" s="5">
        <v>4</v>
      </c>
      <c r="I347" s="5" t="s">
        <v>9</v>
      </c>
      <c r="J347">
        <v>4</v>
      </c>
      <c r="K347" s="8">
        <v>8069</v>
      </c>
      <c r="L347" s="8">
        <v>79.89108910891089</v>
      </c>
      <c r="M347" s="9">
        <v>101</v>
      </c>
      <c r="N347" s="10">
        <v>378.14207650273221</v>
      </c>
      <c r="O347" s="11" t="s">
        <v>136</v>
      </c>
      <c r="P347" s="6">
        <v>46.863561346230291</v>
      </c>
      <c r="Q347" s="6">
        <v>3.7439809554725962</v>
      </c>
      <c r="R347" s="11"/>
      <c r="S347" s="11"/>
    </row>
    <row r="348" spans="1:19" x14ac:dyDescent="0.25">
      <c r="A348" t="s">
        <v>23</v>
      </c>
      <c r="B348" t="s">
        <v>18</v>
      </c>
      <c r="D348" s="12" t="s">
        <v>24</v>
      </c>
      <c r="E348" s="7" t="s">
        <v>20</v>
      </c>
      <c r="F348" t="s">
        <v>21</v>
      </c>
      <c r="G348" t="s">
        <v>22</v>
      </c>
      <c r="H348" s="5">
        <v>4</v>
      </c>
      <c r="I348" s="5" t="s">
        <v>9</v>
      </c>
      <c r="J348">
        <v>4</v>
      </c>
      <c r="K348" s="13">
        <v>8090</v>
      </c>
      <c r="L348" s="13">
        <v>101.125</v>
      </c>
      <c r="M348" s="14">
        <v>80</v>
      </c>
      <c r="N348" s="15">
        <v>414.29</v>
      </c>
      <c r="O348" s="16" t="s">
        <v>137</v>
      </c>
      <c r="P348" s="6">
        <v>51.210135970333745</v>
      </c>
      <c r="Q348" s="6">
        <v>5.1786250000000003</v>
      </c>
      <c r="R348" s="16"/>
      <c r="S348" s="16"/>
    </row>
    <row r="349" spans="1:19" x14ac:dyDescent="0.25">
      <c r="A349" t="s">
        <v>23</v>
      </c>
      <c r="B349" t="s">
        <v>18</v>
      </c>
      <c r="D349" s="7" t="s">
        <v>24</v>
      </c>
      <c r="E349" s="7" t="s">
        <v>20</v>
      </c>
      <c r="F349" t="s">
        <v>21</v>
      </c>
      <c r="G349" t="s">
        <v>22</v>
      </c>
      <c r="H349" s="5">
        <v>4</v>
      </c>
      <c r="I349" s="5" t="s">
        <v>9</v>
      </c>
      <c r="J349">
        <v>4</v>
      </c>
      <c r="K349" s="8">
        <v>8090</v>
      </c>
      <c r="L349" s="8">
        <v>101.125</v>
      </c>
      <c r="M349" s="9">
        <v>80</v>
      </c>
      <c r="N349" s="10">
        <v>432.25</v>
      </c>
      <c r="O349" s="11" t="s">
        <v>138</v>
      </c>
      <c r="P349" s="6">
        <v>53.43016069221261</v>
      </c>
      <c r="Q349" s="6">
        <v>5.4031250000000002</v>
      </c>
      <c r="R349" s="11"/>
      <c r="S349" s="11"/>
    </row>
    <row r="350" spans="1:19" x14ac:dyDescent="0.25">
      <c r="A350" t="s">
        <v>23</v>
      </c>
      <c r="B350" t="s">
        <v>18</v>
      </c>
      <c r="D350" s="12" t="s">
        <v>24</v>
      </c>
      <c r="E350" s="7" t="s">
        <v>25</v>
      </c>
      <c r="F350" t="s">
        <v>21</v>
      </c>
      <c r="G350" t="s">
        <v>22</v>
      </c>
      <c r="H350" s="5">
        <v>4</v>
      </c>
      <c r="I350" s="5" t="s">
        <v>9</v>
      </c>
      <c r="J350">
        <v>4</v>
      </c>
      <c r="K350" s="13">
        <v>8335</v>
      </c>
      <c r="L350" s="13">
        <v>141.27118644067798</v>
      </c>
      <c r="M350" s="14">
        <v>59</v>
      </c>
      <c r="N350" s="15">
        <v>485.25</v>
      </c>
      <c r="O350" s="16" t="s">
        <v>139</v>
      </c>
      <c r="P350" s="6">
        <v>58.218356328734252</v>
      </c>
      <c r="Q350" s="6">
        <v>8.2245762711864412</v>
      </c>
      <c r="R350" s="16"/>
      <c r="S350" s="16"/>
    </row>
    <row r="351" spans="1:19" x14ac:dyDescent="0.25">
      <c r="A351" t="s">
        <v>23</v>
      </c>
      <c r="B351" t="s">
        <v>18</v>
      </c>
      <c r="D351" s="7" t="s">
        <v>24</v>
      </c>
      <c r="E351" s="7" t="s">
        <v>25</v>
      </c>
      <c r="F351" t="s">
        <v>21</v>
      </c>
      <c r="G351" t="s">
        <v>22</v>
      </c>
      <c r="H351" s="5">
        <v>4</v>
      </c>
      <c r="I351" s="5" t="s">
        <v>9</v>
      </c>
      <c r="J351">
        <v>4</v>
      </c>
      <c r="K351" s="8">
        <v>8435</v>
      </c>
      <c r="L351" s="8">
        <v>84.35</v>
      </c>
      <c r="M351" s="9">
        <v>100</v>
      </c>
      <c r="N351" s="10">
        <v>327.86885245901635</v>
      </c>
      <c r="O351" s="11" t="s">
        <v>140</v>
      </c>
      <c r="P351" s="6">
        <v>38.870047712983563</v>
      </c>
      <c r="Q351" s="6">
        <v>3.2786885245901636</v>
      </c>
      <c r="R351" s="11"/>
      <c r="S351" s="7"/>
    </row>
    <row r="352" spans="1:19" x14ac:dyDescent="0.25">
      <c r="A352" t="s">
        <v>23</v>
      </c>
      <c r="B352" t="s">
        <v>18</v>
      </c>
      <c r="D352" s="12" t="s">
        <v>24</v>
      </c>
      <c r="E352" s="7" t="s">
        <v>20</v>
      </c>
      <c r="F352" t="s">
        <v>21</v>
      </c>
      <c r="G352" t="s">
        <v>22</v>
      </c>
      <c r="H352" s="5">
        <v>4</v>
      </c>
      <c r="I352" s="5" t="s">
        <v>9</v>
      </c>
      <c r="J352">
        <v>4</v>
      </c>
      <c r="K352" s="13">
        <v>8435</v>
      </c>
      <c r="L352" s="13">
        <v>105.4375</v>
      </c>
      <c r="M352" s="14">
        <v>80</v>
      </c>
      <c r="N352" s="15">
        <v>332.5</v>
      </c>
      <c r="O352" s="16" t="s">
        <v>141</v>
      </c>
      <c r="P352" s="6">
        <v>39.419087136929463</v>
      </c>
      <c r="Q352" s="6">
        <v>4.15625</v>
      </c>
      <c r="R352" s="16"/>
      <c r="S352" s="16"/>
    </row>
    <row r="353" spans="1:19" x14ac:dyDescent="0.25">
      <c r="A353" t="s">
        <v>23</v>
      </c>
      <c r="B353" t="s">
        <v>18</v>
      </c>
      <c r="D353" s="7" t="s">
        <v>24</v>
      </c>
      <c r="E353" s="7" t="s">
        <v>20</v>
      </c>
      <c r="F353" t="s">
        <v>21</v>
      </c>
      <c r="G353" t="s">
        <v>22</v>
      </c>
      <c r="H353" s="5">
        <v>4</v>
      </c>
      <c r="I353" s="5" t="s">
        <v>9</v>
      </c>
      <c r="J353">
        <v>4</v>
      </c>
      <c r="K353" s="8">
        <v>8435</v>
      </c>
      <c r="L353" s="8">
        <v>105.4375</v>
      </c>
      <c r="M353" s="9">
        <v>80</v>
      </c>
      <c r="N353" s="10">
        <v>365.75</v>
      </c>
      <c r="O353" s="11" t="s">
        <v>142</v>
      </c>
      <c r="P353" s="6">
        <v>43.360995850622402</v>
      </c>
      <c r="Q353" s="6">
        <v>4.5718750000000004</v>
      </c>
      <c r="R353" s="11"/>
      <c r="S353" s="11"/>
    </row>
    <row r="354" spans="1:19" x14ac:dyDescent="0.25">
      <c r="A354" t="s">
        <v>23</v>
      </c>
      <c r="B354" t="s">
        <v>18</v>
      </c>
      <c r="D354" s="12" t="s">
        <v>24</v>
      </c>
      <c r="E354" s="7" t="s">
        <v>37</v>
      </c>
      <c r="F354" t="s">
        <v>21</v>
      </c>
      <c r="G354" t="s">
        <v>22</v>
      </c>
      <c r="H354" s="5">
        <v>4</v>
      </c>
      <c r="I354" s="5" t="s">
        <v>9</v>
      </c>
      <c r="J354">
        <v>4</v>
      </c>
      <c r="K354" s="13">
        <v>8555</v>
      </c>
      <c r="L354" s="13">
        <v>84.702970297029708</v>
      </c>
      <c r="M354" s="14">
        <v>101</v>
      </c>
      <c r="N354" s="15">
        <v>389.61748633879779</v>
      </c>
      <c r="O354" s="16" t="s">
        <v>143</v>
      </c>
      <c r="P354" s="6">
        <v>45.542663511256322</v>
      </c>
      <c r="Q354" s="6">
        <v>3.8575988746415621</v>
      </c>
      <c r="R354" s="16"/>
      <c r="S354" s="16"/>
    </row>
    <row r="355" spans="1:19" x14ac:dyDescent="0.25">
      <c r="A355" t="s">
        <v>23</v>
      </c>
      <c r="B355" t="s">
        <v>18</v>
      </c>
      <c r="D355" s="7" t="s">
        <v>24</v>
      </c>
      <c r="E355" s="7" t="s">
        <v>25</v>
      </c>
      <c r="F355" t="s">
        <v>21</v>
      </c>
      <c r="G355" t="s">
        <v>22</v>
      </c>
      <c r="H355" s="5">
        <v>4</v>
      </c>
      <c r="I355" s="5" t="s">
        <v>9</v>
      </c>
      <c r="J355">
        <v>4</v>
      </c>
      <c r="K355" s="8">
        <v>8600</v>
      </c>
      <c r="L355" s="8">
        <v>86</v>
      </c>
      <c r="M355" s="9">
        <v>100</v>
      </c>
      <c r="N355" s="10">
        <v>326.75</v>
      </c>
      <c r="O355" s="11" t="s">
        <v>144</v>
      </c>
      <c r="P355" s="6">
        <v>37.994186046511629</v>
      </c>
      <c r="Q355" s="6">
        <v>3.2675000000000001</v>
      </c>
      <c r="R355" s="11"/>
      <c r="S355" s="11"/>
    </row>
    <row r="356" spans="1:19" x14ac:dyDescent="0.25">
      <c r="A356" t="s">
        <v>23</v>
      </c>
      <c r="B356" t="s">
        <v>18</v>
      </c>
      <c r="D356" s="7" t="s">
        <v>24</v>
      </c>
      <c r="E356" s="7" t="s">
        <v>25</v>
      </c>
      <c r="F356" t="s">
        <v>21</v>
      </c>
      <c r="G356" t="s">
        <v>22</v>
      </c>
      <c r="H356" s="5">
        <v>4</v>
      </c>
      <c r="I356" s="5" t="s">
        <v>9</v>
      </c>
      <c r="J356">
        <v>4</v>
      </c>
      <c r="K356" s="8">
        <v>9040</v>
      </c>
      <c r="L356" s="8">
        <v>113</v>
      </c>
      <c r="M356" s="9">
        <v>80</v>
      </c>
      <c r="N356" s="10">
        <v>454.91803278688525</v>
      </c>
      <c r="O356" s="11" t="s">
        <v>146</v>
      </c>
      <c r="P356" s="6">
        <v>50.322791237487309</v>
      </c>
      <c r="Q356" s="6">
        <v>5.6864754098360653</v>
      </c>
      <c r="R356" s="11"/>
      <c r="S356" s="16"/>
    </row>
    <row r="357" spans="1:19" x14ac:dyDescent="0.25">
      <c r="A357" t="s">
        <v>23</v>
      </c>
      <c r="B357" t="s">
        <v>18</v>
      </c>
      <c r="D357" s="7" t="s">
        <v>24</v>
      </c>
      <c r="E357" s="7" t="s">
        <v>25</v>
      </c>
      <c r="F357" t="s">
        <v>21</v>
      </c>
      <c r="G357" t="s">
        <v>22</v>
      </c>
      <c r="H357" s="5">
        <v>4</v>
      </c>
      <c r="I357" s="5" t="s">
        <v>9</v>
      </c>
      <c r="J357">
        <v>4</v>
      </c>
      <c r="K357" s="8">
        <v>9724</v>
      </c>
      <c r="L357" s="8">
        <v>138.91428571428571</v>
      </c>
      <c r="M357" s="9">
        <v>70</v>
      </c>
      <c r="N357" s="10">
        <v>412</v>
      </c>
      <c r="O357" s="11" t="s">
        <v>148</v>
      </c>
      <c r="P357" s="6">
        <v>42.369395310571782</v>
      </c>
      <c r="Q357" s="6">
        <v>5.8857142857142861</v>
      </c>
      <c r="R357" s="11"/>
      <c r="S357" s="11"/>
    </row>
    <row r="358" spans="1:19" x14ac:dyDescent="0.25">
      <c r="A358" t="s">
        <v>23</v>
      </c>
      <c r="B358" t="s">
        <v>18</v>
      </c>
      <c r="D358" s="12" t="s">
        <v>24</v>
      </c>
      <c r="E358" s="7" t="s">
        <v>25</v>
      </c>
      <c r="F358" t="s">
        <v>21</v>
      </c>
      <c r="G358" t="s">
        <v>22</v>
      </c>
      <c r="H358" s="5">
        <v>4</v>
      </c>
      <c r="I358" s="5" t="s">
        <v>9</v>
      </c>
      <c r="J358">
        <v>4</v>
      </c>
      <c r="K358" s="13">
        <v>9724</v>
      </c>
      <c r="L358" s="13">
        <v>138.91428571428571</v>
      </c>
      <c r="M358" s="14">
        <v>70</v>
      </c>
      <c r="N358" s="15">
        <v>373.49</v>
      </c>
      <c r="O358" s="16" t="s">
        <v>149</v>
      </c>
      <c r="P358" s="6">
        <v>38.409090909090907</v>
      </c>
      <c r="Q358" s="6">
        <v>5.3355714285714289</v>
      </c>
      <c r="R358" s="16"/>
      <c r="S358" s="16"/>
    </row>
    <row r="359" spans="1:19" x14ac:dyDescent="0.25">
      <c r="A359" t="s">
        <v>23</v>
      </c>
      <c r="B359" t="s">
        <v>18</v>
      </c>
      <c r="D359" s="7" t="s">
        <v>24</v>
      </c>
      <c r="E359" s="7" t="s">
        <v>25</v>
      </c>
      <c r="F359" t="s">
        <v>21</v>
      </c>
      <c r="G359" t="s">
        <v>22</v>
      </c>
      <c r="H359" s="5">
        <v>4</v>
      </c>
      <c r="I359" s="5" t="s">
        <v>9</v>
      </c>
      <c r="J359">
        <v>4</v>
      </c>
      <c r="K359" s="8">
        <v>9724</v>
      </c>
      <c r="L359" s="8">
        <v>138.91428571428571</v>
      </c>
      <c r="M359" s="9">
        <v>70</v>
      </c>
      <c r="N359" s="10">
        <v>470.6</v>
      </c>
      <c r="O359" s="11" t="s">
        <v>150</v>
      </c>
      <c r="P359" s="6">
        <v>48.395721925133692</v>
      </c>
      <c r="Q359" s="6">
        <v>6.7228571428571433</v>
      </c>
      <c r="R359" s="11"/>
      <c r="S359" s="11"/>
    </row>
    <row r="360" spans="1:19" x14ac:dyDescent="0.25">
      <c r="A360" t="s">
        <v>23</v>
      </c>
      <c r="B360" t="s">
        <v>18</v>
      </c>
      <c r="D360" s="12" t="s">
        <v>24</v>
      </c>
      <c r="E360" s="7" t="s">
        <v>20</v>
      </c>
      <c r="F360" t="s">
        <v>21</v>
      </c>
      <c r="G360" t="s">
        <v>22</v>
      </c>
      <c r="H360" s="5">
        <v>4</v>
      </c>
      <c r="I360" s="5" t="s">
        <v>9</v>
      </c>
      <c r="J360">
        <v>4</v>
      </c>
      <c r="K360" s="13">
        <v>9780</v>
      </c>
      <c r="L360" s="13">
        <v>97.8</v>
      </c>
      <c r="M360" s="14">
        <v>100</v>
      </c>
      <c r="N360" s="15">
        <v>341.49</v>
      </c>
      <c r="O360" s="12" t="s">
        <v>151</v>
      </c>
      <c r="P360" s="6">
        <v>34.917177914110432</v>
      </c>
      <c r="Q360" s="6">
        <v>3.4149000000000003</v>
      </c>
      <c r="R360" s="12"/>
      <c r="S360" s="16"/>
    </row>
    <row r="361" spans="1:19" x14ac:dyDescent="0.25">
      <c r="A361" t="s">
        <v>23</v>
      </c>
      <c r="B361" t="s">
        <v>18</v>
      </c>
      <c r="D361" s="7" t="s">
        <v>24</v>
      </c>
      <c r="E361" s="7" t="s">
        <v>20</v>
      </c>
      <c r="F361" t="s">
        <v>21</v>
      </c>
      <c r="G361" t="s">
        <v>22</v>
      </c>
      <c r="H361" s="5">
        <v>5</v>
      </c>
      <c r="I361" s="5" t="s">
        <v>9</v>
      </c>
      <c r="J361">
        <v>5</v>
      </c>
      <c r="K361" s="8">
        <v>10500</v>
      </c>
      <c r="L361" s="8">
        <v>106.06060606060606</v>
      </c>
      <c r="M361" s="9">
        <v>99</v>
      </c>
      <c r="N361" s="10">
        <v>902.73224043715845</v>
      </c>
      <c r="O361" s="7" t="s">
        <v>152</v>
      </c>
      <c r="P361" s="6">
        <v>85.974499089253186</v>
      </c>
      <c r="Q361" s="6">
        <v>9.1185074791632168</v>
      </c>
      <c r="R361" s="7"/>
      <c r="S361" s="7"/>
    </row>
    <row r="362" spans="1:19" x14ac:dyDescent="0.25">
      <c r="A362" t="s">
        <v>23</v>
      </c>
      <c r="B362" t="s">
        <v>18</v>
      </c>
      <c r="D362" s="12" t="s">
        <v>24</v>
      </c>
      <c r="E362" s="7" t="s">
        <v>20</v>
      </c>
      <c r="F362" t="s">
        <v>21</v>
      </c>
      <c r="G362" t="s">
        <v>22</v>
      </c>
      <c r="H362" s="5">
        <v>5</v>
      </c>
      <c r="I362" s="5" t="s">
        <v>9</v>
      </c>
      <c r="J362">
        <v>5</v>
      </c>
      <c r="K362" s="13">
        <v>10500</v>
      </c>
      <c r="L362" s="13">
        <v>117.97752808988764</v>
      </c>
      <c r="M362" s="14">
        <v>89</v>
      </c>
      <c r="N362" s="15">
        <v>589.07103825136608</v>
      </c>
      <c r="O362" s="16" t="s">
        <v>153</v>
      </c>
      <c r="P362" s="6">
        <v>56.102003642987242</v>
      </c>
      <c r="Q362" s="6">
        <v>6.6187757106895067</v>
      </c>
      <c r="R362" s="16"/>
      <c r="S362" s="12"/>
    </row>
    <row r="363" spans="1:19" x14ac:dyDescent="0.25">
      <c r="A363" t="s">
        <v>23</v>
      </c>
      <c r="B363" t="s">
        <v>18</v>
      </c>
      <c r="D363" s="7" t="s">
        <v>24</v>
      </c>
      <c r="E363" s="7" t="s">
        <v>20</v>
      </c>
      <c r="F363" t="s">
        <v>21</v>
      </c>
      <c r="G363" t="s">
        <v>22</v>
      </c>
      <c r="H363" s="5">
        <v>5</v>
      </c>
      <c r="I363" s="5" t="s">
        <v>9</v>
      </c>
      <c r="J363">
        <v>5</v>
      </c>
      <c r="K363" s="8">
        <v>11095</v>
      </c>
      <c r="L363" s="8">
        <v>105.66666666666667</v>
      </c>
      <c r="M363" s="9">
        <v>105</v>
      </c>
      <c r="N363" s="10">
        <v>452.2</v>
      </c>
      <c r="O363" s="11" t="s">
        <v>154</v>
      </c>
      <c r="P363" s="6">
        <v>40.757097791798103</v>
      </c>
      <c r="Q363" s="6">
        <v>4.3066666666666666</v>
      </c>
      <c r="R363" s="11"/>
      <c r="S363" s="7"/>
    </row>
    <row r="364" spans="1:19" x14ac:dyDescent="0.25">
      <c r="A364" t="s">
        <v>23</v>
      </c>
      <c r="B364" t="s">
        <v>18</v>
      </c>
      <c r="D364" s="12" t="s">
        <v>24</v>
      </c>
      <c r="E364" s="7" t="s">
        <v>20</v>
      </c>
      <c r="F364" t="s">
        <v>21</v>
      </c>
      <c r="G364" t="s">
        <v>22</v>
      </c>
      <c r="H364" s="5">
        <v>5</v>
      </c>
      <c r="I364" s="5" t="s">
        <v>9</v>
      </c>
      <c r="J364">
        <v>5</v>
      </c>
      <c r="K364" s="13">
        <v>11095</v>
      </c>
      <c r="L364" s="13">
        <v>105.66666666666667</v>
      </c>
      <c r="M364" s="14">
        <v>105</v>
      </c>
      <c r="N364" s="15">
        <v>399</v>
      </c>
      <c r="O364" s="16" t="s">
        <v>155</v>
      </c>
      <c r="P364" s="6">
        <v>35.962145110410091</v>
      </c>
      <c r="Q364" s="6">
        <v>3.8</v>
      </c>
      <c r="R364" s="16"/>
      <c r="S364" s="16"/>
    </row>
    <row r="365" spans="1:19" x14ac:dyDescent="0.25">
      <c r="A365" t="s">
        <v>23</v>
      </c>
      <c r="B365" t="s">
        <v>18</v>
      </c>
      <c r="D365" s="7" t="s">
        <v>24</v>
      </c>
      <c r="E365" s="7" t="s">
        <v>20</v>
      </c>
      <c r="F365" t="s">
        <v>21</v>
      </c>
      <c r="G365" t="s">
        <v>22</v>
      </c>
      <c r="H365" s="5">
        <v>5</v>
      </c>
      <c r="I365" s="5" t="s">
        <v>9</v>
      </c>
      <c r="J365">
        <v>5</v>
      </c>
      <c r="K365" s="8">
        <v>11150</v>
      </c>
      <c r="L365" s="8">
        <v>90.650406504065046</v>
      </c>
      <c r="M365" s="9">
        <v>123</v>
      </c>
      <c r="N365" s="10">
        <v>417.4863387978142</v>
      </c>
      <c r="O365" s="7" t="s">
        <v>156</v>
      </c>
      <c r="P365" s="6">
        <v>37.44272096841383</v>
      </c>
      <c r="Q365" s="6">
        <v>3.3941978764049936</v>
      </c>
      <c r="R365" s="7"/>
      <c r="S365" s="7"/>
    </row>
    <row r="366" spans="1:19" x14ac:dyDescent="0.25">
      <c r="A366" t="s">
        <v>23</v>
      </c>
      <c r="B366" t="s">
        <v>18</v>
      </c>
      <c r="D366" s="12" t="s">
        <v>24</v>
      </c>
      <c r="E366" s="7" t="s">
        <v>20</v>
      </c>
      <c r="F366" t="s">
        <v>21</v>
      </c>
      <c r="G366" t="s">
        <v>22</v>
      </c>
      <c r="H366" s="5">
        <v>5</v>
      </c>
      <c r="I366" s="5" t="s">
        <v>9</v>
      </c>
      <c r="J366">
        <v>5</v>
      </c>
      <c r="K366" s="13">
        <v>11150</v>
      </c>
      <c r="L366" s="13">
        <v>90.650406504065046</v>
      </c>
      <c r="M366" s="14">
        <v>123</v>
      </c>
      <c r="N366" s="15">
        <v>522.67759562841525</v>
      </c>
      <c r="O366" s="12" t="s">
        <v>157</v>
      </c>
      <c r="P366" s="6">
        <v>46.876914406135896</v>
      </c>
      <c r="Q366" s="6">
        <v>4.2494113465724821</v>
      </c>
      <c r="R366" s="12"/>
      <c r="S366" s="16"/>
    </row>
    <row r="367" spans="1:19" x14ac:dyDescent="0.25">
      <c r="A367" t="s">
        <v>23</v>
      </c>
      <c r="B367" t="s">
        <v>18</v>
      </c>
      <c r="D367" s="7" t="s">
        <v>24</v>
      </c>
      <c r="E367" s="7" t="s">
        <v>25</v>
      </c>
      <c r="F367" t="s">
        <v>21</v>
      </c>
      <c r="G367" t="s">
        <v>22</v>
      </c>
      <c r="H367" s="5">
        <v>5</v>
      </c>
      <c r="I367" s="5" t="s">
        <v>9</v>
      </c>
      <c r="J367">
        <v>5</v>
      </c>
      <c r="K367" s="8">
        <v>11315</v>
      </c>
      <c r="L367" s="8">
        <v>80.821428571428569</v>
      </c>
      <c r="M367" s="9">
        <v>140</v>
      </c>
      <c r="N367" s="10">
        <v>437.15846994535519</v>
      </c>
      <c r="O367" s="11" t="s">
        <v>158</v>
      </c>
      <c r="P367" s="6">
        <v>38.635304458272664</v>
      </c>
      <c r="Q367" s="6">
        <v>3.1225604996096799</v>
      </c>
      <c r="R367" s="11"/>
      <c r="S367" s="11"/>
    </row>
    <row r="368" spans="1:19" x14ac:dyDescent="0.25">
      <c r="A368" t="s">
        <v>23</v>
      </c>
      <c r="B368" t="s">
        <v>18</v>
      </c>
      <c r="D368" s="12" t="s">
        <v>24</v>
      </c>
      <c r="E368" s="7" t="s">
        <v>20</v>
      </c>
      <c r="F368" t="s">
        <v>21</v>
      </c>
      <c r="G368" t="s">
        <v>22</v>
      </c>
      <c r="H368" s="5">
        <v>5</v>
      </c>
      <c r="I368" s="5" t="s">
        <v>9</v>
      </c>
      <c r="J368">
        <v>5</v>
      </c>
      <c r="K368" s="13">
        <v>11412</v>
      </c>
      <c r="L368" s="13">
        <v>101.89285714285714</v>
      </c>
      <c r="M368" s="14">
        <v>112</v>
      </c>
      <c r="N368" s="15">
        <v>578.68852459016387</v>
      </c>
      <c r="O368" s="16" t="s">
        <v>159</v>
      </c>
      <c r="P368" s="6">
        <v>50.708773623393256</v>
      </c>
      <c r="Q368" s="6">
        <v>5.1668618266978914</v>
      </c>
      <c r="R368" s="16"/>
      <c r="S368" s="16"/>
    </row>
    <row r="369" spans="1:19" x14ac:dyDescent="0.25">
      <c r="A369" t="s">
        <v>23</v>
      </c>
      <c r="B369" t="s">
        <v>18</v>
      </c>
      <c r="D369" s="7" t="s">
        <v>24</v>
      </c>
      <c r="E369" s="7" t="s">
        <v>20</v>
      </c>
      <c r="F369" t="s">
        <v>21</v>
      </c>
      <c r="G369" t="s">
        <v>22</v>
      </c>
      <c r="H369" s="5">
        <v>5</v>
      </c>
      <c r="I369" s="5" t="s">
        <v>9</v>
      </c>
      <c r="J369">
        <v>5</v>
      </c>
      <c r="K369" s="8">
        <v>12000</v>
      </c>
      <c r="L369" s="8">
        <v>109.09090909090909</v>
      </c>
      <c r="M369" s="9">
        <v>110</v>
      </c>
      <c r="N369" s="10">
        <v>479.78142076502729</v>
      </c>
      <c r="O369" s="7" t="s">
        <v>160</v>
      </c>
      <c r="P369" s="6">
        <v>39.98178506375227</v>
      </c>
      <c r="Q369" s="6">
        <v>4.3616492796820667</v>
      </c>
      <c r="R369" s="7"/>
      <c r="S369" s="11"/>
    </row>
    <row r="370" spans="1:19" x14ac:dyDescent="0.25">
      <c r="A370" t="s">
        <v>23</v>
      </c>
      <c r="B370" t="s">
        <v>18</v>
      </c>
      <c r="D370" s="12" t="s">
        <v>24</v>
      </c>
      <c r="E370" s="7" t="s">
        <v>37</v>
      </c>
      <c r="F370" t="s">
        <v>21</v>
      </c>
      <c r="G370" t="s">
        <v>22</v>
      </c>
      <c r="H370" s="5">
        <v>5</v>
      </c>
      <c r="I370" s="5" t="s">
        <v>9</v>
      </c>
      <c r="J370">
        <v>5</v>
      </c>
      <c r="K370" s="13">
        <v>12223</v>
      </c>
      <c r="L370" s="13">
        <v>86.687943262411352</v>
      </c>
      <c r="M370" s="14">
        <v>141</v>
      </c>
      <c r="N370" s="15">
        <v>548.79999999999995</v>
      </c>
      <c r="O370" s="16" t="s">
        <v>161</v>
      </c>
      <c r="P370" s="6">
        <v>44.898960975210663</v>
      </c>
      <c r="Q370" s="6">
        <v>3.8921985815602835</v>
      </c>
      <c r="R370" s="16"/>
      <c r="S370" s="16"/>
    </row>
    <row r="371" spans="1:19" x14ac:dyDescent="0.25">
      <c r="A371" t="s">
        <v>23</v>
      </c>
      <c r="B371" t="s">
        <v>18</v>
      </c>
      <c r="D371" s="12" t="s">
        <v>24</v>
      </c>
      <c r="E371" s="7" t="s">
        <v>20</v>
      </c>
      <c r="F371" t="s">
        <v>21</v>
      </c>
      <c r="G371" t="s">
        <v>22</v>
      </c>
      <c r="H371" s="5">
        <v>5</v>
      </c>
      <c r="I371" s="5" t="s">
        <v>9</v>
      </c>
      <c r="J371">
        <v>5</v>
      </c>
      <c r="K371" s="13">
        <v>12414</v>
      </c>
      <c r="L371" s="13">
        <v>91.955555555555549</v>
      </c>
      <c r="M371" s="14">
        <v>135</v>
      </c>
      <c r="N371" s="15">
        <v>700</v>
      </c>
      <c r="O371" s="12" t="s">
        <v>163</v>
      </c>
      <c r="P371" s="6">
        <v>56.38794908973739</v>
      </c>
      <c r="Q371" s="6">
        <v>5.1851851851851851</v>
      </c>
      <c r="R371" s="12"/>
      <c r="S371" s="11"/>
    </row>
    <row r="372" spans="1:19" x14ac:dyDescent="0.25">
      <c r="A372" t="s">
        <v>23</v>
      </c>
      <c r="B372" t="s">
        <v>18</v>
      </c>
      <c r="D372" s="7" t="s">
        <v>24</v>
      </c>
      <c r="E372" s="7" t="s">
        <v>20</v>
      </c>
      <c r="F372" t="s">
        <v>21</v>
      </c>
      <c r="G372" t="s">
        <v>22</v>
      </c>
      <c r="H372" s="5">
        <v>5</v>
      </c>
      <c r="I372" s="5" t="s">
        <v>9</v>
      </c>
      <c r="J372">
        <v>5</v>
      </c>
      <c r="K372" s="8">
        <v>12700</v>
      </c>
      <c r="L372" s="8">
        <v>106.72268907563026</v>
      </c>
      <c r="M372" s="9">
        <v>119</v>
      </c>
      <c r="N372" s="10">
        <v>249.99</v>
      </c>
      <c r="O372" s="11" t="s">
        <v>164</v>
      </c>
      <c r="P372" s="6">
        <v>19.684251968503936</v>
      </c>
      <c r="Q372" s="6">
        <v>2.1007563025210083</v>
      </c>
      <c r="R372" s="11"/>
      <c r="S372" s="16"/>
    </row>
    <row r="373" spans="1:19" x14ac:dyDescent="0.25">
      <c r="A373" t="s">
        <v>23</v>
      </c>
      <c r="B373" t="s">
        <v>18</v>
      </c>
      <c r="D373" s="12" t="s">
        <v>24</v>
      </c>
      <c r="E373" s="7" t="s">
        <v>25</v>
      </c>
      <c r="F373" t="s">
        <v>21</v>
      </c>
      <c r="G373" t="s">
        <v>22</v>
      </c>
      <c r="H373" s="5">
        <v>6</v>
      </c>
      <c r="I373" s="5" t="s">
        <v>9</v>
      </c>
      <c r="J373">
        <v>6</v>
      </c>
      <c r="K373" s="13">
        <v>13000</v>
      </c>
      <c r="L373" s="13">
        <v>86.666666666666671</v>
      </c>
      <c r="M373" s="14">
        <v>150</v>
      </c>
      <c r="N373" s="15">
        <v>399</v>
      </c>
      <c r="O373" s="16" t="s">
        <v>165</v>
      </c>
      <c r="P373" s="6">
        <v>30.692307692307693</v>
      </c>
      <c r="Q373" s="6">
        <v>2.66</v>
      </c>
      <c r="R373" s="16"/>
      <c r="S373" s="11"/>
    </row>
    <row r="374" spans="1:19" x14ac:dyDescent="0.25">
      <c r="A374" t="s">
        <v>23</v>
      </c>
      <c r="B374" t="s">
        <v>18</v>
      </c>
      <c r="D374" s="7" t="s">
        <v>24</v>
      </c>
      <c r="E374" s="7" t="s">
        <v>25</v>
      </c>
      <c r="F374" t="s">
        <v>21</v>
      </c>
      <c r="G374" t="s">
        <v>22</v>
      </c>
      <c r="H374" s="5">
        <v>6</v>
      </c>
      <c r="I374" s="5" t="s">
        <v>9</v>
      </c>
      <c r="J374">
        <v>6</v>
      </c>
      <c r="K374" s="8">
        <v>13164</v>
      </c>
      <c r="L374" s="8">
        <v>97.511111111111106</v>
      </c>
      <c r="M374" s="9">
        <v>135</v>
      </c>
      <c r="N374" s="10">
        <v>402.66</v>
      </c>
      <c r="O374" s="11" t="s">
        <v>166</v>
      </c>
      <c r="P374" s="6">
        <v>30.587967183226986</v>
      </c>
      <c r="Q374" s="6">
        <v>2.9826666666666668</v>
      </c>
      <c r="R374" s="11"/>
      <c r="S374" s="16"/>
    </row>
    <row r="375" spans="1:19" x14ac:dyDescent="0.25">
      <c r="A375" t="s">
        <v>23</v>
      </c>
      <c r="B375" t="s">
        <v>18</v>
      </c>
      <c r="D375" s="7" t="s">
        <v>24</v>
      </c>
      <c r="E375" s="7" t="s">
        <v>20</v>
      </c>
      <c r="F375" t="s">
        <v>21</v>
      </c>
      <c r="G375" t="s">
        <v>22</v>
      </c>
      <c r="H375" s="5">
        <v>6</v>
      </c>
      <c r="I375" s="5" t="s">
        <v>9</v>
      </c>
      <c r="J375">
        <v>6</v>
      </c>
      <c r="K375" s="8">
        <v>14029</v>
      </c>
      <c r="L375" s="8">
        <v>93.526666666666671</v>
      </c>
      <c r="M375" s="9">
        <v>150</v>
      </c>
      <c r="N375" s="10">
        <v>298.69</v>
      </c>
      <c r="O375" s="7" t="s">
        <v>168</v>
      </c>
      <c r="P375" s="6">
        <v>21.290897426758857</v>
      </c>
      <c r="Q375" s="6">
        <v>1.9912666666666667</v>
      </c>
      <c r="R375" s="7"/>
      <c r="S375" s="11"/>
    </row>
    <row r="376" spans="1:19" x14ac:dyDescent="0.25">
      <c r="A376" t="s">
        <v>23</v>
      </c>
      <c r="B376" t="s">
        <v>18</v>
      </c>
      <c r="D376" s="12" t="s">
        <v>24</v>
      </c>
      <c r="E376" s="7" t="s">
        <v>37</v>
      </c>
      <c r="F376" t="s">
        <v>21</v>
      </c>
      <c r="G376" t="s">
        <v>22</v>
      </c>
      <c r="H376" s="5">
        <v>6</v>
      </c>
      <c r="I376" s="5" t="s">
        <v>9</v>
      </c>
      <c r="J376">
        <v>6</v>
      </c>
      <c r="K376" s="13">
        <v>14350</v>
      </c>
      <c r="L376" s="13">
        <v>76.329787234042556</v>
      </c>
      <c r="M376" s="14">
        <v>188</v>
      </c>
      <c r="N376" s="15">
        <v>816.39344262295083</v>
      </c>
      <c r="O376" s="12" t="s">
        <v>169</v>
      </c>
      <c r="P376" s="6">
        <v>56.891529102644661</v>
      </c>
      <c r="Q376" s="6">
        <v>4.3425183118242066</v>
      </c>
      <c r="R376" s="12"/>
      <c r="S376" s="16"/>
    </row>
    <row r="377" spans="1:19" x14ac:dyDescent="0.25">
      <c r="A377" t="s">
        <v>23</v>
      </c>
      <c r="B377" t="s">
        <v>18</v>
      </c>
      <c r="D377" s="7" t="s">
        <v>24</v>
      </c>
      <c r="E377" s="7" t="s">
        <v>25</v>
      </c>
      <c r="F377" t="s">
        <v>21</v>
      </c>
      <c r="G377" t="s">
        <v>22</v>
      </c>
      <c r="H377" s="5">
        <v>6</v>
      </c>
      <c r="I377" s="5" t="s">
        <v>9</v>
      </c>
      <c r="J377">
        <v>6</v>
      </c>
      <c r="K377" s="8">
        <v>14586</v>
      </c>
      <c r="L377" s="8">
        <v>138.91428571428571</v>
      </c>
      <c r="M377" s="9">
        <v>105</v>
      </c>
      <c r="N377" s="10">
        <v>419.04</v>
      </c>
      <c r="O377" s="11" t="s">
        <v>170</v>
      </c>
      <c r="P377" s="6">
        <v>28.728918140682847</v>
      </c>
      <c r="Q377" s="6">
        <v>3.9908571428571431</v>
      </c>
      <c r="R377" s="11"/>
      <c r="S377" s="11"/>
    </row>
    <row r="378" spans="1:19" x14ac:dyDescent="0.25">
      <c r="A378" t="s">
        <v>23</v>
      </c>
      <c r="B378" t="s">
        <v>18</v>
      </c>
      <c r="D378" s="12" t="s">
        <v>24</v>
      </c>
      <c r="E378" s="7" t="s">
        <v>20</v>
      </c>
      <c r="F378" t="s">
        <v>21</v>
      </c>
      <c r="G378" t="s">
        <v>22</v>
      </c>
      <c r="H378" s="5">
        <v>6</v>
      </c>
      <c r="I378" s="5" t="s">
        <v>9</v>
      </c>
      <c r="J378">
        <v>6</v>
      </c>
      <c r="K378" s="13">
        <v>14700</v>
      </c>
      <c r="L378" s="13">
        <v>117.6</v>
      </c>
      <c r="M378" s="14">
        <v>125</v>
      </c>
      <c r="N378" s="15">
        <v>643.71584699453547</v>
      </c>
      <c r="O378" s="16" t="s">
        <v>171</v>
      </c>
      <c r="P378" s="6">
        <v>43.790193673097654</v>
      </c>
      <c r="Q378" s="6">
        <v>5.1497267759562835</v>
      </c>
      <c r="R378" s="16"/>
      <c r="S378" s="16"/>
    </row>
    <row r="379" spans="1:19" x14ac:dyDescent="0.25">
      <c r="A379" t="s">
        <v>23</v>
      </c>
      <c r="B379" t="s">
        <v>18</v>
      </c>
      <c r="D379" s="7" t="s">
        <v>24</v>
      </c>
      <c r="E379" s="7" t="s">
        <v>20</v>
      </c>
      <c r="F379" t="s">
        <v>21</v>
      </c>
      <c r="G379" t="s">
        <v>22</v>
      </c>
      <c r="H379" s="5">
        <v>6</v>
      </c>
      <c r="I379" s="5" t="s">
        <v>9</v>
      </c>
      <c r="J379">
        <v>6</v>
      </c>
      <c r="K379" s="8">
        <v>14825</v>
      </c>
      <c r="L379" s="8">
        <v>98.833333333333329</v>
      </c>
      <c r="M379" s="9">
        <v>150</v>
      </c>
      <c r="N379" s="10">
        <v>412.89</v>
      </c>
      <c r="O379" s="7" t="s">
        <v>172</v>
      </c>
      <c r="P379" s="6">
        <v>27.850927487352443</v>
      </c>
      <c r="Q379" s="6">
        <v>2.7525999999999997</v>
      </c>
      <c r="R379" s="7"/>
      <c r="S379" s="7"/>
    </row>
    <row r="380" spans="1:19" x14ac:dyDescent="0.25">
      <c r="A380" t="s">
        <v>23</v>
      </c>
      <c r="B380" t="s">
        <v>18</v>
      </c>
      <c r="D380" s="12" t="s">
        <v>24</v>
      </c>
      <c r="E380" s="7" t="s">
        <v>25</v>
      </c>
      <c r="F380" t="s">
        <v>21</v>
      </c>
      <c r="G380" t="s">
        <v>22</v>
      </c>
      <c r="H380" s="5">
        <v>6</v>
      </c>
      <c r="I380" s="5" t="s">
        <v>9</v>
      </c>
      <c r="J380">
        <v>6</v>
      </c>
      <c r="K380" s="13">
        <v>15522</v>
      </c>
      <c r="L380" s="13">
        <v>89.206896551724142</v>
      </c>
      <c r="M380" s="14">
        <v>174</v>
      </c>
      <c r="N380" s="15">
        <v>583.48</v>
      </c>
      <c r="O380" s="16" t="s">
        <v>173</v>
      </c>
      <c r="P380" s="6">
        <v>37.590516685994075</v>
      </c>
      <c r="Q380" s="6">
        <v>3.3533333333333335</v>
      </c>
      <c r="R380" s="16"/>
      <c r="S380" s="12"/>
    </row>
    <row r="381" spans="1:19" x14ac:dyDescent="0.25">
      <c r="A381" t="s">
        <v>23</v>
      </c>
      <c r="B381" t="s">
        <v>18</v>
      </c>
      <c r="D381" s="12" t="s">
        <v>24</v>
      </c>
      <c r="E381" s="7" t="s">
        <v>20</v>
      </c>
      <c r="F381" t="s">
        <v>21</v>
      </c>
      <c r="G381" t="s">
        <v>22</v>
      </c>
      <c r="H381" s="5">
        <v>6</v>
      </c>
      <c r="I381" s="5" t="s">
        <v>9</v>
      </c>
      <c r="J381">
        <v>6</v>
      </c>
      <c r="K381" s="13">
        <v>16200</v>
      </c>
      <c r="L381" s="13">
        <v>120</v>
      </c>
      <c r="M381" s="14">
        <v>135</v>
      </c>
      <c r="N381" s="15">
        <v>415.3005464480874</v>
      </c>
      <c r="O381" s="12" t="s">
        <v>175</v>
      </c>
      <c r="P381" s="6">
        <v>25.635836200499224</v>
      </c>
      <c r="Q381" s="6">
        <v>3.0763003440599066</v>
      </c>
      <c r="R381" s="12"/>
      <c r="S381" s="11"/>
    </row>
    <row r="382" spans="1:19" x14ac:dyDescent="0.25">
      <c r="A382" t="s">
        <v>23</v>
      </c>
      <c r="B382" t="s">
        <v>18</v>
      </c>
      <c r="D382" s="7" t="s">
        <v>24</v>
      </c>
      <c r="E382" s="7" t="s">
        <v>20</v>
      </c>
      <c r="F382" t="s">
        <v>21</v>
      </c>
      <c r="G382" t="s">
        <v>22</v>
      </c>
      <c r="H382" s="5">
        <v>6</v>
      </c>
      <c r="I382" s="5" t="s">
        <v>9</v>
      </c>
      <c r="J382">
        <v>6</v>
      </c>
      <c r="K382" s="8">
        <v>16800</v>
      </c>
      <c r="L382" s="8">
        <v>92.817679558011051</v>
      </c>
      <c r="M382" s="9">
        <v>181</v>
      </c>
      <c r="N382" s="10">
        <v>588.52459016393436</v>
      </c>
      <c r="O382" s="7" t="s">
        <v>176</v>
      </c>
      <c r="P382" s="6">
        <v>35.031225604996095</v>
      </c>
      <c r="Q382" s="6">
        <v>3.2515170727289191</v>
      </c>
      <c r="R382" s="7"/>
      <c r="S382" s="16"/>
    </row>
    <row r="383" spans="1:19" x14ac:dyDescent="0.25">
      <c r="A383" t="s">
        <v>23</v>
      </c>
      <c r="B383" t="s">
        <v>18</v>
      </c>
      <c r="D383" s="12" t="s">
        <v>24</v>
      </c>
      <c r="E383" s="7" t="s">
        <v>37</v>
      </c>
      <c r="F383" t="s">
        <v>21</v>
      </c>
      <c r="G383" t="s">
        <v>22</v>
      </c>
      <c r="H383" s="5">
        <v>6</v>
      </c>
      <c r="I383" s="5" t="s">
        <v>9</v>
      </c>
      <c r="J383">
        <v>6</v>
      </c>
      <c r="K383" s="13">
        <v>17154</v>
      </c>
      <c r="L383" s="13">
        <v>85.77</v>
      </c>
      <c r="M383" s="14">
        <v>200</v>
      </c>
      <c r="N383" s="15">
        <v>411</v>
      </c>
      <c r="O383" s="12" t="s">
        <v>177</v>
      </c>
      <c r="P383" s="6">
        <v>23.959426372857642</v>
      </c>
      <c r="Q383" s="6">
        <v>2.0550000000000002</v>
      </c>
      <c r="R383" s="12"/>
      <c r="S383" s="11"/>
    </row>
    <row r="384" spans="1:19" x14ac:dyDescent="0.25">
      <c r="A384" t="s">
        <v>23</v>
      </c>
      <c r="B384" t="s">
        <v>18</v>
      </c>
      <c r="D384" s="7" t="s">
        <v>24</v>
      </c>
      <c r="E384" s="7" t="s">
        <v>20</v>
      </c>
      <c r="F384" t="s">
        <v>21</v>
      </c>
      <c r="G384" t="s">
        <v>22</v>
      </c>
      <c r="H384" s="5">
        <v>6</v>
      </c>
      <c r="I384" s="5" t="s">
        <v>9</v>
      </c>
      <c r="J384">
        <v>6</v>
      </c>
      <c r="K384" s="8">
        <v>17296</v>
      </c>
      <c r="L384" s="8">
        <v>102.95238095238095</v>
      </c>
      <c r="M384" s="9">
        <v>168</v>
      </c>
      <c r="N384" s="10">
        <v>697.81420765027315</v>
      </c>
      <c r="O384" s="11" t="s">
        <v>178</v>
      </c>
      <c r="P384" s="6">
        <v>40.345409785515329</v>
      </c>
      <c r="Q384" s="6">
        <v>4.1536559979182925</v>
      </c>
      <c r="R384" s="11"/>
      <c r="S384" s="16"/>
    </row>
    <row r="385" spans="1:19" x14ac:dyDescent="0.25">
      <c r="A385" t="s">
        <v>23</v>
      </c>
      <c r="B385" t="s">
        <v>18</v>
      </c>
      <c r="D385" s="12" t="s">
        <v>24</v>
      </c>
      <c r="E385" s="7" t="s">
        <v>20</v>
      </c>
      <c r="F385" t="s">
        <v>21</v>
      </c>
      <c r="G385" t="s">
        <v>22</v>
      </c>
      <c r="H385" s="5">
        <v>7</v>
      </c>
      <c r="I385" s="5" t="s">
        <v>9</v>
      </c>
      <c r="J385">
        <v>7</v>
      </c>
      <c r="K385" s="13">
        <v>18500</v>
      </c>
      <c r="L385" s="13">
        <v>102.77777777777777</v>
      </c>
      <c r="M385" s="14">
        <v>180</v>
      </c>
      <c r="N385" s="15">
        <v>950.2732240437158</v>
      </c>
      <c r="O385" s="12" t="s">
        <v>179</v>
      </c>
      <c r="P385" s="6">
        <v>51.366120218579233</v>
      </c>
      <c r="Q385" s="6">
        <v>5.2792956891317546</v>
      </c>
      <c r="R385" s="12"/>
      <c r="S385" s="7"/>
    </row>
    <row r="386" spans="1:19" x14ac:dyDescent="0.25">
      <c r="A386" t="s">
        <v>23</v>
      </c>
      <c r="B386" t="s">
        <v>18</v>
      </c>
      <c r="D386" s="7" t="s">
        <v>24</v>
      </c>
      <c r="E386" s="7" t="s">
        <v>20</v>
      </c>
      <c r="F386" t="s">
        <v>21</v>
      </c>
      <c r="G386" t="s">
        <v>22</v>
      </c>
      <c r="H386" s="5">
        <v>7</v>
      </c>
      <c r="I386" s="5" t="s">
        <v>9</v>
      </c>
      <c r="J386">
        <v>7</v>
      </c>
      <c r="K386" s="8">
        <v>18700</v>
      </c>
      <c r="L386" s="8">
        <v>103.88888888888889</v>
      </c>
      <c r="M386" s="9">
        <v>180</v>
      </c>
      <c r="N386" s="10">
        <v>871.03825136612022</v>
      </c>
      <c r="O386" s="7" t="s">
        <v>180</v>
      </c>
      <c r="P386" s="6">
        <v>46.579585634551883</v>
      </c>
      <c r="Q386" s="6">
        <v>4.8391013964784459</v>
      </c>
      <c r="R386" s="7"/>
      <c r="S386" s="16"/>
    </row>
    <row r="387" spans="1:19" x14ac:dyDescent="0.25">
      <c r="A387" t="s">
        <v>23</v>
      </c>
      <c r="B387" t="s">
        <v>18</v>
      </c>
      <c r="D387" s="12" t="s">
        <v>24</v>
      </c>
      <c r="E387" s="7" t="s">
        <v>20</v>
      </c>
      <c r="F387" t="s">
        <v>21</v>
      </c>
      <c r="G387" t="s">
        <v>22</v>
      </c>
      <c r="H387" s="5">
        <v>7</v>
      </c>
      <c r="I387" s="5" t="s">
        <v>9</v>
      </c>
      <c r="J387">
        <v>7</v>
      </c>
      <c r="K387" s="13">
        <v>18700</v>
      </c>
      <c r="L387" s="13">
        <v>103.88888888888889</v>
      </c>
      <c r="M387" s="14">
        <v>180</v>
      </c>
      <c r="N387" s="15">
        <v>1025.6830601092895</v>
      </c>
      <c r="O387" s="12" t="s">
        <v>181</v>
      </c>
      <c r="P387" s="6">
        <v>54.849361503170563</v>
      </c>
      <c r="Q387" s="6">
        <v>5.6982392228293861</v>
      </c>
      <c r="R387" s="12"/>
      <c r="S387" s="11"/>
    </row>
    <row r="388" spans="1:19" x14ac:dyDescent="0.25">
      <c r="A388" t="s">
        <v>23</v>
      </c>
      <c r="B388" t="s">
        <v>18</v>
      </c>
      <c r="D388" s="7" t="s">
        <v>24</v>
      </c>
      <c r="E388" s="7" t="s">
        <v>25</v>
      </c>
      <c r="F388" t="s">
        <v>21</v>
      </c>
      <c r="G388" t="s">
        <v>22</v>
      </c>
      <c r="H388" s="5">
        <v>7</v>
      </c>
      <c r="I388" s="5" t="s">
        <v>9</v>
      </c>
      <c r="J388">
        <v>7</v>
      </c>
      <c r="K388" s="8">
        <v>19448</v>
      </c>
      <c r="L388" s="8">
        <v>138.91428571428571</v>
      </c>
      <c r="M388" s="9">
        <v>140</v>
      </c>
      <c r="N388" s="10">
        <v>479.99</v>
      </c>
      <c r="O388" s="11" t="s">
        <v>182</v>
      </c>
      <c r="P388" s="6">
        <v>24.680686960098726</v>
      </c>
      <c r="Q388" s="6">
        <v>3.4285000000000001</v>
      </c>
      <c r="R388" s="11"/>
      <c r="S388" s="12"/>
    </row>
    <row r="389" spans="1:19" x14ac:dyDescent="0.25">
      <c r="A389" t="s">
        <v>23</v>
      </c>
      <c r="B389" t="s">
        <v>18</v>
      </c>
      <c r="D389" s="12" t="s">
        <v>24</v>
      </c>
      <c r="E389" s="7" t="s">
        <v>20</v>
      </c>
      <c r="F389" t="s">
        <v>21</v>
      </c>
      <c r="G389" t="s">
        <v>22</v>
      </c>
      <c r="H389" s="5">
        <v>7</v>
      </c>
      <c r="I389" s="5" t="s">
        <v>9</v>
      </c>
      <c r="J389">
        <v>7</v>
      </c>
      <c r="K389" s="13">
        <v>19500</v>
      </c>
      <c r="L389" s="13">
        <v>98.484848484848484</v>
      </c>
      <c r="M389" s="14">
        <v>198</v>
      </c>
      <c r="N389" s="15">
        <v>524.59016393442619</v>
      </c>
      <c r="O389" s="12" t="s">
        <v>183</v>
      </c>
      <c r="P389" s="6">
        <v>26.902059688944931</v>
      </c>
      <c r="Q389" s="6">
        <v>2.649445272396092</v>
      </c>
      <c r="R389" s="12"/>
      <c r="S389" s="11"/>
    </row>
    <row r="390" spans="1:19" x14ac:dyDescent="0.25">
      <c r="A390" t="s">
        <v>23</v>
      </c>
      <c r="B390" t="s">
        <v>18</v>
      </c>
      <c r="D390" s="7" t="s">
        <v>24</v>
      </c>
      <c r="E390" s="7" t="s">
        <v>20</v>
      </c>
      <c r="F390" t="s">
        <v>21</v>
      </c>
      <c r="G390" t="s">
        <v>22</v>
      </c>
      <c r="H390" s="5">
        <v>7</v>
      </c>
      <c r="I390" s="5" t="s">
        <v>9</v>
      </c>
      <c r="J390">
        <v>7</v>
      </c>
      <c r="K390" s="8">
        <v>19500</v>
      </c>
      <c r="L390" s="8">
        <v>98.484848484848484</v>
      </c>
      <c r="M390" s="9">
        <v>198</v>
      </c>
      <c r="N390" s="10">
        <v>633.87978142076497</v>
      </c>
      <c r="O390" s="7" t="s">
        <v>184</v>
      </c>
      <c r="P390" s="6">
        <v>32.506655457475127</v>
      </c>
      <c r="Q390" s="6">
        <v>3.2014130374786109</v>
      </c>
      <c r="R390" s="7"/>
      <c r="S390" s="12"/>
    </row>
    <row r="391" spans="1:19" x14ac:dyDescent="0.25">
      <c r="A391" t="s">
        <v>23</v>
      </c>
      <c r="B391" t="s">
        <v>18</v>
      </c>
      <c r="D391" s="12" t="s">
        <v>24</v>
      </c>
      <c r="E391" s="7" t="s">
        <v>20</v>
      </c>
      <c r="F391" t="s">
        <v>21</v>
      </c>
      <c r="G391" t="s">
        <v>22</v>
      </c>
      <c r="H391" s="5">
        <v>7</v>
      </c>
      <c r="I391" s="5" t="s">
        <v>9</v>
      </c>
      <c r="J391">
        <v>7</v>
      </c>
      <c r="K391" s="13">
        <v>20900</v>
      </c>
      <c r="L391" s="13">
        <v>92.888888888888886</v>
      </c>
      <c r="M391" s="14">
        <v>225</v>
      </c>
      <c r="N391" s="15">
        <v>763.93442622950818</v>
      </c>
      <c r="O391" s="12" t="s">
        <v>185</v>
      </c>
      <c r="P391" s="6">
        <v>36.551886422464506</v>
      </c>
      <c r="Q391" s="6">
        <v>3.3952641165755919</v>
      </c>
      <c r="R391" s="12"/>
      <c r="S391" s="11"/>
    </row>
    <row r="392" spans="1:19" x14ac:dyDescent="0.25">
      <c r="A392" t="s">
        <v>23</v>
      </c>
      <c r="B392" t="s">
        <v>18</v>
      </c>
      <c r="D392" s="7" t="s">
        <v>24</v>
      </c>
      <c r="E392" s="7" t="s">
        <v>20</v>
      </c>
      <c r="F392" t="s">
        <v>21</v>
      </c>
      <c r="G392" t="s">
        <v>22</v>
      </c>
      <c r="H392" s="5">
        <v>7</v>
      </c>
      <c r="I392" s="5" t="s">
        <v>9</v>
      </c>
      <c r="J392">
        <v>7</v>
      </c>
      <c r="K392" s="8">
        <v>21250</v>
      </c>
      <c r="L392" s="8">
        <v>94.444444444444443</v>
      </c>
      <c r="M392" s="9">
        <v>225</v>
      </c>
      <c r="N392" s="10">
        <v>616.39344262295083</v>
      </c>
      <c r="O392" s="7" t="s">
        <v>186</v>
      </c>
      <c r="P392" s="6">
        <v>29.006750241080038</v>
      </c>
      <c r="Q392" s="6">
        <v>2.7395264116575593</v>
      </c>
      <c r="R392" s="7"/>
      <c r="S392" s="16"/>
    </row>
    <row r="393" spans="1:19" x14ac:dyDescent="0.25">
      <c r="A393" t="s">
        <v>23</v>
      </c>
      <c r="B393" t="s">
        <v>18</v>
      </c>
      <c r="D393" s="12" t="s">
        <v>24</v>
      </c>
      <c r="E393" s="7" t="s">
        <v>20</v>
      </c>
      <c r="F393" t="s">
        <v>21</v>
      </c>
      <c r="G393" t="s">
        <v>22</v>
      </c>
      <c r="H393" s="5">
        <v>7</v>
      </c>
      <c r="I393" s="5" t="s">
        <v>9</v>
      </c>
      <c r="J393">
        <v>7</v>
      </c>
      <c r="K393" s="13">
        <v>21250</v>
      </c>
      <c r="L393" s="13">
        <v>94.444444444444443</v>
      </c>
      <c r="M393" s="14">
        <v>225</v>
      </c>
      <c r="N393" s="15">
        <v>658.46994535519127</v>
      </c>
      <c r="O393" s="12" t="s">
        <v>187</v>
      </c>
      <c r="P393" s="6">
        <v>30.986820957891354</v>
      </c>
      <c r="Q393" s="6">
        <v>2.9265330904675166</v>
      </c>
      <c r="R393" s="12"/>
      <c r="S393" s="11"/>
    </row>
    <row r="394" spans="1:19" x14ac:dyDescent="0.25">
      <c r="A394" t="s">
        <v>23</v>
      </c>
      <c r="B394" t="s">
        <v>18</v>
      </c>
      <c r="D394" s="7" t="s">
        <v>24</v>
      </c>
      <c r="E394" s="7" t="s">
        <v>37</v>
      </c>
      <c r="F394" t="s">
        <v>21</v>
      </c>
      <c r="G394" t="s">
        <v>22</v>
      </c>
      <c r="H394" s="5">
        <v>7</v>
      </c>
      <c r="I394" s="5" t="s">
        <v>9</v>
      </c>
      <c r="J394">
        <v>7</v>
      </c>
      <c r="K394" s="8">
        <v>24200</v>
      </c>
      <c r="L394" s="8">
        <v>80.666666666666671</v>
      </c>
      <c r="M394" s="9">
        <v>300</v>
      </c>
      <c r="N394" s="10">
        <v>419.99</v>
      </c>
      <c r="O394" s="11" t="s">
        <v>188</v>
      </c>
      <c r="P394" s="6">
        <v>17.35495867768595</v>
      </c>
      <c r="Q394" s="6">
        <v>1.3999666666666668</v>
      </c>
      <c r="R394" s="11"/>
      <c r="S394" s="16"/>
    </row>
    <row r="395" spans="1:19" x14ac:dyDescent="0.25">
      <c r="A395" t="s">
        <v>23</v>
      </c>
      <c r="B395" t="s">
        <v>18</v>
      </c>
      <c r="D395" s="12" t="s">
        <v>24</v>
      </c>
      <c r="E395" s="7" t="s">
        <v>20</v>
      </c>
      <c r="F395" t="s">
        <v>21</v>
      </c>
      <c r="G395" t="s">
        <v>22</v>
      </c>
      <c r="H395" s="5">
        <v>7</v>
      </c>
      <c r="I395" s="5" t="s">
        <v>9</v>
      </c>
      <c r="J395">
        <v>7</v>
      </c>
      <c r="K395" s="13">
        <v>25000</v>
      </c>
      <c r="L395" s="13">
        <v>90.579710144927532</v>
      </c>
      <c r="M395" s="14">
        <v>276</v>
      </c>
      <c r="N395" s="15">
        <v>579.23497267759558</v>
      </c>
      <c r="O395" s="12" t="s">
        <v>189</v>
      </c>
      <c r="P395" s="6">
        <v>23.169398907103822</v>
      </c>
      <c r="Q395" s="6">
        <v>2.0986774372376651</v>
      </c>
      <c r="R395" s="12"/>
      <c r="S395" s="11"/>
    </row>
    <row r="396" spans="1:19" x14ac:dyDescent="0.25">
      <c r="A396" t="s">
        <v>23</v>
      </c>
      <c r="B396" t="s">
        <v>18</v>
      </c>
      <c r="D396" s="7" t="s">
        <v>24</v>
      </c>
      <c r="E396" s="7" t="s">
        <v>20</v>
      </c>
      <c r="F396" t="s">
        <v>21</v>
      </c>
      <c r="G396" t="s">
        <v>22</v>
      </c>
      <c r="H396" s="5">
        <v>7</v>
      </c>
      <c r="I396" s="5" t="s">
        <v>9</v>
      </c>
      <c r="J396">
        <v>7</v>
      </c>
      <c r="K396" s="8">
        <v>26400</v>
      </c>
      <c r="L396" s="8">
        <v>95.652173913043484</v>
      </c>
      <c r="M396" s="9">
        <v>276</v>
      </c>
      <c r="N396" s="10">
        <v>688.52459016393436</v>
      </c>
      <c r="O396" s="7" t="s">
        <v>190</v>
      </c>
      <c r="P396" s="6">
        <v>26.08047690014903</v>
      </c>
      <c r="Q396" s="6">
        <v>2.4946543121881679</v>
      </c>
      <c r="R396" s="7"/>
      <c r="S396" s="16"/>
    </row>
    <row r="397" spans="1:19" x14ac:dyDescent="0.25">
      <c r="A397" t="s">
        <v>23</v>
      </c>
      <c r="B397" t="s">
        <v>18</v>
      </c>
      <c r="D397" s="12" t="s">
        <v>24</v>
      </c>
      <c r="E397" s="7" t="s">
        <v>37</v>
      </c>
      <c r="F397" t="s">
        <v>21</v>
      </c>
      <c r="G397" t="s">
        <v>22</v>
      </c>
      <c r="H397" s="5">
        <v>7</v>
      </c>
      <c r="I397" s="5" t="s">
        <v>9</v>
      </c>
      <c r="J397">
        <v>7</v>
      </c>
      <c r="K397" s="13">
        <v>27200</v>
      </c>
      <c r="L397" s="13">
        <v>84.472049689440993</v>
      </c>
      <c r="M397" s="14">
        <v>322</v>
      </c>
      <c r="N397" s="15">
        <v>743.16939890710375</v>
      </c>
      <c r="O397" s="12" t="s">
        <v>191</v>
      </c>
      <c r="P397" s="6">
        <v>27.3224043715847</v>
      </c>
      <c r="Q397" s="6">
        <v>2.3079794997115024</v>
      </c>
      <c r="R397" s="12"/>
      <c r="S397" s="11"/>
    </row>
    <row r="398" spans="1:19" x14ac:dyDescent="0.25">
      <c r="A398" t="s">
        <v>23</v>
      </c>
      <c r="B398" t="s">
        <v>18</v>
      </c>
      <c r="D398" s="7" t="s">
        <v>24</v>
      </c>
      <c r="E398" s="7" t="s">
        <v>25</v>
      </c>
      <c r="F398" t="s">
        <v>21</v>
      </c>
      <c r="G398" t="s">
        <v>22</v>
      </c>
      <c r="H398" s="5">
        <v>7</v>
      </c>
      <c r="I398" s="5" t="s">
        <v>9</v>
      </c>
      <c r="J398">
        <v>7</v>
      </c>
      <c r="K398" s="8">
        <v>28000</v>
      </c>
      <c r="L398" s="8">
        <v>140</v>
      </c>
      <c r="M398" s="9">
        <v>200</v>
      </c>
      <c r="N398" s="10">
        <v>400</v>
      </c>
      <c r="O398" s="11" t="s">
        <v>192</v>
      </c>
      <c r="P398" s="6">
        <v>14.285714285714285</v>
      </c>
      <c r="Q398" s="6">
        <v>2</v>
      </c>
      <c r="R398" s="11"/>
      <c r="S398" s="12"/>
    </row>
    <row r="399" spans="1:19" x14ac:dyDescent="0.25">
      <c r="A399" t="s">
        <v>23</v>
      </c>
      <c r="B399" t="s">
        <v>18</v>
      </c>
      <c r="D399" s="12" t="s">
        <v>24</v>
      </c>
      <c r="E399" s="7" t="s">
        <v>25</v>
      </c>
      <c r="F399" t="s">
        <v>21</v>
      </c>
      <c r="G399" t="s">
        <v>22</v>
      </c>
      <c r="H399" s="5">
        <v>4</v>
      </c>
      <c r="I399" s="5" t="s">
        <v>9</v>
      </c>
      <c r="J399">
        <v>4</v>
      </c>
      <c r="K399" s="13">
        <v>8335</v>
      </c>
      <c r="L399" s="13">
        <v>141.27118644067798</v>
      </c>
      <c r="M399" s="14">
        <v>59</v>
      </c>
      <c r="N399" s="15">
        <v>485.25</v>
      </c>
      <c r="O399" s="12" t="s">
        <v>139</v>
      </c>
      <c r="P399" s="6">
        <v>58.218356328734252</v>
      </c>
      <c r="Q399" s="6">
        <v>8.2245762711864412</v>
      </c>
      <c r="R399" s="12"/>
      <c r="S399" s="7"/>
    </row>
    <row r="400" spans="1:19" x14ac:dyDescent="0.25">
      <c r="A400" t="s">
        <v>23</v>
      </c>
      <c r="B400" t="s">
        <v>18</v>
      </c>
      <c r="D400" s="7" t="s">
        <v>24</v>
      </c>
      <c r="E400" s="7" t="s">
        <v>25</v>
      </c>
      <c r="F400" t="s">
        <v>21</v>
      </c>
      <c r="G400" t="s">
        <v>22</v>
      </c>
      <c r="H400" s="5">
        <v>7</v>
      </c>
      <c r="I400" s="5" t="s">
        <v>9</v>
      </c>
      <c r="J400">
        <v>7</v>
      </c>
      <c r="K400" s="8">
        <v>19448</v>
      </c>
      <c r="L400" s="8">
        <v>138.91428571428571</v>
      </c>
      <c r="M400" s="9">
        <v>140</v>
      </c>
      <c r="N400" s="10">
        <v>479.99</v>
      </c>
      <c r="O400" s="17" t="s">
        <v>182</v>
      </c>
      <c r="P400" s="6">
        <v>24.680686960098726</v>
      </c>
      <c r="Q400" s="6">
        <v>3.4285000000000001</v>
      </c>
      <c r="R400" s="17"/>
      <c r="S400" s="16"/>
    </row>
    <row r="401" spans="1:19" x14ac:dyDescent="0.25">
      <c r="A401" t="s">
        <v>23</v>
      </c>
      <c r="B401" t="s">
        <v>18</v>
      </c>
      <c r="D401" s="12" t="s">
        <v>24</v>
      </c>
      <c r="E401" s="7" t="s">
        <v>25</v>
      </c>
      <c r="F401" t="s">
        <v>21</v>
      </c>
      <c r="G401" t="s">
        <v>22</v>
      </c>
      <c r="H401" s="5">
        <v>3</v>
      </c>
      <c r="I401" s="5" t="s">
        <v>9</v>
      </c>
      <c r="J401">
        <v>3</v>
      </c>
      <c r="K401" s="13">
        <v>5557</v>
      </c>
      <c r="L401" s="13">
        <v>154.36111111111111</v>
      </c>
      <c r="M401" s="14">
        <v>36</v>
      </c>
      <c r="N401" s="15">
        <v>479.89</v>
      </c>
      <c r="O401" s="12" t="s">
        <v>108</v>
      </c>
      <c r="P401" s="6">
        <v>86.357746985783692</v>
      </c>
      <c r="Q401" s="6">
        <v>13.330277777777777</v>
      </c>
      <c r="R401" s="12"/>
      <c r="S401" s="11"/>
    </row>
    <row r="402" spans="1:19" x14ac:dyDescent="0.25">
      <c r="A402" t="s">
        <v>23</v>
      </c>
      <c r="B402" t="s">
        <v>18</v>
      </c>
      <c r="D402" s="7" t="s">
        <v>24</v>
      </c>
      <c r="E402" s="7" t="s">
        <v>25</v>
      </c>
      <c r="F402" t="s">
        <v>21</v>
      </c>
      <c r="G402" t="s">
        <v>22</v>
      </c>
      <c r="H402" s="5">
        <v>4</v>
      </c>
      <c r="I402" s="5" t="s">
        <v>9</v>
      </c>
      <c r="J402">
        <v>4</v>
      </c>
      <c r="K402" s="8">
        <v>9724</v>
      </c>
      <c r="L402" s="8">
        <v>138.91428571428571</v>
      </c>
      <c r="M402" s="9">
        <v>70</v>
      </c>
      <c r="N402" s="10">
        <v>470.6</v>
      </c>
      <c r="O402" s="17" t="s">
        <v>150</v>
      </c>
      <c r="P402" s="6">
        <v>48.395721925133692</v>
      </c>
      <c r="Q402" s="6">
        <v>6.7228571428571433</v>
      </c>
      <c r="R402" s="17"/>
      <c r="S402" s="12"/>
    </row>
    <row r="403" spans="1:19" x14ac:dyDescent="0.25">
      <c r="A403" t="s">
        <v>23</v>
      </c>
      <c r="B403" t="s">
        <v>18</v>
      </c>
      <c r="D403" s="12" t="s">
        <v>24</v>
      </c>
      <c r="E403" s="7" t="s">
        <v>37</v>
      </c>
      <c r="F403" t="s">
        <v>21</v>
      </c>
      <c r="G403" t="s">
        <v>22</v>
      </c>
      <c r="H403" s="5">
        <v>3</v>
      </c>
      <c r="I403" s="5" t="s">
        <v>9</v>
      </c>
      <c r="J403">
        <v>3</v>
      </c>
      <c r="K403" s="13">
        <v>6175</v>
      </c>
      <c r="L403" s="13">
        <v>77.1875</v>
      </c>
      <c r="M403" s="14">
        <v>80</v>
      </c>
      <c r="N403" s="15">
        <v>458.85</v>
      </c>
      <c r="O403" s="12" t="s">
        <v>122</v>
      </c>
      <c r="P403" s="6">
        <v>74.307692307692307</v>
      </c>
      <c r="Q403" s="6">
        <v>5.7356250000000006</v>
      </c>
      <c r="R403" s="12"/>
      <c r="S403" s="11"/>
    </row>
    <row r="404" spans="1:19" x14ac:dyDescent="0.25">
      <c r="A404" t="s">
        <v>23</v>
      </c>
      <c r="B404" t="s">
        <v>18</v>
      </c>
      <c r="D404" s="7" t="s">
        <v>24</v>
      </c>
      <c r="E404" s="7" t="s">
        <v>20</v>
      </c>
      <c r="F404" t="s">
        <v>21</v>
      </c>
      <c r="G404" t="s">
        <v>22</v>
      </c>
      <c r="H404" s="5">
        <v>3</v>
      </c>
      <c r="I404" s="5" t="s">
        <v>9</v>
      </c>
      <c r="J404">
        <v>3</v>
      </c>
      <c r="K404" s="8">
        <v>7021</v>
      </c>
      <c r="L404" s="8">
        <v>90.012820512820511</v>
      </c>
      <c r="M404" s="9">
        <v>78</v>
      </c>
      <c r="N404" s="10">
        <v>455.71</v>
      </c>
      <c r="O404" s="17" t="s">
        <v>130</v>
      </c>
      <c r="P404" s="6">
        <v>64.906708446090292</v>
      </c>
      <c r="Q404" s="6">
        <v>5.8424358974358972</v>
      </c>
      <c r="R404" s="17"/>
      <c r="S404" s="16"/>
    </row>
    <row r="405" spans="1:19" x14ac:dyDescent="0.25">
      <c r="A405" t="s">
        <v>23</v>
      </c>
      <c r="B405" t="s">
        <v>18</v>
      </c>
      <c r="D405" s="12" t="s">
        <v>24</v>
      </c>
      <c r="E405" s="7" t="s">
        <v>20</v>
      </c>
      <c r="F405" t="s">
        <v>21</v>
      </c>
      <c r="G405" t="s">
        <v>22</v>
      </c>
      <c r="H405" s="5">
        <v>5</v>
      </c>
      <c r="I405" s="5" t="s">
        <v>9</v>
      </c>
      <c r="J405">
        <v>5</v>
      </c>
      <c r="K405" s="8">
        <v>11095</v>
      </c>
      <c r="L405" s="13">
        <v>105.66666666666667</v>
      </c>
      <c r="M405" s="9">
        <v>105</v>
      </c>
      <c r="N405" s="15">
        <v>452.2</v>
      </c>
      <c r="O405" s="17" t="s">
        <v>154</v>
      </c>
      <c r="P405" s="6">
        <v>40.757097791798103</v>
      </c>
      <c r="Q405" s="6">
        <v>4.3066666666666666</v>
      </c>
      <c r="R405" s="17"/>
      <c r="S405" s="11"/>
    </row>
    <row r="406" spans="1:19" x14ac:dyDescent="0.25">
      <c r="A406" t="s">
        <v>23</v>
      </c>
      <c r="B406" t="s">
        <v>18</v>
      </c>
      <c r="D406" s="7" t="s">
        <v>24</v>
      </c>
      <c r="E406" s="7" t="s">
        <v>20</v>
      </c>
      <c r="F406" t="s">
        <v>21</v>
      </c>
      <c r="G406" t="s">
        <v>22</v>
      </c>
      <c r="H406" s="5">
        <v>4</v>
      </c>
      <c r="I406" s="5" t="s">
        <v>9</v>
      </c>
      <c r="J406">
        <v>4</v>
      </c>
      <c r="K406" s="8">
        <v>8090</v>
      </c>
      <c r="L406" s="8">
        <v>101.125</v>
      </c>
      <c r="M406" s="9">
        <v>80</v>
      </c>
      <c r="N406" s="10">
        <v>432.25</v>
      </c>
      <c r="O406" s="17" t="s">
        <v>138</v>
      </c>
      <c r="P406" s="6">
        <v>53.43016069221261</v>
      </c>
      <c r="Q406" s="6">
        <v>5.4031250000000002</v>
      </c>
      <c r="R406" s="17"/>
      <c r="S406" s="16"/>
    </row>
    <row r="407" spans="1:19" x14ac:dyDescent="0.25">
      <c r="A407" t="s">
        <v>23</v>
      </c>
      <c r="B407" t="s">
        <v>18</v>
      </c>
      <c r="D407" s="12" t="s">
        <v>24</v>
      </c>
      <c r="E407" s="7" t="s">
        <v>20</v>
      </c>
      <c r="F407" t="s">
        <v>21</v>
      </c>
      <c r="G407" t="s">
        <v>22</v>
      </c>
      <c r="H407" s="5">
        <v>3</v>
      </c>
      <c r="I407" s="5" t="s">
        <v>9</v>
      </c>
      <c r="J407">
        <v>3</v>
      </c>
      <c r="K407" s="13">
        <v>6000</v>
      </c>
      <c r="L407" s="13">
        <v>109.09090909090909</v>
      </c>
      <c r="M407" s="14">
        <v>55</v>
      </c>
      <c r="N407" s="15">
        <v>429.99</v>
      </c>
      <c r="O407" s="12" t="s">
        <v>120</v>
      </c>
      <c r="P407" s="6">
        <v>71.665000000000006</v>
      </c>
      <c r="Q407" s="6">
        <v>7.8180000000000005</v>
      </c>
      <c r="R407" s="12"/>
      <c r="S407" s="11"/>
    </row>
    <row r="408" spans="1:19" x14ac:dyDescent="0.25">
      <c r="A408" t="s">
        <v>23</v>
      </c>
      <c r="B408" t="s">
        <v>18</v>
      </c>
      <c r="D408" s="7" t="s">
        <v>24</v>
      </c>
      <c r="E408" s="7" t="s">
        <v>25</v>
      </c>
      <c r="F408" t="s">
        <v>21</v>
      </c>
      <c r="G408" t="s">
        <v>22</v>
      </c>
      <c r="H408" s="5">
        <v>6</v>
      </c>
      <c r="I408" s="5" t="s">
        <v>9</v>
      </c>
      <c r="J408">
        <v>6</v>
      </c>
      <c r="K408" s="8">
        <v>14586</v>
      </c>
      <c r="L408" s="8">
        <v>138.91428571428571</v>
      </c>
      <c r="M408" s="9">
        <v>105</v>
      </c>
      <c r="N408" s="10">
        <v>419.04</v>
      </c>
      <c r="O408" s="7" t="s">
        <v>170</v>
      </c>
      <c r="P408" s="6">
        <v>28.728918140682847</v>
      </c>
      <c r="Q408" s="6">
        <v>3.9908571428571431</v>
      </c>
      <c r="R408" s="7"/>
      <c r="S408" s="16"/>
    </row>
    <row r="409" spans="1:19" x14ac:dyDescent="0.25">
      <c r="A409" t="s">
        <v>23</v>
      </c>
      <c r="B409" t="s">
        <v>18</v>
      </c>
      <c r="D409" s="12" t="s">
        <v>24</v>
      </c>
      <c r="E409" s="7" t="s">
        <v>20</v>
      </c>
      <c r="F409" t="s">
        <v>21</v>
      </c>
      <c r="G409" t="s">
        <v>22</v>
      </c>
      <c r="H409" s="5">
        <v>4</v>
      </c>
      <c r="I409" s="5" t="s">
        <v>9</v>
      </c>
      <c r="J409">
        <v>4</v>
      </c>
      <c r="K409" s="8">
        <v>8090</v>
      </c>
      <c r="L409" s="13">
        <v>101.125</v>
      </c>
      <c r="M409" s="9">
        <v>80</v>
      </c>
      <c r="N409" s="15">
        <v>414.29</v>
      </c>
      <c r="O409" s="17" t="s">
        <v>137</v>
      </c>
      <c r="P409" s="6">
        <v>51.210135970333745</v>
      </c>
      <c r="Q409" s="6">
        <v>5.1786250000000003</v>
      </c>
      <c r="R409" s="17"/>
      <c r="S409" s="11"/>
    </row>
    <row r="410" spans="1:19" x14ac:dyDescent="0.25">
      <c r="A410" t="s">
        <v>23</v>
      </c>
      <c r="B410" t="s">
        <v>18</v>
      </c>
      <c r="D410" s="7" t="s">
        <v>24</v>
      </c>
      <c r="E410" s="7" t="s">
        <v>20</v>
      </c>
      <c r="F410" t="s">
        <v>21</v>
      </c>
      <c r="G410" t="s">
        <v>22</v>
      </c>
      <c r="H410" s="5">
        <v>6</v>
      </c>
      <c r="I410" s="5" t="s">
        <v>9</v>
      </c>
      <c r="J410">
        <v>6</v>
      </c>
      <c r="K410" s="8">
        <v>14825</v>
      </c>
      <c r="L410" s="8">
        <v>98.833333333333329</v>
      </c>
      <c r="M410" s="9">
        <v>150</v>
      </c>
      <c r="N410" s="10">
        <v>412.89</v>
      </c>
      <c r="O410" s="17" t="s">
        <v>172</v>
      </c>
      <c r="P410" s="6">
        <v>27.850927487352443</v>
      </c>
      <c r="Q410" s="6">
        <v>2.7525999999999997</v>
      </c>
      <c r="R410" s="17"/>
      <c r="S410" s="16"/>
    </row>
    <row r="411" spans="1:19" x14ac:dyDescent="0.25">
      <c r="A411" t="s">
        <v>23</v>
      </c>
      <c r="B411" t="s">
        <v>18</v>
      </c>
      <c r="D411" s="12" t="s">
        <v>24</v>
      </c>
      <c r="E411" s="7" t="s">
        <v>25</v>
      </c>
      <c r="F411" t="s">
        <v>21</v>
      </c>
      <c r="G411" t="s">
        <v>22</v>
      </c>
      <c r="H411" s="5">
        <v>3</v>
      </c>
      <c r="I411" s="5" t="s">
        <v>9</v>
      </c>
      <c r="J411">
        <v>3</v>
      </c>
      <c r="K411" s="8">
        <v>5380</v>
      </c>
      <c r="L411" s="13">
        <v>89.666666666666671</v>
      </c>
      <c r="M411" s="9">
        <v>60</v>
      </c>
      <c r="N411" s="15">
        <v>412.3</v>
      </c>
      <c r="O411" s="17" t="s">
        <v>99</v>
      </c>
      <c r="P411" s="6">
        <v>76.635687732342021</v>
      </c>
      <c r="Q411" s="6">
        <v>6.871666666666667</v>
      </c>
      <c r="R411" s="17"/>
      <c r="S411" s="11"/>
    </row>
    <row r="412" spans="1:19" x14ac:dyDescent="0.25">
      <c r="A412" t="s">
        <v>23</v>
      </c>
      <c r="B412" t="s">
        <v>18</v>
      </c>
      <c r="D412" s="7" t="s">
        <v>24</v>
      </c>
      <c r="E412" s="7" t="s">
        <v>25</v>
      </c>
      <c r="F412" t="s">
        <v>21</v>
      </c>
      <c r="G412" t="s">
        <v>22</v>
      </c>
      <c r="H412" s="5">
        <v>4</v>
      </c>
      <c r="I412" s="5" t="s">
        <v>9</v>
      </c>
      <c r="J412">
        <v>4</v>
      </c>
      <c r="K412" s="8">
        <v>9724</v>
      </c>
      <c r="L412" s="8">
        <v>138.91428571428571</v>
      </c>
      <c r="M412" s="9">
        <v>70</v>
      </c>
      <c r="N412" s="10">
        <v>412</v>
      </c>
      <c r="O412" s="17" t="s">
        <v>148</v>
      </c>
      <c r="P412" s="6">
        <v>42.369395310571782</v>
      </c>
      <c r="Q412" s="6">
        <v>5.8857142857142861</v>
      </c>
      <c r="R412" s="17"/>
      <c r="S412" s="16"/>
    </row>
    <row r="413" spans="1:19" x14ac:dyDescent="0.25">
      <c r="A413" t="s">
        <v>23</v>
      </c>
      <c r="B413" t="s">
        <v>18</v>
      </c>
      <c r="D413" s="12" t="s">
        <v>24</v>
      </c>
      <c r="E413" s="7" t="s">
        <v>37</v>
      </c>
      <c r="F413" t="s">
        <v>21</v>
      </c>
      <c r="G413" t="s">
        <v>22</v>
      </c>
      <c r="H413" s="5">
        <v>6</v>
      </c>
      <c r="I413" s="5" t="s">
        <v>9</v>
      </c>
      <c r="J413">
        <v>6</v>
      </c>
      <c r="K413" s="8">
        <v>17154</v>
      </c>
      <c r="L413" s="13">
        <v>85.77</v>
      </c>
      <c r="M413" s="9">
        <v>200</v>
      </c>
      <c r="N413" s="15">
        <v>411</v>
      </c>
      <c r="O413" s="17" t="s">
        <v>177</v>
      </c>
      <c r="P413" s="6">
        <v>23.959426372857642</v>
      </c>
      <c r="Q413" s="6">
        <v>2.0550000000000002</v>
      </c>
      <c r="R413" s="17"/>
      <c r="S413" s="11"/>
    </row>
    <row r="414" spans="1:19" x14ac:dyDescent="0.25">
      <c r="A414" t="s">
        <v>23</v>
      </c>
      <c r="B414" t="s">
        <v>18</v>
      </c>
      <c r="D414" s="7" t="s">
        <v>24</v>
      </c>
      <c r="E414" s="7" t="s">
        <v>20</v>
      </c>
      <c r="F414" t="s">
        <v>21</v>
      </c>
      <c r="G414" t="s">
        <v>22</v>
      </c>
      <c r="H414" s="5">
        <v>3</v>
      </c>
      <c r="I414" s="5" t="s">
        <v>9</v>
      </c>
      <c r="J414">
        <v>3</v>
      </c>
      <c r="K414" s="8">
        <v>5530</v>
      </c>
      <c r="L414" s="8">
        <v>100.54545454545455</v>
      </c>
      <c r="M414" s="9">
        <v>55</v>
      </c>
      <c r="N414" s="10">
        <v>409.95</v>
      </c>
      <c r="O414" s="17" t="s">
        <v>105</v>
      </c>
      <c r="P414" s="6">
        <v>74.132007233273058</v>
      </c>
      <c r="Q414" s="6">
        <v>7.4536363636363632</v>
      </c>
      <c r="R414" s="17"/>
      <c r="S414" s="12"/>
    </row>
    <row r="415" spans="1:19" x14ac:dyDescent="0.25">
      <c r="A415" t="s">
        <v>23</v>
      </c>
      <c r="B415" t="s">
        <v>18</v>
      </c>
      <c r="D415" s="12" t="s">
        <v>24</v>
      </c>
      <c r="E415" s="7" t="s">
        <v>20</v>
      </c>
      <c r="F415" t="s">
        <v>21</v>
      </c>
      <c r="G415" t="s">
        <v>22</v>
      </c>
      <c r="H415" s="5">
        <v>3</v>
      </c>
      <c r="I415" s="5" t="s">
        <v>9</v>
      </c>
      <c r="J415">
        <v>3</v>
      </c>
      <c r="K415" s="13">
        <v>6601</v>
      </c>
      <c r="L415" s="13">
        <v>94.3</v>
      </c>
      <c r="M415" s="14">
        <v>70</v>
      </c>
      <c r="N415" s="15">
        <v>401.69</v>
      </c>
      <c r="O415" s="12" t="s">
        <v>127</v>
      </c>
      <c r="P415" s="6">
        <v>60.852901075594609</v>
      </c>
      <c r="Q415" s="6">
        <v>5.738428571428571</v>
      </c>
      <c r="R415" s="12"/>
      <c r="S415" s="11"/>
    </row>
    <row r="416" spans="1:19" x14ac:dyDescent="0.25">
      <c r="A416" t="s">
        <v>23</v>
      </c>
      <c r="B416" t="s">
        <v>18</v>
      </c>
      <c r="D416" s="7" t="s">
        <v>24</v>
      </c>
      <c r="E416" s="7" t="s">
        <v>20</v>
      </c>
      <c r="F416" t="s">
        <v>21</v>
      </c>
      <c r="G416" t="s">
        <v>22</v>
      </c>
      <c r="H416" s="5">
        <v>5</v>
      </c>
      <c r="I416" s="5" t="s">
        <v>9</v>
      </c>
      <c r="J416">
        <v>5</v>
      </c>
      <c r="K416" s="8">
        <v>11095</v>
      </c>
      <c r="L416" s="8">
        <v>105.66666666666667</v>
      </c>
      <c r="M416" s="9">
        <v>105</v>
      </c>
      <c r="N416" s="10">
        <v>399</v>
      </c>
      <c r="O416" s="7" t="s">
        <v>155</v>
      </c>
      <c r="P416" s="6">
        <v>35.962145110410091</v>
      </c>
      <c r="Q416" s="6">
        <v>3.8</v>
      </c>
      <c r="R416" s="7"/>
      <c r="S416" s="16"/>
    </row>
    <row r="417" spans="1:19" x14ac:dyDescent="0.25">
      <c r="A417" t="s">
        <v>23</v>
      </c>
      <c r="B417" t="s">
        <v>18</v>
      </c>
      <c r="D417" s="12" t="s">
        <v>24</v>
      </c>
      <c r="E417" s="7" t="s">
        <v>20</v>
      </c>
      <c r="F417" t="s">
        <v>21</v>
      </c>
      <c r="G417" t="s">
        <v>22</v>
      </c>
      <c r="H417" s="5">
        <v>2</v>
      </c>
      <c r="I417" s="5" t="s">
        <v>9</v>
      </c>
      <c r="J417">
        <v>2</v>
      </c>
      <c r="K417" s="8">
        <v>4877</v>
      </c>
      <c r="L417" s="13">
        <v>93.788461538461533</v>
      </c>
      <c r="M417" s="9">
        <v>52</v>
      </c>
      <c r="N417" s="15">
        <v>398.57</v>
      </c>
      <c r="O417" s="17" t="s">
        <v>92</v>
      </c>
      <c r="P417" s="6">
        <v>81.724420750461348</v>
      </c>
      <c r="Q417" s="6">
        <v>7.6648076923076918</v>
      </c>
      <c r="R417" s="17"/>
      <c r="S417" s="11"/>
    </row>
    <row r="418" spans="1:19" x14ac:dyDescent="0.25">
      <c r="A418" t="s">
        <v>23</v>
      </c>
      <c r="B418" t="s">
        <v>18</v>
      </c>
      <c r="D418" s="7" t="s">
        <v>24</v>
      </c>
      <c r="E418" s="7" t="s">
        <v>25</v>
      </c>
      <c r="F418" t="s">
        <v>21</v>
      </c>
      <c r="G418" t="s">
        <v>22</v>
      </c>
      <c r="H418" s="5">
        <v>2</v>
      </c>
      <c r="I418" s="5" t="s">
        <v>9</v>
      </c>
      <c r="J418">
        <v>2</v>
      </c>
      <c r="K418" s="8">
        <v>4862</v>
      </c>
      <c r="L418" s="8">
        <v>143</v>
      </c>
      <c r="M418" s="9">
        <v>34</v>
      </c>
      <c r="N418" s="10">
        <v>379.95</v>
      </c>
      <c r="O418" s="17" t="s">
        <v>89</v>
      </c>
      <c r="P418" s="6">
        <v>78.146853146853147</v>
      </c>
      <c r="Q418" s="6">
        <v>11.174999999999999</v>
      </c>
      <c r="R418" s="17"/>
      <c r="S418" s="12"/>
    </row>
    <row r="419" spans="1:19" x14ac:dyDescent="0.25">
      <c r="A419" t="s">
        <v>23</v>
      </c>
      <c r="B419" t="s">
        <v>18</v>
      </c>
      <c r="D419" s="12" t="s">
        <v>24</v>
      </c>
      <c r="E419" s="7" t="s">
        <v>25</v>
      </c>
      <c r="F419" t="s">
        <v>21</v>
      </c>
      <c r="G419" t="s">
        <v>22</v>
      </c>
      <c r="H419" s="5">
        <v>4</v>
      </c>
      <c r="I419" s="5" t="s">
        <v>9</v>
      </c>
      <c r="J419">
        <v>4</v>
      </c>
      <c r="K419" s="8">
        <v>9724</v>
      </c>
      <c r="L419" s="13">
        <v>138.91428571428571</v>
      </c>
      <c r="M419" s="9">
        <v>70</v>
      </c>
      <c r="N419" s="15">
        <v>373.49</v>
      </c>
      <c r="O419" s="17" t="s">
        <v>149</v>
      </c>
      <c r="P419" s="6">
        <v>38.409090909090907</v>
      </c>
      <c r="Q419" s="6">
        <v>5.3355714285714289</v>
      </c>
      <c r="R419" s="17"/>
      <c r="S419" s="7"/>
    </row>
    <row r="420" spans="1:19" x14ac:dyDescent="0.25">
      <c r="A420" t="s">
        <v>23</v>
      </c>
      <c r="B420" t="s">
        <v>18</v>
      </c>
      <c r="D420" s="7" t="s">
        <v>24</v>
      </c>
      <c r="E420" s="7" t="s">
        <v>20</v>
      </c>
      <c r="F420" t="s">
        <v>21</v>
      </c>
      <c r="G420" t="s">
        <v>22</v>
      </c>
      <c r="H420" s="5">
        <v>4</v>
      </c>
      <c r="I420" s="5" t="s">
        <v>9</v>
      </c>
      <c r="J420">
        <v>4</v>
      </c>
      <c r="K420" s="8">
        <v>8435</v>
      </c>
      <c r="L420" s="8">
        <v>105.4375</v>
      </c>
      <c r="M420" s="9">
        <v>80</v>
      </c>
      <c r="N420" s="10">
        <v>365.75</v>
      </c>
      <c r="O420" s="7" t="s">
        <v>142</v>
      </c>
      <c r="P420" s="6">
        <v>43.360995850622402</v>
      </c>
      <c r="Q420" s="6">
        <v>4.5718750000000004</v>
      </c>
      <c r="R420" s="7"/>
      <c r="S420" s="16"/>
    </row>
    <row r="421" spans="1:19" x14ac:dyDescent="0.25">
      <c r="A421" t="s">
        <v>23</v>
      </c>
      <c r="B421" t="s">
        <v>18</v>
      </c>
      <c r="D421" s="12" t="s">
        <v>24</v>
      </c>
      <c r="E421" s="7" t="s">
        <v>25</v>
      </c>
      <c r="F421" t="s">
        <v>21</v>
      </c>
      <c r="G421" t="s">
        <v>22</v>
      </c>
      <c r="H421" s="5">
        <v>1</v>
      </c>
      <c r="I421" s="5" t="s">
        <v>9</v>
      </c>
      <c r="J421">
        <v>1</v>
      </c>
      <c r="K421" s="13">
        <v>2550</v>
      </c>
      <c r="L421" s="13">
        <v>85</v>
      </c>
      <c r="M421" s="14">
        <v>30</v>
      </c>
      <c r="N421" s="15">
        <v>352.45</v>
      </c>
      <c r="O421" s="12" t="s">
        <v>48</v>
      </c>
      <c r="P421" s="6">
        <v>138.21568627450981</v>
      </c>
      <c r="Q421" s="6">
        <v>11.748333333333333</v>
      </c>
      <c r="R421" s="12"/>
      <c r="S421" s="11"/>
    </row>
    <row r="422" spans="1:19" x14ac:dyDescent="0.25">
      <c r="A422" t="s">
        <v>23</v>
      </c>
      <c r="B422" t="s">
        <v>18</v>
      </c>
      <c r="D422" s="7" t="s">
        <v>24</v>
      </c>
      <c r="E422" s="7" t="s">
        <v>25</v>
      </c>
      <c r="F422" t="s">
        <v>21</v>
      </c>
      <c r="G422" t="s">
        <v>22</v>
      </c>
      <c r="H422" s="5">
        <v>2</v>
      </c>
      <c r="I422" s="5" t="s">
        <v>9</v>
      </c>
      <c r="J422">
        <v>2</v>
      </c>
      <c r="K422" s="8">
        <v>4862</v>
      </c>
      <c r="L422" s="8">
        <v>143</v>
      </c>
      <c r="M422" s="9">
        <v>34</v>
      </c>
      <c r="N422" s="10">
        <v>342.69</v>
      </c>
      <c r="O422" s="7" t="s">
        <v>91</v>
      </c>
      <c r="P422" s="6">
        <v>70.483340189222545</v>
      </c>
      <c r="Q422" s="6">
        <v>10.079117647058823</v>
      </c>
      <c r="R422" s="7"/>
      <c r="S422" s="16"/>
    </row>
    <row r="423" spans="1:19" x14ac:dyDescent="0.25">
      <c r="A423" t="s">
        <v>23</v>
      </c>
      <c r="B423" t="s">
        <v>18</v>
      </c>
      <c r="D423" s="12" t="s">
        <v>24</v>
      </c>
      <c r="E423" s="7" t="s">
        <v>20</v>
      </c>
      <c r="F423" t="s">
        <v>21</v>
      </c>
      <c r="G423" t="s">
        <v>22</v>
      </c>
      <c r="H423" s="5">
        <v>4</v>
      </c>
      <c r="I423" s="5" t="s">
        <v>9</v>
      </c>
      <c r="J423">
        <v>4</v>
      </c>
      <c r="K423" s="13">
        <v>9780</v>
      </c>
      <c r="L423" s="13">
        <v>97.8</v>
      </c>
      <c r="M423" s="14">
        <v>100</v>
      </c>
      <c r="N423" s="15">
        <v>341.49</v>
      </c>
      <c r="O423" s="12" t="s">
        <v>151</v>
      </c>
      <c r="P423" s="6">
        <v>34.917177914110432</v>
      </c>
      <c r="Q423" s="6">
        <v>3.4149000000000003</v>
      </c>
      <c r="R423" s="12"/>
      <c r="S423" s="7"/>
    </row>
    <row r="424" spans="1:19" x14ac:dyDescent="0.25">
      <c r="A424" t="s">
        <v>23</v>
      </c>
      <c r="B424" t="s">
        <v>18</v>
      </c>
      <c r="D424" s="7" t="s">
        <v>24</v>
      </c>
      <c r="E424" s="7" t="s">
        <v>20</v>
      </c>
      <c r="F424" t="s">
        <v>21</v>
      </c>
      <c r="G424" t="s">
        <v>22</v>
      </c>
      <c r="H424" s="5">
        <v>4</v>
      </c>
      <c r="I424" s="5" t="s">
        <v>9</v>
      </c>
      <c r="J424">
        <v>4</v>
      </c>
      <c r="K424" s="8">
        <v>8435</v>
      </c>
      <c r="L424" s="8">
        <v>105.4375</v>
      </c>
      <c r="M424" s="9">
        <v>80</v>
      </c>
      <c r="N424" s="10">
        <v>332.5</v>
      </c>
      <c r="O424" s="7" t="s">
        <v>141</v>
      </c>
      <c r="P424" s="6">
        <v>39.419087136929463</v>
      </c>
      <c r="Q424" s="6">
        <v>4.15625</v>
      </c>
      <c r="R424" s="7"/>
      <c r="S424" s="12"/>
    </row>
    <row r="425" spans="1:19" x14ac:dyDescent="0.25">
      <c r="A425" t="s">
        <v>23</v>
      </c>
      <c r="B425" t="s">
        <v>18</v>
      </c>
      <c r="D425" s="12" t="s">
        <v>24</v>
      </c>
      <c r="E425" s="7" t="s">
        <v>25</v>
      </c>
      <c r="F425" t="s">
        <v>21</v>
      </c>
      <c r="G425" t="s">
        <v>22</v>
      </c>
      <c r="H425" s="5">
        <v>2</v>
      </c>
      <c r="I425" s="5" t="s">
        <v>9</v>
      </c>
      <c r="J425">
        <v>2</v>
      </c>
      <c r="K425" s="13">
        <v>4862</v>
      </c>
      <c r="L425" s="13">
        <v>143</v>
      </c>
      <c r="M425" s="14">
        <v>34</v>
      </c>
      <c r="N425" s="15">
        <v>302.69</v>
      </c>
      <c r="O425" s="12" t="s">
        <v>90</v>
      </c>
      <c r="P425" s="6">
        <v>62.256273138626078</v>
      </c>
      <c r="Q425" s="6">
        <v>8.9026470588235291</v>
      </c>
      <c r="R425" s="12"/>
      <c r="S425" s="11"/>
    </row>
    <row r="426" spans="1:19" x14ac:dyDescent="0.25">
      <c r="A426" t="s">
        <v>23</v>
      </c>
      <c r="B426" t="s">
        <v>18</v>
      </c>
      <c r="D426" s="7" t="s">
        <v>24</v>
      </c>
      <c r="E426" s="7" t="s">
        <v>20</v>
      </c>
      <c r="F426" t="s">
        <v>21</v>
      </c>
      <c r="G426" t="s">
        <v>22</v>
      </c>
      <c r="H426" s="5">
        <v>6</v>
      </c>
      <c r="I426" s="5" t="s">
        <v>9</v>
      </c>
      <c r="J426">
        <v>6</v>
      </c>
      <c r="K426" s="8">
        <v>14029</v>
      </c>
      <c r="L426" s="8">
        <v>93.526666666666671</v>
      </c>
      <c r="M426" s="9">
        <v>150</v>
      </c>
      <c r="N426" s="10">
        <v>298.69</v>
      </c>
      <c r="O426" s="7" t="s">
        <v>168</v>
      </c>
      <c r="P426" s="6">
        <v>21.290897426758857</v>
      </c>
      <c r="Q426" s="6">
        <v>1.9912666666666667</v>
      </c>
      <c r="R426" s="7"/>
      <c r="S426" s="16"/>
    </row>
    <row r="427" spans="1:19" x14ac:dyDescent="0.25">
      <c r="A427" t="s">
        <v>23</v>
      </c>
      <c r="B427" t="s">
        <v>18</v>
      </c>
      <c r="D427" s="12" t="s">
        <v>24</v>
      </c>
      <c r="E427" s="7" t="s">
        <v>20</v>
      </c>
      <c r="F427" t="s">
        <v>21</v>
      </c>
      <c r="G427" t="s">
        <v>22</v>
      </c>
      <c r="H427" s="5">
        <v>4</v>
      </c>
      <c r="I427" s="5" t="s">
        <v>9</v>
      </c>
      <c r="J427">
        <v>4</v>
      </c>
      <c r="K427" s="8">
        <v>8040</v>
      </c>
      <c r="L427" s="13">
        <v>100.5</v>
      </c>
      <c r="M427" s="9">
        <v>80</v>
      </c>
      <c r="N427" s="15">
        <v>298.58999999999997</v>
      </c>
      <c r="O427" s="17" t="s">
        <v>135</v>
      </c>
      <c r="P427" s="6">
        <v>37.13805970149253</v>
      </c>
      <c r="Q427" s="6">
        <v>3.7323749999999998</v>
      </c>
      <c r="R427" s="17"/>
      <c r="S427" s="7"/>
    </row>
    <row r="428" spans="1:19" x14ac:dyDescent="0.25">
      <c r="A428" t="s">
        <v>23</v>
      </c>
      <c r="B428" t="s">
        <v>18</v>
      </c>
      <c r="D428" s="7" t="s">
        <v>24</v>
      </c>
      <c r="E428" s="7" t="s">
        <v>25</v>
      </c>
      <c r="F428" t="s">
        <v>21</v>
      </c>
      <c r="G428" t="s">
        <v>22</v>
      </c>
      <c r="H428" s="5">
        <v>2</v>
      </c>
      <c r="I428" s="5" t="s">
        <v>9</v>
      </c>
      <c r="J428">
        <v>2</v>
      </c>
      <c r="K428" s="8">
        <v>3391</v>
      </c>
      <c r="L428" s="8">
        <v>96.885714285714286</v>
      </c>
      <c r="M428" s="9">
        <v>35</v>
      </c>
      <c r="N428" s="10">
        <v>291.54000000000002</v>
      </c>
      <c r="O428" s="17" t="s">
        <v>63</v>
      </c>
      <c r="P428" s="6">
        <v>85.974638749631382</v>
      </c>
      <c r="Q428" s="6">
        <v>8.329714285714287</v>
      </c>
      <c r="R428" s="17"/>
      <c r="S428" s="16"/>
    </row>
    <row r="429" spans="1:19" x14ac:dyDescent="0.25">
      <c r="A429" t="s">
        <v>23</v>
      </c>
      <c r="B429" t="s">
        <v>18</v>
      </c>
      <c r="D429" s="12" t="s">
        <v>24</v>
      </c>
      <c r="E429" s="7" t="s">
        <v>25</v>
      </c>
      <c r="F429" t="s">
        <v>21</v>
      </c>
      <c r="G429" t="s">
        <v>22</v>
      </c>
      <c r="H429" s="5">
        <v>1</v>
      </c>
      <c r="I429" s="5" t="s">
        <v>9</v>
      </c>
      <c r="J429">
        <v>1</v>
      </c>
      <c r="K429" s="8">
        <v>985</v>
      </c>
      <c r="L429" s="13">
        <v>49.25</v>
      </c>
      <c r="M429" s="9">
        <v>20</v>
      </c>
      <c r="N429" s="15">
        <v>284.29000000000002</v>
      </c>
      <c r="O429" s="17" t="s">
        <v>27</v>
      </c>
      <c r="P429" s="6">
        <v>288.61928934010155</v>
      </c>
      <c r="Q429" s="6">
        <v>14.214500000000001</v>
      </c>
      <c r="R429" s="17"/>
      <c r="S429" s="11"/>
    </row>
    <row r="430" spans="1:19" x14ac:dyDescent="0.25">
      <c r="A430" t="s">
        <v>23</v>
      </c>
      <c r="B430" t="s">
        <v>18</v>
      </c>
      <c r="D430" s="7" t="s">
        <v>24</v>
      </c>
      <c r="E430" s="7" t="s">
        <v>37</v>
      </c>
      <c r="F430" t="s">
        <v>21</v>
      </c>
      <c r="G430" t="s">
        <v>22</v>
      </c>
      <c r="H430" s="5">
        <v>1</v>
      </c>
      <c r="I430" s="5" t="s">
        <v>9</v>
      </c>
      <c r="J430">
        <v>1</v>
      </c>
      <c r="K430" s="8">
        <v>1994</v>
      </c>
      <c r="L430" s="8">
        <v>76.692307692307693</v>
      </c>
      <c r="M430" s="9">
        <v>26</v>
      </c>
      <c r="N430" s="10">
        <v>282.86</v>
      </c>
      <c r="O430" s="7" t="s">
        <v>38</v>
      </c>
      <c r="P430" s="6">
        <v>141.8555667001003</v>
      </c>
      <c r="Q430" s="6">
        <v>10.879230769230769</v>
      </c>
      <c r="R430" s="7"/>
      <c r="S430" s="12"/>
    </row>
    <row r="431" spans="1:19" x14ac:dyDescent="0.25">
      <c r="A431" t="s">
        <v>23</v>
      </c>
      <c r="B431" t="s">
        <v>18</v>
      </c>
      <c r="D431" s="12" t="s">
        <v>24</v>
      </c>
      <c r="E431" s="7" t="s">
        <v>20</v>
      </c>
      <c r="F431" t="s">
        <v>21</v>
      </c>
      <c r="G431" t="s">
        <v>22</v>
      </c>
      <c r="H431" s="5">
        <v>3</v>
      </c>
      <c r="I431" s="5" t="s">
        <v>9</v>
      </c>
      <c r="J431">
        <v>3</v>
      </c>
      <c r="K431" s="8">
        <v>5535</v>
      </c>
      <c r="L431" s="13">
        <v>100.63636363636364</v>
      </c>
      <c r="M431" s="9">
        <v>55</v>
      </c>
      <c r="N431" s="15">
        <v>278.99</v>
      </c>
      <c r="O431" s="17" t="s">
        <v>106</v>
      </c>
      <c r="P431" s="6">
        <v>50.404697380307141</v>
      </c>
      <c r="Q431" s="6">
        <v>5.0725454545454545</v>
      </c>
      <c r="R431" s="17"/>
      <c r="S431" s="11"/>
    </row>
    <row r="432" spans="1:19" x14ac:dyDescent="0.25">
      <c r="A432" t="s">
        <v>23</v>
      </c>
      <c r="B432" t="s">
        <v>18</v>
      </c>
      <c r="D432" s="7" t="s">
        <v>24</v>
      </c>
      <c r="E432" s="7" t="s">
        <v>25</v>
      </c>
      <c r="F432" t="s">
        <v>21</v>
      </c>
      <c r="G432" t="s">
        <v>22</v>
      </c>
      <c r="H432" s="5">
        <v>2</v>
      </c>
      <c r="I432" s="5" t="s">
        <v>9</v>
      </c>
      <c r="J432">
        <v>2</v>
      </c>
      <c r="K432" s="8">
        <v>4862</v>
      </c>
      <c r="L432" s="8">
        <v>143</v>
      </c>
      <c r="M432" s="9">
        <v>34</v>
      </c>
      <c r="N432" s="10">
        <v>275.39</v>
      </c>
      <c r="O432" s="7" t="s">
        <v>88</v>
      </c>
      <c r="P432" s="6">
        <v>56.64129987659399</v>
      </c>
      <c r="Q432" s="6">
        <v>8.0997058823529411</v>
      </c>
      <c r="R432" s="7"/>
      <c r="S432" s="16"/>
    </row>
    <row r="433" spans="1:19" x14ac:dyDescent="0.25">
      <c r="A433" t="s">
        <v>23</v>
      </c>
      <c r="B433" t="s">
        <v>18</v>
      </c>
      <c r="D433" s="12" t="s">
        <v>24</v>
      </c>
      <c r="E433" s="7" t="s">
        <v>20</v>
      </c>
      <c r="F433" t="s">
        <v>21</v>
      </c>
      <c r="G433" t="s">
        <v>22</v>
      </c>
      <c r="H433" s="5">
        <v>1</v>
      </c>
      <c r="I433" s="5" t="s">
        <v>9</v>
      </c>
      <c r="J433">
        <v>1</v>
      </c>
      <c r="K433" s="13">
        <v>1625</v>
      </c>
      <c r="L433" s="13">
        <v>90.277777777777771</v>
      </c>
      <c r="M433" s="14">
        <v>18</v>
      </c>
      <c r="N433" s="15">
        <v>270</v>
      </c>
      <c r="O433" s="12" t="s">
        <v>31</v>
      </c>
      <c r="P433" s="6">
        <v>166.15384615384616</v>
      </c>
      <c r="Q433" s="6">
        <v>15</v>
      </c>
      <c r="R433" s="12"/>
      <c r="S433" s="11"/>
    </row>
    <row r="434" spans="1:19" x14ac:dyDescent="0.25">
      <c r="A434" t="s">
        <v>23</v>
      </c>
      <c r="B434" t="s">
        <v>18</v>
      </c>
      <c r="D434" s="7" t="s">
        <v>24</v>
      </c>
      <c r="E434" s="7" t="s">
        <v>20</v>
      </c>
      <c r="F434" t="s">
        <v>21</v>
      </c>
      <c r="G434" t="s">
        <v>22</v>
      </c>
      <c r="H434" s="5">
        <v>3</v>
      </c>
      <c r="I434" s="5" t="s">
        <v>9</v>
      </c>
      <c r="J434">
        <v>3</v>
      </c>
      <c r="K434" s="8">
        <v>5770</v>
      </c>
      <c r="L434" s="8">
        <v>104.90909090909091</v>
      </c>
      <c r="M434" s="9">
        <v>55</v>
      </c>
      <c r="N434" s="10">
        <v>269.99</v>
      </c>
      <c r="O434" s="17" t="s">
        <v>116</v>
      </c>
      <c r="P434" s="6">
        <v>46.792027729636054</v>
      </c>
      <c r="Q434" s="6">
        <v>4.9089090909090913</v>
      </c>
      <c r="R434" s="17"/>
      <c r="S434" s="12"/>
    </row>
    <row r="435" spans="1:19" x14ac:dyDescent="0.25">
      <c r="A435" t="s">
        <v>23</v>
      </c>
      <c r="B435" t="s">
        <v>18</v>
      </c>
      <c r="D435" s="12" t="s">
        <v>24</v>
      </c>
      <c r="E435" s="7" t="s">
        <v>25</v>
      </c>
      <c r="F435" t="s">
        <v>21</v>
      </c>
      <c r="G435" t="s">
        <v>22</v>
      </c>
      <c r="H435" s="5">
        <v>2</v>
      </c>
      <c r="I435" s="5" t="s">
        <v>9</v>
      </c>
      <c r="J435">
        <v>2</v>
      </c>
      <c r="K435" s="8">
        <v>3241</v>
      </c>
      <c r="L435" s="13">
        <v>140.91304347826087</v>
      </c>
      <c r="M435" s="9">
        <v>23</v>
      </c>
      <c r="N435" s="15">
        <v>268.19</v>
      </c>
      <c r="O435" s="17" t="s">
        <v>60</v>
      </c>
      <c r="P435" s="6">
        <v>82.749151496451702</v>
      </c>
      <c r="Q435" s="6">
        <v>11.660434782608695</v>
      </c>
      <c r="R435" s="17"/>
      <c r="S435" s="7"/>
    </row>
    <row r="436" spans="1:19" x14ac:dyDescent="0.25">
      <c r="A436" t="s">
        <v>23</v>
      </c>
      <c r="B436" t="s">
        <v>18</v>
      </c>
      <c r="D436" s="7" t="s">
        <v>24</v>
      </c>
      <c r="E436" s="7" t="s">
        <v>20</v>
      </c>
      <c r="F436" t="s">
        <v>21</v>
      </c>
      <c r="G436" t="s">
        <v>22</v>
      </c>
      <c r="H436" s="5">
        <v>3</v>
      </c>
      <c r="I436" s="5" t="s">
        <v>9</v>
      </c>
      <c r="J436">
        <v>3</v>
      </c>
      <c r="K436" s="8">
        <v>5770</v>
      </c>
      <c r="L436" s="8">
        <v>104.90909090909091</v>
      </c>
      <c r="M436" s="9">
        <v>55</v>
      </c>
      <c r="N436" s="10">
        <v>266</v>
      </c>
      <c r="O436" s="7" t="s">
        <v>115</v>
      </c>
      <c r="P436" s="6">
        <v>46.100519930675908</v>
      </c>
      <c r="Q436" s="6">
        <v>4.836363636363636</v>
      </c>
      <c r="R436" s="7"/>
      <c r="S436" s="12"/>
    </row>
    <row r="437" spans="1:19" x14ac:dyDescent="0.25">
      <c r="A437" t="s">
        <v>23</v>
      </c>
      <c r="B437" t="s">
        <v>18</v>
      </c>
      <c r="D437" s="12" t="s">
        <v>24</v>
      </c>
      <c r="E437" s="7" t="s">
        <v>20</v>
      </c>
      <c r="F437" t="s">
        <v>21</v>
      </c>
      <c r="G437" t="s">
        <v>22</v>
      </c>
      <c r="H437" s="5">
        <v>2</v>
      </c>
      <c r="I437" s="5" t="s">
        <v>9</v>
      </c>
      <c r="J437">
        <v>2</v>
      </c>
      <c r="K437" s="13">
        <v>4515</v>
      </c>
      <c r="L437" s="13">
        <v>90.3</v>
      </c>
      <c r="M437" s="14">
        <v>50</v>
      </c>
      <c r="N437" s="15">
        <v>192.89</v>
      </c>
      <c r="O437" s="12" t="s">
        <v>83</v>
      </c>
      <c r="P437" s="6">
        <v>42.72203765227021</v>
      </c>
      <c r="Q437" s="6">
        <v>3.8577999999999997</v>
      </c>
      <c r="R437" s="12"/>
      <c r="S437" s="11"/>
    </row>
    <row r="438" spans="1:19" x14ac:dyDescent="0.25">
      <c r="A438" t="s">
        <v>23</v>
      </c>
      <c r="B438" t="s">
        <v>18</v>
      </c>
      <c r="D438" s="7" t="s">
        <v>24</v>
      </c>
      <c r="E438" s="7" t="s">
        <v>20</v>
      </c>
      <c r="F438" t="s">
        <v>21</v>
      </c>
      <c r="G438" t="s">
        <v>22</v>
      </c>
      <c r="H438" s="5">
        <v>3</v>
      </c>
      <c r="I438" s="5" t="s">
        <v>9</v>
      </c>
      <c r="J438">
        <v>3</v>
      </c>
      <c r="K438" s="8">
        <v>5006</v>
      </c>
      <c r="L438" s="8">
        <v>104.29166666666667</v>
      </c>
      <c r="M438" s="9">
        <v>48</v>
      </c>
      <c r="N438" s="10">
        <v>184.29</v>
      </c>
      <c r="O438" s="7" t="s">
        <v>95</v>
      </c>
      <c r="P438" s="6">
        <v>36.813823411905716</v>
      </c>
      <c r="Q438" s="6">
        <v>3.839375</v>
      </c>
      <c r="R438" s="7"/>
      <c r="S438" s="16"/>
    </row>
    <row r="439" spans="1:19" x14ac:dyDescent="0.25">
      <c r="A439" t="s">
        <v>23</v>
      </c>
      <c r="B439" t="s">
        <v>18</v>
      </c>
      <c r="D439" s="12" t="s">
        <v>24</v>
      </c>
      <c r="E439" s="7" t="s">
        <v>25</v>
      </c>
      <c r="F439" t="s">
        <v>21</v>
      </c>
      <c r="G439" t="s">
        <v>22</v>
      </c>
      <c r="H439" s="5">
        <v>3</v>
      </c>
      <c r="I439" s="5" t="s">
        <v>9</v>
      </c>
      <c r="J439">
        <v>3</v>
      </c>
      <c r="K439" s="8">
        <v>5560</v>
      </c>
      <c r="L439" s="13">
        <v>111.2</v>
      </c>
      <c r="M439" s="9">
        <v>50</v>
      </c>
      <c r="N439" s="15">
        <v>169.99</v>
      </c>
      <c r="O439" s="17" t="s">
        <v>111</v>
      </c>
      <c r="P439" s="6">
        <v>30.573741007194247</v>
      </c>
      <c r="Q439" s="6">
        <v>3.3998000000000004</v>
      </c>
      <c r="R439" s="17"/>
      <c r="S439" s="7"/>
    </row>
    <row r="440" spans="1:19" x14ac:dyDescent="0.25">
      <c r="A440" t="s">
        <v>23</v>
      </c>
      <c r="B440" t="s">
        <v>18</v>
      </c>
      <c r="D440" s="7" t="s">
        <v>24</v>
      </c>
      <c r="E440" s="7" t="s">
        <v>25</v>
      </c>
      <c r="F440" t="s">
        <v>21</v>
      </c>
      <c r="G440" t="s">
        <v>22</v>
      </c>
      <c r="H440" s="5">
        <v>1</v>
      </c>
      <c r="I440" s="5" t="s">
        <v>9</v>
      </c>
      <c r="J440">
        <v>1</v>
      </c>
      <c r="K440" s="8">
        <v>3180</v>
      </c>
      <c r="L440" s="8">
        <v>90.857142857142861</v>
      </c>
      <c r="M440" s="9">
        <v>35</v>
      </c>
      <c r="N440" s="10">
        <v>169.79</v>
      </c>
      <c r="O440" s="7" t="s">
        <v>59</v>
      </c>
      <c r="P440" s="6">
        <v>53.393081761006286</v>
      </c>
      <c r="Q440" s="6">
        <v>4.8511428571428565</v>
      </c>
      <c r="R440" s="7"/>
      <c r="S440" s="16"/>
    </row>
    <row r="441" spans="1:19" x14ac:dyDescent="0.25">
      <c r="A441" t="s">
        <v>23</v>
      </c>
      <c r="B441" t="s">
        <v>18</v>
      </c>
      <c r="D441" s="12" t="s">
        <v>24</v>
      </c>
      <c r="E441" s="7" t="s">
        <v>20</v>
      </c>
      <c r="F441" t="s">
        <v>21</v>
      </c>
      <c r="G441" t="s">
        <v>22</v>
      </c>
      <c r="H441" s="5">
        <v>3</v>
      </c>
      <c r="I441" s="5" t="s">
        <v>9</v>
      </c>
      <c r="J441">
        <v>3</v>
      </c>
      <c r="K441" s="13">
        <v>5682</v>
      </c>
      <c r="L441" s="13">
        <v>113.64</v>
      </c>
      <c r="M441" s="14">
        <v>50</v>
      </c>
      <c r="N441" s="15">
        <v>119.99</v>
      </c>
      <c r="O441" s="12" t="s">
        <v>112</v>
      </c>
      <c r="P441" s="6">
        <v>21.117564237944386</v>
      </c>
      <c r="Q441" s="6">
        <v>2.3997999999999999</v>
      </c>
      <c r="R441" s="12"/>
      <c r="S441" s="11"/>
    </row>
    <row r="442" spans="1:19" x14ac:dyDescent="0.25">
      <c r="A442" t="s">
        <v>23</v>
      </c>
      <c r="B442" t="s">
        <v>18</v>
      </c>
      <c r="D442" s="7" t="s">
        <v>24</v>
      </c>
      <c r="E442" s="7" t="s">
        <v>25</v>
      </c>
      <c r="F442" t="s">
        <v>21</v>
      </c>
      <c r="G442" t="s">
        <v>22</v>
      </c>
      <c r="H442" s="5">
        <v>1</v>
      </c>
      <c r="I442" s="5" t="s">
        <v>9</v>
      </c>
      <c r="J442">
        <v>1</v>
      </c>
      <c r="K442" s="8">
        <v>1930</v>
      </c>
      <c r="L442" s="8">
        <v>64.333333333333329</v>
      </c>
      <c r="M442" s="9">
        <v>30</v>
      </c>
      <c r="N442" s="10">
        <v>119.99</v>
      </c>
      <c r="O442" s="17" t="s">
        <v>36</v>
      </c>
      <c r="P442" s="6">
        <v>62.170984455958546</v>
      </c>
      <c r="Q442" s="6">
        <v>3.9996666666666667</v>
      </c>
      <c r="R442" s="17"/>
      <c r="S442" s="12"/>
    </row>
    <row r="443" spans="1:19" x14ac:dyDescent="0.25">
      <c r="A443" t="s">
        <v>23</v>
      </c>
      <c r="B443" t="s">
        <v>18</v>
      </c>
      <c r="D443" s="12" t="s">
        <v>24</v>
      </c>
      <c r="E443" s="7" t="s">
        <v>20</v>
      </c>
      <c r="F443" t="s">
        <v>21</v>
      </c>
      <c r="G443" t="s">
        <v>22</v>
      </c>
      <c r="H443" s="5">
        <v>2</v>
      </c>
      <c r="I443" s="5" t="s">
        <v>9</v>
      </c>
      <c r="J443">
        <v>2</v>
      </c>
      <c r="K443" s="8">
        <v>3638</v>
      </c>
      <c r="L443" s="13">
        <v>103.94285714285714</v>
      </c>
      <c r="M443" s="9">
        <v>35</v>
      </c>
      <c r="N443" s="15">
        <v>111.75</v>
      </c>
      <c r="O443" s="17" t="s">
        <v>74</v>
      </c>
      <c r="P443" s="6">
        <v>30.717427157778999</v>
      </c>
      <c r="Q443" s="6">
        <v>3.1928571428571431</v>
      </c>
      <c r="R443" s="17"/>
      <c r="S443" s="7"/>
    </row>
    <row r="444" spans="1:19" x14ac:dyDescent="0.25">
      <c r="A444" t="s">
        <v>23</v>
      </c>
      <c r="B444" t="s">
        <v>18</v>
      </c>
      <c r="D444" s="7" t="s">
        <v>24</v>
      </c>
      <c r="E444" s="7" t="s">
        <v>25</v>
      </c>
      <c r="F444" t="s">
        <v>21</v>
      </c>
      <c r="G444" t="s">
        <v>22</v>
      </c>
      <c r="H444" s="5">
        <v>2</v>
      </c>
      <c r="I444" s="5" t="s">
        <v>9</v>
      </c>
      <c r="J444">
        <v>2</v>
      </c>
      <c r="K444" s="8">
        <v>4411</v>
      </c>
      <c r="L444" s="8">
        <v>91.895833333333329</v>
      </c>
      <c r="M444" s="9">
        <v>48</v>
      </c>
      <c r="N444" s="10">
        <v>107.15</v>
      </c>
      <c r="O444" s="7" t="s">
        <v>82</v>
      </c>
      <c r="P444" s="6">
        <v>24.291543867603721</v>
      </c>
      <c r="Q444" s="6">
        <v>2.2322916666666668</v>
      </c>
      <c r="R444" s="7"/>
      <c r="S444" s="12"/>
    </row>
    <row r="445" spans="1:19" x14ac:dyDescent="0.25">
      <c r="A445" t="s">
        <v>23</v>
      </c>
      <c r="B445" t="s">
        <v>18</v>
      </c>
      <c r="D445" s="12" t="s">
        <v>24</v>
      </c>
      <c r="E445" s="7" t="s">
        <v>20</v>
      </c>
      <c r="F445" t="s">
        <v>21</v>
      </c>
      <c r="G445" t="s">
        <v>22</v>
      </c>
      <c r="H445" s="5">
        <v>2</v>
      </c>
      <c r="I445" s="5" t="s">
        <v>9</v>
      </c>
      <c r="J445">
        <v>2</v>
      </c>
      <c r="K445" s="13">
        <v>4927</v>
      </c>
      <c r="L445" s="13">
        <v>109.48888888888889</v>
      </c>
      <c r="M445" s="14">
        <v>45</v>
      </c>
      <c r="N445" s="15">
        <v>101.92</v>
      </c>
      <c r="O445" s="12" t="s">
        <v>93</v>
      </c>
      <c r="P445" s="6">
        <v>20.686015831134565</v>
      </c>
      <c r="Q445" s="6">
        <v>2.2648888888888887</v>
      </c>
      <c r="R445" s="12"/>
      <c r="S445" s="11"/>
    </row>
    <row r="446" spans="1:19" x14ac:dyDescent="0.25">
      <c r="A446" t="s">
        <v>23</v>
      </c>
      <c r="B446" t="s">
        <v>18</v>
      </c>
      <c r="D446" s="7" t="s">
        <v>24</v>
      </c>
      <c r="E446" s="7" t="s">
        <v>25</v>
      </c>
      <c r="F446" t="s">
        <v>21</v>
      </c>
      <c r="G446" t="s">
        <v>22</v>
      </c>
      <c r="H446" s="5">
        <v>1</v>
      </c>
      <c r="I446" s="5" t="s">
        <v>9</v>
      </c>
      <c r="J446">
        <v>1</v>
      </c>
      <c r="K446" s="8">
        <v>2370</v>
      </c>
      <c r="L446" s="8">
        <v>79</v>
      </c>
      <c r="M446" s="9">
        <v>30</v>
      </c>
      <c r="N446" s="10">
        <v>94.33</v>
      </c>
      <c r="O446" s="17" t="s">
        <v>43</v>
      </c>
      <c r="P446" s="6">
        <v>39.801687763713083</v>
      </c>
      <c r="Q446" s="6">
        <v>3.1443333333333334</v>
      </c>
      <c r="R446" s="17"/>
      <c r="S446" s="12"/>
    </row>
    <row r="447" spans="1:19" x14ac:dyDescent="0.25">
      <c r="A447" t="s">
        <v>23</v>
      </c>
      <c r="B447" t="s">
        <v>18</v>
      </c>
      <c r="D447" s="12" t="s">
        <v>24</v>
      </c>
      <c r="E447" s="7" t="s">
        <v>25</v>
      </c>
      <c r="F447" t="s">
        <v>21</v>
      </c>
      <c r="G447" t="s">
        <v>22</v>
      </c>
      <c r="H447" s="5">
        <v>6</v>
      </c>
      <c r="I447" s="5" t="s">
        <v>9</v>
      </c>
      <c r="J447">
        <v>6</v>
      </c>
      <c r="K447" s="13">
        <v>15000</v>
      </c>
      <c r="L447" s="13">
        <v>125</v>
      </c>
      <c r="M447" s="14">
        <v>120</v>
      </c>
      <c r="N447" s="15">
        <v>588</v>
      </c>
      <c r="O447" s="19" t="s">
        <v>193</v>
      </c>
      <c r="P447" s="6">
        <v>39.199999999999996</v>
      </c>
      <c r="Q447" s="6">
        <v>4.9000000000000004</v>
      </c>
      <c r="R447" s="19"/>
      <c r="S447" s="7"/>
    </row>
    <row r="448" spans="1:19" x14ac:dyDescent="0.25">
      <c r="A448" t="s">
        <v>23</v>
      </c>
      <c r="B448" t="s">
        <v>18</v>
      </c>
      <c r="D448" s="7" t="s">
        <v>24</v>
      </c>
      <c r="E448" s="7" t="s">
        <v>20</v>
      </c>
      <c r="F448" t="s">
        <v>21</v>
      </c>
      <c r="G448" t="s">
        <v>22</v>
      </c>
      <c r="H448" s="5">
        <v>5</v>
      </c>
      <c r="I448" s="5" t="s">
        <v>9</v>
      </c>
      <c r="J448">
        <v>5</v>
      </c>
      <c r="K448" s="8">
        <v>12000</v>
      </c>
      <c r="L448" s="8">
        <v>100</v>
      </c>
      <c r="M448" s="9">
        <v>120</v>
      </c>
      <c r="N448" s="10">
        <v>284.92</v>
      </c>
      <c r="O448" s="20" t="s">
        <v>194</v>
      </c>
      <c r="P448" s="6">
        <v>23.743333333333336</v>
      </c>
      <c r="Q448" s="6">
        <v>2.3743333333333334</v>
      </c>
      <c r="R448" s="20"/>
      <c r="S448" s="12"/>
    </row>
    <row r="449" spans="1:19" x14ac:dyDescent="0.25">
      <c r="A449" t="s">
        <v>23</v>
      </c>
      <c r="B449" t="s">
        <v>18</v>
      </c>
      <c r="D449" s="12" t="s">
        <v>24</v>
      </c>
      <c r="E449" s="7" t="s">
        <v>20</v>
      </c>
      <c r="F449" t="s">
        <v>21</v>
      </c>
      <c r="G449" t="s">
        <v>22</v>
      </c>
      <c r="H449" s="5">
        <v>4</v>
      </c>
      <c r="I449" s="5" t="s">
        <v>9</v>
      </c>
      <c r="J449">
        <v>4</v>
      </c>
      <c r="K449" s="13">
        <v>9200</v>
      </c>
      <c r="L449" s="13">
        <v>115</v>
      </c>
      <c r="M449" s="14">
        <v>80</v>
      </c>
      <c r="N449" s="15">
        <v>1325.4725000000001</v>
      </c>
      <c r="O449" s="21" t="s">
        <v>195</v>
      </c>
      <c r="P449" s="6">
        <v>144.07309782608695</v>
      </c>
      <c r="Q449" s="6">
        <v>16.568406250000002</v>
      </c>
      <c r="R449" s="21"/>
      <c r="S449" s="11"/>
    </row>
    <row r="450" spans="1:19" x14ac:dyDescent="0.25">
      <c r="A450" t="s">
        <v>23</v>
      </c>
      <c r="B450" t="s">
        <v>18</v>
      </c>
      <c r="D450" s="7" t="s">
        <v>24</v>
      </c>
      <c r="E450" s="7" t="s">
        <v>25</v>
      </c>
      <c r="F450" t="s">
        <v>21</v>
      </c>
      <c r="G450" t="s">
        <v>22</v>
      </c>
      <c r="H450" s="5">
        <v>7</v>
      </c>
      <c r="I450" s="5" t="s">
        <v>9</v>
      </c>
      <c r="J450">
        <v>7</v>
      </c>
      <c r="K450" s="8">
        <v>25000</v>
      </c>
      <c r="L450" s="8">
        <v>125</v>
      </c>
      <c r="M450" s="9">
        <v>200</v>
      </c>
      <c r="N450" s="10">
        <v>971.3</v>
      </c>
      <c r="O450" s="23" t="s">
        <v>196</v>
      </c>
      <c r="P450" s="6">
        <v>38.851999999999997</v>
      </c>
      <c r="Q450" s="6">
        <v>4.8564999999999996</v>
      </c>
      <c r="R450" s="23"/>
      <c r="S450" s="12"/>
    </row>
    <row r="451" spans="1:19" x14ac:dyDescent="0.25">
      <c r="A451" t="s">
        <v>23</v>
      </c>
      <c r="B451" t="s">
        <v>18</v>
      </c>
      <c r="D451" s="12" t="s">
        <v>24</v>
      </c>
      <c r="E451" s="7" t="s">
        <v>20</v>
      </c>
      <c r="F451" t="s">
        <v>21</v>
      </c>
      <c r="G451" t="s">
        <v>22</v>
      </c>
      <c r="H451" s="5">
        <v>7</v>
      </c>
      <c r="I451" s="5" t="s">
        <v>9</v>
      </c>
      <c r="J451">
        <v>7</v>
      </c>
      <c r="K451" s="13">
        <v>22000</v>
      </c>
      <c r="L451" s="13">
        <v>110</v>
      </c>
      <c r="M451" s="14">
        <v>200</v>
      </c>
      <c r="N451" s="15">
        <v>845</v>
      </c>
      <c r="O451" s="21" t="s">
        <v>197</v>
      </c>
      <c r="P451" s="6">
        <v>38.409090909090907</v>
      </c>
      <c r="Q451" s="6">
        <v>4.2249999999999996</v>
      </c>
      <c r="R451" s="21"/>
      <c r="S451" s="7"/>
    </row>
    <row r="452" spans="1:19" x14ac:dyDescent="0.25">
      <c r="A452" t="s">
        <v>23</v>
      </c>
      <c r="B452" t="s">
        <v>18</v>
      </c>
      <c r="D452" s="23" t="s">
        <v>24</v>
      </c>
      <c r="E452" s="7" t="s">
        <v>25</v>
      </c>
      <c r="F452" t="s">
        <v>21</v>
      </c>
      <c r="G452" t="s">
        <v>22</v>
      </c>
      <c r="H452" s="5">
        <v>4</v>
      </c>
      <c r="I452" s="5" t="s">
        <v>9</v>
      </c>
      <c r="J452">
        <v>4</v>
      </c>
      <c r="K452" s="8">
        <v>10000</v>
      </c>
      <c r="L452" s="8">
        <v>100</v>
      </c>
      <c r="M452" s="9">
        <v>100</v>
      </c>
      <c r="N452" s="10">
        <v>811.77800000000002</v>
      </c>
      <c r="O452" s="23" t="s">
        <v>198</v>
      </c>
      <c r="P452" s="6">
        <v>81.177800000000005</v>
      </c>
      <c r="Q452" s="6">
        <v>8.1177799999999998</v>
      </c>
      <c r="R452" s="23"/>
      <c r="S452" s="12"/>
    </row>
    <row r="453" spans="1:19" x14ac:dyDescent="0.25">
      <c r="A453" t="s">
        <v>23</v>
      </c>
      <c r="B453" t="s">
        <v>18</v>
      </c>
      <c r="D453" s="12" t="s">
        <v>24</v>
      </c>
      <c r="E453" s="7" t="s">
        <v>25</v>
      </c>
      <c r="F453" t="s">
        <v>21</v>
      </c>
      <c r="G453" t="s">
        <v>22</v>
      </c>
      <c r="H453" s="5">
        <v>7</v>
      </c>
      <c r="I453" s="5" t="s">
        <v>9</v>
      </c>
      <c r="J453">
        <v>7</v>
      </c>
      <c r="K453" s="13">
        <v>25800</v>
      </c>
      <c r="L453" s="13">
        <v>86</v>
      </c>
      <c r="M453" s="14">
        <v>300</v>
      </c>
      <c r="N453" s="15">
        <v>809.09</v>
      </c>
      <c r="O453" s="21" t="s">
        <v>199</v>
      </c>
      <c r="P453" s="6">
        <v>31.360077519379846</v>
      </c>
      <c r="Q453" s="6">
        <v>2.696966666666667</v>
      </c>
      <c r="R453" s="21"/>
      <c r="S453" s="7"/>
    </row>
    <row r="454" spans="1:19" x14ac:dyDescent="0.25">
      <c r="A454" t="s">
        <v>23</v>
      </c>
      <c r="B454" t="s">
        <v>18</v>
      </c>
      <c r="D454" s="7" t="s">
        <v>24</v>
      </c>
      <c r="E454" s="7" t="s">
        <v>25</v>
      </c>
      <c r="F454" t="s">
        <v>21</v>
      </c>
      <c r="G454" t="s">
        <v>22</v>
      </c>
      <c r="H454" s="5">
        <v>3</v>
      </c>
      <c r="I454" s="5" t="s">
        <v>9</v>
      </c>
      <c r="J454">
        <v>3</v>
      </c>
      <c r="K454" s="8">
        <v>5200</v>
      </c>
      <c r="L454" s="8">
        <v>104</v>
      </c>
      <c r="M454" s="9">
        <v>50</v>
      </c>
      <c r="N454" s="10">
        <v>807</v>
      </c>
      <c r="O454" s="7" t="s">
        <v>96</v>
      </c>
      <c r="P454" s="6">
        <v>155.19230769230768</v>
      </c>
      <c r="Q454" s="6">
        <v>16.14</v>
      </c>
      <c r="R454" s="7"/>
      <c r="S454" s="12"/>
    </row>
    <row r="455" spans="1:19" x14ac:dyDescent="0.25">
      <c r="A455" t="s">
        <v>23</v>
      </c>
      <c r="B455" t="s">
        <v>18</v>
      </c>
      <c r="D455" s="12" t="s">
        <v>24</v>
      </c>
      <c r="E455" s="7" t="s">
        <v>25</v>
      </c>
      <c r="F455" t="s">
        <v>21</v>
      </c>
      <c r="G455" t="s">
        <v>22</v>
      </c>
      <c r="H455" s="5">
        <v>3</v>
      </c>
      <c r="I455" s="5" t="s">
        <v>9</v>
      </c>
      <c r="J455">
        <v>3</v>
      </c>
      <c r="K455" s="13">
        <v>7200</v>
      </c>
      <c r="L455" s="13">
        <v>90</v>
      </c>
      <c r="M455" s="14">
        <v>80</v>
      </c>
      <c r="N455" s="15">
        <v>746</v>
      </c>
      <c r="O455" s="21" t="s">
        <v>200</v>
      </c>
      <c r="P455" s="6">
        <v>103.61111111111111</v>
      </c>
      <c r="Q455" s="6">
        <v>9.3249999999999993</v>
      </c>
      <c r="R455" s="21"/>
      <c r="S455" s="11"/>
    </row>
    <row r="456" spans="1:19" x14ac:dyDescent="0.25">
      <c r="A456" t="s">
        <v>23</v>
      </c>
      <c r="B456" t="s">
        <v>18</v>
      </c>
      <c r="D456" s="7" t="s">
        <v>24</v>
      </c>
      <c r="E456" s="7" t="s">
        <v>25</v>
      </c>
      <c r="F456" t="s">
        <v>21</v>
      </c>
      <c r="G456" t="s">
        <v>22</v>
      </c>
      <c r="H456" s="5">
        <v>7</v>
      </c>
      <c r="I456" s="5" t="s">
        <v>9</v>
      </c>
      <c r="J456">
        <v>7</v>
      </c>
      <c r="K456" s="8">
        <v>25077</v>
      </c>
      <c r="L456" s="8">
        <v>97.95703125</v>
      </c>
      <c r="M456" s="9">
        <v>256</v>
      </c>
      <c r="N456" s="10">
        <v>744.05</v>
      </c>
      <c r="O456" s="25" t="s">
        <v>201</v>
      </c>
      <c r="P456" s="6">
        <v>29.67061450731746</v>
      </c>
      <c r="Q456" s="6">
        <v>2.9064453124999998</v>
      </c>
      <c r="R456" s="25"/>
      <c r="S456" s="12"/>
    </row>
    <row r="457" spans="1:19" x14ac:dyDescent="0.25">
      <c r="A457" t="s">
        <v>23</v>
      </c>
      <c r="B457" t="s">
        <v>18</v>
      </c>
      <c r="D457" s="12" t="s">
        <v>24</v>
      </c>
      <c r="E457" s="7" t="s">
        <v>25</v>
      </c>
      <c r="F457" t="s">
        <v>21</v>
      </c>
      <c r="G457" t="s">
        <v>22</v>
      </c>
      <c r="H457" s="5">
        <v>7</v>
      </c>
      <c r="I457" s="5" t="s">
        <v>9</v>
      </c>
      <c r="J457">
        <v>7</v>
      </c>
      <c r="K457" s="13">
        <v>25077</v>
      </c>
      <c r="L457" s="13">
        <v>97.95703125</v>
      </c>
      <c r="M457" s="14">
        <v>256</v>
      </c>
      <c r="N457" s="15">
        <v>736</v>
      </c>
      <c r="O457" s="21" t="s">
        <v>202</v>
      </c>
      <c r="P457" s="6">
        <v>29.349603222076006</v>
      </c>
      <c r="Q457" s="6">
        <v>2.875</v>
      </c>
      <c r="R457" s="21"/>
      <c r="S457" s="7"/>
    </row>
    <row r="458" spans="1:19" x14ac:dyDescent="0.25">
      <c r="A458" t="s">
        <v>23</v>
      </c>
      <c r="B458" t="s">
        <v>18</v>
      </c>
      <c r="D458" s="7" t="s">
        <v>24</v>
      </c>
      <c r="E458" s="7" t="s">
        <v>25</v>
      </c>
      <c r="F458" t="s">
        <v>21</v>
      </c>
      <c r="G458" t="s">
        <v>22</v>
      </c>
      <c r="H458" s="5">
        <v>6</v>
      </c>
      <c r="I458" s="5" t="s">
        <v>9</v>
      </c>
      <c r="J458">
        <v>6</v>
      </c>
      <c r="K458" s="8">
        <v>15100</v>
      </c>
      <c r="L458" s="8">
        <v>105.5944055944056</v>
      </c>
      <c r="M458" s="9">
        <v>143</v>
      </c>
      <c r="N458" s="10">
        <v>735</v>
      </c>
      <c r="O458" s="23" t="s">
        <v>203</v>
      </c>
      <c r="P458" s="6">
        <v>48.675496688741724</v>
      </c>
      <c r="Q458" s="6">
        <v>5.13986013986014</v>
      </c>
      <c r="R458" s="23"/>
      <c r="S458" s="12"/>
    </row>
    <row r="459" spans="1:19" x14ac:dyDescent="0.25">
      <c r="A459" t="s">
        <v>23</v>
      </c>
      <c r="B459" t="s">
        <v>18</v>
      </c>
      <c r="D459" s="12" t="s">
        <v>24</v>
      </c>
      <c r="E459" s="7" t="s">
        <v>25</v>
      </c>
      <c r="F459" t="s">
        <v>21</v>
      </c>
      <c r="G459" t="s">
        <v>22</v>
      </c>
      <c r="H459" s="5">
        <v>2</v>
      </c>
      <c r="I459" s="5" t="s">
        <v>9</v>
      </c>
      <c r="J459">
        <v>2</v>
      </c>
      <c r="K459" s="13">
        <v>4200</v>
      </c>
      <c r="L459" s="13">
        <v>105</v>
      </c>
      <c r="M459" s="14">
        <v>40</v>
      </c>
      <c r="N459" s="15">
        <v>699</v>
      </c>
      <c r="O459" s="16" t="s">
        <v>80</v>
      </c>
      <c r="P459" s="6">
        <v>166.42857142857142</v>
      </c>
      <c r="Q459" s="6">
        <v>17.475000000000001</v>
      </c>
      <c r="R459" s="16"/>
      <c r="S459" s="11"/>
    </row>
    <row r="460" spans="1:19" x14ac:dyDescent="0.25">
      <c r="A460" t="s">
        <v>23</v>
      </c>
      <c r="B460" t="s">
        <v>18</v>
      </c>
      <c r="D460" s="7" t="s">
        <v>24</v>
      </c>
      <c r="E460" s="7" t="s">
        <v>25</v>
      </c>
      <c r="F460" t="s">
        <v>21</v>
      </c>
      <c r="G460" t="s">
        <v>22</v>
      </c>
      <c r="H460" s="5">
        <v>7</v>
      </c>
      <c r="I460" s="5" t="s">
        <v>9</v>
      </c>
      <c r="J460">
        <v>7</v>
      </c>
      <c r="K460" s="8">
        <v>26264</v>
      </c>
      <c r="L460" s="8">
        <v>100.2442748091603</v>
      </c>
      <c r="M460" s="9">
        <v>262</v>
      </c>
      <c r="N460" s="10">
        <v>690.84</v>
      </c>
      <c r="O460" s="23" t="s">
        <v>204</v>
      </c>
      <c r="P460" s="6">
        <v>26.303685653365825</v>
      </c>
      <c r="Q460" s="6">
        <v>2.636793893129771</v>
      </c>
      <c r="R460" s="23"/>
      <c r="S460" s="12"/>
    </row>
    <row r="461" spans="1:19" x14ac:dyDescent="0.25">
      <c r="A461" t="s">
        <v>23</v>
      </c>
      <c r="B461" t="s">
        <v>18</v>
      </c>
      <c r="D461" s="12" t="s">
        <v>24</v>
      </c>
      <c r="E461" s="7" t="s">
        <v>20</v>
      </c>
      <c r="F461" t="s">
        <v>21</v>
      </c>
      <c r="G461" t="s">
        <v>22</v>
      </c>
      <c r="H461" s="5">
        <v>5</v>
      </c>
      <c r="I461" s="5" t="s">
        <v>9</v>
      </c>
      <c r="J461">
        <v>5</v>
      </c>
      <c r="K461" s="13">
        <v>10904</v>
      </c>
      <c r="L461" s="13">
        <v>97.357142857142861</v>
      </c>
      <c r="M461" s="14">
        <v>112</v>
      </c>
      <c r="N461" s="15">
        <v>687.12</v>
      </c>
      <c r="O461" s="12" t="s">
        <v>205</v>
      </c>
      <c r="P461" s="6">
        <v>63.01540719002201</v>
      </c>
      <c r="Q461" s="6">
        <v>6.1349999999999998</v>
      </c>
      <c r="R461" s="12"/>
      <c r="S461" s="17"/>
    </row>
    <row r="462" spans="1:19" x14ac:dyDescent="0.25">
      <c r="A462" t="s">
        <v>23</v>
      </c>
      <c r="B462" t="s">
        <v>18</v>
      </c>
      <c r="D462" s="7" t="s">
        <v>24</v>
      </c>
      <c r="E462" s="7" t="s">
        <v>20</v>
      </c>
      <c r="F462" t="s">
        <v>21</v>
      </c>
      <c r="G462" t="s">
        <v>22</v>
      </c>
      <c r="H462" s="5">
        <v>15</v>
      </c>
      <c r="I462" s="5" t="s">
        <v>9</v>
      </c>
      <c r="J462">
        <v>15</v>
      </c>
      <c r="K462" s="8">
        <v>36000</v>
      </c>
      <c r="L462" s="8">
        <v>120</v>
      </c>
      <c r="M462" s="9">
        <v>300</v>
      </c>
      <c r="N462" s="10">
        <v>659</v>
      </c>
      <c r="O462" s="25" t="s">
        <v>206</v>
      </c>
      <c r="P462" s="6">
        <v>18.305555555555554</v>
      </c>
      <c r="Q462" s="6">
        <v>2.1966666666666668</v>
      </c>
      <c r="R462" s="25"/>
      <c r="S462" s="12"/>
    </row>
    <row r="463" spans="1:19" x14ac:dyDescent="0.25">
      <c r="A463" t="s">
        <v>23</v>
      </c>
      <c r="B463" t="s">
        <v>18</v>
      </c>
      <c r="D463" s="12" t="s">
        <v>24</v>
      </c>
      <c r="E463" s="7" t="s">
        <v>25</v>
      </c>
      <c r="F463" t="s">
        <v>21</v>
      </c>
      <c r="G463" t="s">
        <v>22</v>
      </c>
      <c r="H463" s="5">
        <v>6</v>
      </c>
      <c r="I463" s="5" t="s">
        <v>9</v>
      </c>
      <c r="J463">
        <v>6</v>
      </c>
      <c r="K463" s="13">
        <v>16709</v>
      </c>
      <c r="L463" s="13">
        <v>100.05389221556887</v>
      </c>
      <c r="M463" s="14">
        <v>167</v>
      </c>
      <c r="N463" s="15">
        <v>640.54999999999995</v>
      </c>
      <c r="O463" s="21" t="s">
        <v>207</v>
      </c>
      <c r="P463" s="6">
        <v>38.335627506134415</v>
      </c>
      <c r="Q463" s="6">
        <v>3.8356287425149698</v>
      </c>
      <c r="R463" s="21"/>
      <c r="S463" s="17"/>
    </row>
    <row r="464" spans="1:19" x14ac:dyDescent="0.25">
      <c r="A464" t="s">
        <v>23</v>
      </c>
      <c r="B464" t="s">
        <v>18</v>
      </c>
      <c r="D464" s="7" t="s">
        <v>24</v>
      </c>
      <c r="E464" s="7" t="s">
        <v>25</v>
      </c>
      <c r="F464" t="s">
        <v>21</v>
      </c>
      <c r="G464" t="s">
        <v>22</v>
      </c>
      <c r="H464" s="5">
        <v>6</v>
      </c>
      <c r="I464" s="5" t="s">
        <v>9</v>
      </c>
      <c r="J464">
        <v>6</v>
      </c>
      <c r="K464" s="8">
        <v>16709</v>
      </c>
      <c r="L464" s="8">
        <v>100.05389221556887</v>
      </c>
      <c r="M464" s="9">
        <v>167</v>
      </c>
      <c r="N464" s="10">
        <v>632.5</v>
      </c>
      <c r="O464" s="23" t="s">
        <v>208</v>
      </c>
      <c r="P464" s="6">
        <v>37.853851217906524</v>
      </c>
      <c r="Q464" s="6">
        <v>3.7874251497005988</v>
      </c>
      <c r="R464" s="23"/>
      <c r="S464" s="12"/>
    </row>
    <row r="465" spans="1:19" x14ac:dyDescent="0.25">
      <c r="A465" t="s">
        <v>23</v>
      </c>
      <c r="B465" t="s">
        <v>18</v>
      </c>
      <c r="D465" s="12" t="s">
        <v>24</v>
      </c>
      <c r="E465" s="7" t="s">
        <v>25</v>
      </c>
      <c r="F465" t="s">
        <v>21</v>
      </c>
      <c r="G465" t="s">
        <v>22</v>
      </c>
      <c r="H465" s="5">
        <v>15</v>
      </c>
      <c r="I465" s="5" t="s">
        <v>9</v>
      </c>
      <c r="J465">
        <v>15</v>
      </c>
      <c r="K465" s="13">
        <v>30520</v>
      </c>
      <c r="L465" s="13">
        <v>107.08771929824562</v>
      </c>
      <c r="M465" s="14">
        <v>285</v>
      </c>
      <c r="N465" s="15">
        <v>629.99</v>
      </c>
      <c r="O465" s="27" t="s">
        <v>209</v>
      </c>
      <c r="P465" s="6">
        <v>20.64187418086501</v>
      </c>
      <c r="Q465" s="6">
        <v>2.2104912280701754</v>
      </c>
      <c r="R465" s="27"/>
      <c r="S465" s="17"/>
    </row>
    <row r="466" spans="1:19" x14ac:dyDescent="0.25">
      <c r="A466" t="s">
        <v>23</v>
      </c>
      <c r="B466" t="s">
        <v>18</v>
      </c>
      <c r="D466" s="7" t="s">
        <v>24</v>
      </c>
      <c r="E466" s="7" t="s">
        <v>25</v>
      </c>
      <c r="F466" t="s">
        <v>21</v>
      </c>
      <c r="G466" t="s">
        <v>22</v>
      </c>
      <c r="H466" s="5">
        <v>3</v>
      </c>
      <c r="I466" s="5" t="s">
        <v>9</v>
      </c>
      <c r="J466">
        <v>3</v>
      </c>
      <c r="K466" s="8">
        <v>6040</v>
      </c>
      <c r="L466" s="8">
        <v>82.739726027397253</v>
      </c>
      <c r="M466" s="9">
        <v>73</v>
      </c>
      <c r="N466" s="10">
        <v>602.37</v>
      </c>
      <c r="O466" s="23" t="s">
        <v>210</v>
      </c>
      <c r="P466" s="6">
        <v>99.730132450331126</v>
      </c>
      <c r="Q466" s="6">
        <v>8.2516438356164379</v>
      </c>
      <c r="R466" s="23"/>
      <c r="S466" s="17"/>
    </row>
    <row r="467" spans="1:19" x14ac:dyDescent="0.25">
      <c r="A467" t="s">
        <v>23</v>
      </c>
      <c r="B467" t="s">
        <v>18</v>
      </c>
      <c r="D467" s="7" t="s">
        <v>24</v>
      </c>
      <c r="E467" s="7" t="s">
        <v>25</v>
      </c>
      <c r="F467" t="s">
        <v>21</v>
      </c>
      <c r="G467" t="s">
        <v>22</v>
      </c>
      <c r="H467" s="5">
        <v>6</v>
      </c>
      <c r="I467" s="5" t="s">
        <v>9</v>
      </c>
      <c r="J467">
        <v>6</v>
      </c>
      <c r="K467" s="8">
        <v>15522</v>
      </c>
      <c r="L467" s="8">
        <v>89.206896551724142</v>
      </c>
      <c r="M467" s="9">
        <v>174</v>
      </c>
      <c r="N467" s="10">
        <v>583.48</v>
      </c>
      <c r="O467" s="11" t="s">
        <v>173</v>
      </c>
      <c r="P467" s="6">
        <v>37.590516685994075</v>
      </c>
      <c r="Q467" s="6">
        <v>3.3533333333333335</v>
      </c>
      <c r="R467" s="11"/>
      <c r="S467" s="17"/>
    </row>
    <row r="468" spans="1:19" x14ac:dyDescent="0.25">
      <c r="A468" t="s">
        <v>23</v>
      </c>
      <c r="B468" t="s">
        <v>18</v>
      </c>
      <c r="D468" s="12" t="s">
        <v>24</v>
      </c>
      <c r="E468" s="7" t="s">
        <v>20</v>
      </c>
      <c r="F468" t="s">
        <v>21</v>
      </c>
      <c r="G468" t="s">
        <v>22</v>
      </c>
      <c r="H468" s="5">
        <v>3</v>
      </c>
      <c r="I468" s="5" t="s">
        <v>9</v>
      </c>
      <c r="J468">
        <v>3</v>
      </c>
      <c r="K468" s="13">
        <v>7620</v>
      </c>
      <c r="L468" s="13">
        <v>102.97297297297297</v>
      </c>
      <c r="M468" s="14">
        <v>74</v>
      </c>
      <c r="N468" s="15">
        <v>583.48</v>
      </c>
      <c r="O468" s="16" t="s">
        <v>133</v>
      </c>
      <c r="P468" s="6">
        <v>76.572178477690301</v>
      </c>
      <c r="Q468" s="6">
        <v>7.8848648648648654</v>
      </c>
      <c r="R468" s="16"/>
      <c r="S468" s="12"/>
    </row>
    <row r="469" spans="1:19" x14ac:dyDescent="0.25">
      <c r="A469" t="s">
        <v>23</v>
      </c>
      <c r="B469" t="s">
        <v>18</v>
      </c>
      <c r="D469" s="7" t="s">
        <v>24</v>
      </c>
      <c r="E469" s="7" t="s">
        <v>20</v>
      </c>
      <c r="F469" t="s">
        <v>21</v>
      </c>
      <c r="G469" t="s">
        <v>22</v>
      </c>
      <c r="H469" s="5">
        <v>15</v>
      </c>
      <c r="I469" s="5" t="s">
        <v>9</v>
      </c>
      <c r="J469">
        <v>15</v>
      </c>
      <c r="K469" s="8">
        <v>33600</v>
      </c>
      <c r="L469" s="8">
        <v>112</v>
      </c>
      <c r="M469" s="9">
        <v>300</v>
      </c>
      <c r="N469" s="10">
        <v>569.99</v>
      </c>
      <c r="O469" s="25" t="s">
        <v>212</v>
      </c>
      <c r="P469" s="6">
        <v>16.963988095238093</v>
      </c>
      <c r="Q469" s="6">
        <v>1.8999666666666668</v>
      </c>
      <c r="R469" s="25"/>
      <c r="S469" s="7"/>
    </row>
    <row r="470" spans="1:19" x14ac:dyDescent="0.25">
      <c r="A470" t="s">
        <v>23</v>
      </c>
      <c r="B470" t="s">
        <v>18</v>
      </c>
      <c r="D470" s="12" t="s">
        <v>24</v>
      </c>
      <c r="E470" s="7" t="s">
        <v>37</v>
      </c>
      <c r="F470" t="s">
        <v>21</v>
      </c>
      <c r="G470" t="s">
        <v>22</v>
      </c>
      <c r="H470" s="5">
        <v>5</v>
      </c>
      <c r="I470" s="5" t="s">
        <v>9</v>
      </c>
      <c r="J470">
        <v>5</v>
      </c>
      <c r="K470" s="13">
        <v>12223</v>
      </c>
      <c r="L470" s="13">
        <v>86.687943262411352</v>
      </c>
      <c r="M470" s="14">
        <v>141</v>
      </c>
      <c r="N470" s="15">
        <v>548.79999999999995</v>
      </c>
      <c r="O470" s="16" t="s">
        <v>161</v>
      </c>
      <c r="P470" s="6">
        <v>44.898960975210663</v>
      </c>
      <c r="Q470" s="6">
        <v>3.8921985815602835</v>
      </c>
      <c r="R470" s="16"/>
      <c r="S470" s="17"/>
    </row>
    <row r="471" spans="1:19" x14ac:dyDescent="0.25">
      <c r="A471" t="s">
        <v>23</v>
      </c>
      <c r="B471" t="s">
        <v>18</v>
      </c>
      <c r="D471" s="7" t="s">
        <v>24</v>
      </c>
      <c r="E471" s="7" t="s">
        <v>20</v>
      </c>
      <c r="F471" t="s">
        <v>21</v>
      </c>
      <c r="G471" t="s">
        <v>22</v>
      </c>
      <c r="H471" s="5">
        <v>5</v>
      </c>
      <c r="I471" s="5" t="s">
        <v>9</v>
      </c>
      <c r="J471">
        <v>5</v>
      </c>
      <c r="K471" s="8">
        <v>11500</v>
      </c>
      <c r="L471" s="8">
        <v>115</v>
      </c>
      <c r="M471" s="9">
        <v>100</v>
      </c>
      <c r="N471" s="10">
        <v>530</v>
      </c>
      <c r="O471" s="23" t="s">
        <v>213</v>
      </c>
      <c r="P471" s="6">
        <v>46.086956521739133</v>
      </c>
      <c r="Q471" s="6">
        <v>5.3</v>
      </c>
      <c r="R471" s="23"/>
      <c r="S471" s="17"/>
    </row>
    <row r="472" spans="1:19" x14ac:dyDescent="0.25">
      <c r="A472" t="s">
        <v>23</v>
      </c>
      <c r="B472" t="s">
        <v>18</v>
      </c>
      <c r="D472" s="7" t="s">
        <v>24</v>
      </c>
      <c r="E472" s="7" t="s">
        <v>25</v>
      </c>
      <c r="F472" t="s">
        <v>21</v>
      </c>
      <c r="G472" t="s">
        <v>22</v>
      </c>
      <c r="H472" s="5">
        <v>2</v>
      </c>
      <c r="I472" s="5" t="s">
        <v>9</v>
      </c>
      <c r="J472">
        <v>2</v>
      </c>
      <c r="K472" s="8">
        <v>4383</v>
      </c>
      <c r="L472" s="8">
        <v>82.698113207547166</v>
      </c>
      <c r="M472" s="9">
        <v>53</v>
      </c>
      <c r="N472" s="10">
        <v>529.20000000000005</v>
      </c>
      <c r="O472" s="23" t="s">
        <v>215</v>
      </c>
      <c r="P472" s="6">
        <v>120.73921971252567</v>
      </c>
      <c r="Q472" s="6">
        <v>9.9849056603773594</v>
      </c>
      <c r="R472" s="23"/>
      <c r="S472" s="17"/>
    </row>
    <row r="473" spans="1:19" x14ac:dyDescent="0.25">
      <c r="A473" t="s">
        <v>23</v>
      </c>
      <c r="B473" t="s">
        <v>18</v>
      </c>
      <c r="D473" s="12" t="s">
        <v>24</v>
      </c>
      <c r="E473" s="7" t="s">
        <v>25</v>
      </c>
      <c r="F473" t="s">
        <v>21</v>
      </c>
      <c r="G473" t="s">
        <v>22</v>
      </c>
      <c r="H473" s="5">
        <v>2</v>
      </c>
      <c r="I473" s="5" t="s">
        <v>9</v>
      </c>
      <c r="J473">
        <v>2</v>
      </c>
      <c r="K473" s="13">
        <v>3600</v>
      </c>
      <c r="L473" s="13">
        <v>52.941176470588232</v>
      </c>
      <c r="M473" s="14">
        <v>68</v>
      </c>
      <c r="N473" s="15">
        <v>527.12</v>
      </c>
      <c r="O473" s="16" t="s">
        <v>72</v>
      </c>
      <c r="P473" s="6">
        <v>146.42222222222222</v>
      </c>
      <c r="Q473" s="6">
        <v>7.7517647058823531</v>
      </c>
      <c r="R473" s="16"/>
      <c r="S473" s="17"/>
    </row>
    <row r="474" spans="1:19" x14ac:dyDescent="0.25">
      <c r="A474" t="s">
        <v>23</v>
      </c>
      <c r="B474" t="s">
        <v>18</v>
      </c>
      <c r="D474" s="7" t="s">
        <v>24</v>
      </c>
      <c r="E474" s="7" t="s">
        <v>20</v>
      </c>
      <c r="F474" t="s">
        <v>21</v>
      </c>
      <c r="G474" t="s">
        <v>22</v>
      </c>
      <c r="H474" s="5">
        <v>2</v>
      </c>
      <c r="I474" s="5" t="s">
        <v>9</v>
      </c>
      <c r="J474">
        <v>2</v>
      </c>
      <c r="K474" s="8">
        <v>4320</v>
      </c>
      <c r="L474" s="8">
        <v>120</v>
      </c>
      <c r="M474" s="9">
        <v>36</v>
      </c>
      <c r="N474" s="10">
        <v>515.98</v>
      </c>
      <c r="O474" s="23" t="s">
        <v>216</v>
      </c>
      <c r="P474" s="6">
        <v>119.43981481481482</v>
      </c>
      <c r="Q474" s="6">
        <v>14.332777777777778</v>
      </c>
      <c r="R474" s="23"/>
      <c r="S474" s="17"/>
    </row>
    <row r="475" spans="1:19" x14ac:dyDescent="0.25">
      <c r="A475" t="s">
        <v>23</v>
      </c>
      <c r="B475" t="s">
        <v>18</v>
      </c>
      <c r="D475" s="12" t="s">
        <v>24</v>
      </c>
      <c r="E475" s="7" t="s">
        <v>25</v>
      </c>
      <c r="F475" t="s">
        <v>21</v>
      </c>
      <c r="G475" t="s">
        <v>22</v>
      </c>
      <c r="H475" s="5">
        <v>3</v>
      </c>
      <c r="I475" s="5" t="s">
        <v>9</v>
      </c>
      <c r="J475">
        <v>3</v>
      </c>
      <c r="K475" s="13">
        <v>6040</v>
      </c>
      <c r="L475" s="13">
        <v>82.739726027397253</v>
      </c>
      <c r="M475" s="14">
        <v>73</v>
      </c>
      <c r="N475" s="15">
        <v>476.69</v>
      </c>
      <c r="O475" s="21" t="s">
        <v>217</v>
      </c>
      <c r="P475" s="6">
        <v>78.922185430463571</v>
      </c>
      <c r="Q475" s="6">
        <v>6.53</v>
      </c>
      <c r="R475" s="21"/>
      <c r="S475" s="17"/>
    </row>
    <row r="476" spans="1:19" x14ac:dyDescent="0.25">
      <c r="A476" t="s">
        <v>23</v>
      </c>
      <c r="B476" t="s">
        <v>18</v>
      </c>
      <c r="D476" s="7" t="s">
        <v>24</v>
      </c>
      <c r="E476" s="7" t="s">
        <v>20</v>
      </c>
      <c r="F476" t="s">
        <v>21</v>
      </c>
      <c r="G476" t="s">
        <v>22</v>
      </c>
      <c r="H476" s="5">
        <v>15</v>
      </c>
      <c r="I476" s="5" t="s">
        <v>9</v>
      </c>
      <c r="J476">
        <v>15</v>
      </c>
      <c r="K476" s="8">
        <v>33600</v>
      </c>
      <c r="L476" s="8">
        <v>112</v>
      </c>
      <c r="M476" s="9">
        <v>300</v>
      </c>
      <c r="N476" s="10">
        <v>459.99</v>
      </c>
      <c r="O476" s="25" t="s">
        <v>218</v>
      </c>
      <c r="P476" s="6">
        <v>13.690178571428572</v>
      </c>
      <c r="Q476" s="6">
        <v>1.5333000000000001</v>
      </c>
      <c r="R476" s="25"/>
      <c r="S476" s="12"/>
    </row>
    <row r="477" spans="1:19" x14ac:dyDescent="0.25">
      <c r="A477" t="s">
        <v>23</v>
      </c>
      <c r="B477" t="s">
        <v>18</v>
      </c>
      <c r="D477" s="12" t="s">
        <v>24</v>
      </c>
      <c r="E477" s="7" t="s">
        <v>25</v>
      </c>
      <c r="F477" t="s">
        <v>21</v>
      </c>
      <c r="G477" t="s">
        <v>22</v>
      </c>
      <c r="H477" s="5">
        <v>2</v>
      </c>
      <c r="I477" s="5" t="s">
        <v>9</v>
      </c>
      <c r="J477">
        <v>2</v>
      </c>
      <c r="K477" s="13">
        <v>3400</v>
      </c>
      <c r="L477" s="13">
        <v>68</v>
      </c>
      <c r="M477" s="14">
        <v>50</v>
      </c>
      <c r="N477" s="15">
        <v>449.99</v>
      </c>
      <c r="O477" s="21" t="s">
        <v>219</v>
      </c>
      <c r="P477" s="6">
        <v>132.35</v>
      </c>
      <c r="Q477" s="6">
        <v>8.9998000000000005</v>
      </c>
      <c r="R477" s="21"/>
      <c r="S477" s="7"/>
    </row>
    <row r="478" spans="1:19" x14ac:dyDescent="0.25">
      <c r="A478" t="s">
        <v>23</v>
      </c>
      <c r="B478" t="s">
        <v>18</v>
      </c>
      <c r="D478" s="7" t="s">
        <v>24</v>
      </c>
      <c r="E478" s="7" t="s">
        <v>25</v>
      </c>
      <c r="F478" t="s">
        <v>21</v>
      </c>
      <c r="G478" t="s">
        <v>22</v>
      </c>
      <c r="H478" s="5">
        <v>5</v>
      </c>
      <c r="I478" s="5" t="s">
        <v>9</v>
      </c>
      <c r="J478">
        <v>5</v>
      </c>
      <c r="K478" s="8">
        <v>10545</v>
      </c>
      <c r="L478" s="8">
        <v>89.36440677966101</v>
      </c>
      <c r="M478" s="9">
        <v>118</v>
      </c>
      <c r="N478" s="10">
        <v>439.3</v>
      </c>
      <c r="O478" s="23" t="s">
        <v>220</v>
      </c>
      <c r="P478" s="6">
        <v>41.65955429113324</v>
      </c>
      <c r="Q478" s="6">
        <v>3.7228813559322034</v>
      </c>
      <c r="R478" s="23"/>
      <c r="S478" s="17"/>
    </row>
    <row r="479" spans="1:19" x14ac:dyDescent="0.25">
      <c r="A479" t="s">
        <v>23</v>
      </c>
      <c r="B479" t="s">
        <v>18</v>
      </c>
      <c r="D479" s="12" t="s">
        <v>24</v>
      </c>
      <c r="E479" s="7" t="s">
        <v>25</v>
      </c>
      <c r="F479" t="s">
        <v>21</v>
      </c>
      <c r="G479" t="s">
        <v>22</v>
      </c>
      <c r="H479" s="5">
        <v>5</v>
      </c>
      <c r="I479" s="5" t="s">
        <v>9</v>
      </c>
      <c r="J479">
        <v>5</v>
      </c>
      <c r="K479" s="13">
        <v>10545</v>
      </c>
      <c r="L479" s="13">
        <v>89.36440677966101</v>
      </c>
      <c r="M479" s="14">
        <v>118</v>
      </c>
      <c r="N479" s="15">
        <v>435.85</v>
      </c>
      <c r="O479" s="21" t="s">
        <v>221</v>
      </c>
      <c r="P479" s="6">
        <v>41.332385016595545</v>
      </c>
      <c r="Q479" s="6">
        <v>3.6936440677966105</v>
      </c>
      <c r="R479" s="21"/>
      <c r="S479" s="17"/>
    </row>
    <row r="480" spans="1:19" x14ac:dyDescent="0.25">
      <c r="A480" t="s">
        <v>23</v>
      </c>
      <c r="B480" t="s">
        <v>18</v>
      </c>
      <c r="D480" s="7" t="s">
        <v>24</v>
      </c>
      <c r="E480" s="7" t="s">
        <v>37</v>
      </c>
      <c r="F480" t="s">
        <v>21</v>
      </c>
      <c r="G480" t="s">
        <v>22</v>
      </c>
      <c r="H480" s="5">
        <v>7</v>
      </c>
      <c r="I480" s="5" t="s">
        <v>9</v>
      </c>
      <c r="J480">
        <v>7</v>
      </c>
      <c r="K480" s="8">
        <v>24600</v>
      </c>
      <c r="L480" s="8">
        <v>79.354838709677423</v>
      </c>
      <c r="M480" s="9">
        <v>310</v>
      </c>
      <c r="N480" s="10">
        <v>429.99</v>
      </c>
      <c r="O480" s="7" t="s">
        <v>222</v>
      </c>
      <c r="P480" s="6">
        <v>17.479268292682924</v>
      </c>
      <c r="Q480" s="6">
        <v>1.3870645161290323</v>
      </c>
      <c r="R480" s="7"/>
      <c r="S480" s="17"/>
    </row>
    <row r="481" spans="1:19" x14ac:dyDescent="0.25">
      <c r="A481" t="s">
        <v>23</v>
      </c>
      <c r="B481" t="s">
        <v>18</v>
      </c>
      <c r="D481" s="12" t="s">
        <v>24</v>
      </c>
      <c r="E481" s="7" t="s">
        <v>37</v>
      </c>
      <c r="F481" t="s">
        <v>21</v>
      </c>
      <c r="G481" t="s">
        <v>22</v>
      </c>
      <c r="H481" s="5">
        <v>7</v>
      </c>
      <c r="I481" s="5" t="s">
        <v>9</v>
      </c>
      <c r="J481">
        <v>7</v>
      </c>
      <c r="K481" s="13">
        <v>24200</v>
      </c>
      <c r="L481" s="13">
        <v>80.666666666666671</v>
      </c>
      <c r="M481" s="14">
        <v>300</v>
      </c>
      <c r="N481" s="15">
        <v>419.99</v>
      </c>
      <c r="O481" s="16" t="s">
        <v>188</v>
      </c>
      <c r="P481" s="6">
        <v>17.35495867768595</v>
      </c>
      <c r="Q481" s="6">
        <v>1.3999666666666668</v>
      </c>
      <c r="R481" s="16"/>
      <c r="S481" s="7"/>
    </row>
    <row r="482" spans="1:19" x14ac:dyDescent="0.25">
      <c r="A482" t="s">
        <v>23</v>
      </c>
      <c r="B482" t="s">
        <v>18</v>
      </c>
      <c r="D482" s="7" t="s">
        <v>24</v>
      </c>
      <c r="E482" s="7" t="s">
        <v>20</v>
      </c>
      <c r="F482" t="s">
        <v>21</v>
      </c>
      <c r="G482" t="s">
        <v>22</v>
      </c>
      <c r="H482" s="5">
        <v>15</v>
      </c>
      <c r="I482" s="5" t="s">
        <v>9</v>
      </c>
      <c r="J482">
        <v>15</v>
      </c>
      <c r="K482" s="8">
        <v>33000</v>
      </c>
      <c r="L482" s="8">
        <v>110</v>
      </c>
      <c r="M482" s="9">
        <v>300</v>
      </c>
      <c r="N482" s="10">
        <v>419</v>
      </c>
      <c r="O482" s="7" t="s">
        <v>223</v>
      </c>
      <c r="P482" s="6">
        <v>12.696969696969695</v>
      </c>
      <c r="Q482" s="6">
        <v>1.3966666666666667</v>
      </c>
      <c r="R482" s="7"/>
      <c r="S482" s="12"/>
    </row>
    <row r="483" spans="1:19" x14ac:dyDescent="0.25">
      <c r="A483" t="s">
        <v>23</v>
      </c>
      <c r="B483" t="s">
        <v>18</v>
      </c>
      <c r="D483" s="12" t="s">
        <v>24</v>
      </c>
      <c r="E483" s="7" t="s">
        <v>25</v>
      </c>
      <c r="F483" t="s">
        <v>21</v>
      </c>
      <c r="G483" t="s">
        <v>22</v>
      </c>
      <c r="H483" s="5">
        <v>7</v>
      </c>
      <c r="I483" s="5" t="s">
        <v>9</v>
      </c>
      <c r="J483">
        <v>7</v>
      </c>
      <c r="K483" s="13">
        <v>21600</v>
      </c>
      <c r="L483" s="13">
        <v>90</v>
      </c>
      <c r="M483" s="14">
        <v>240</v>
      </c>
      <c r="N483" s="15">
        <v>410</v>
      </c>
      <c r="O483" s="21" t="s">
        <v>224</v>
      </c>
      <c r="P483" s="6">
        <v>18.981481481481481</v>
      </c>
      <c r="Q483" s="6">
        <v>1.7083333333333333</v>
      </c>
      <c r="R483" s="21"/>
      <c r="S483" s="7"/>
    </row>
    <row r="484" spans="1:19" x14ac:dyDescent="0.25">
      <c r="A484" t="s">
        <v>23</v>
      </c>
      <c r="B484" t="s">
        <v>18</v>
      </c>
      <c r="D484" s="7" t="s">
        <v>24</v>
      </c>
      <c r="E484" s="7" t="s">
        <v>20</v>
      </c>
      <c r="F484" t="s">
        <v>21</v>
      </c>
      <c r="G484" t="s">
        <v>22</v>
      </c>
      <c r="H484" s="5">
        <v>7</v>
      </c>
      <c r="I484" s="5" t="s">
        <v>9</v>
      </c>
      <c r="J484">
        <v>7</v>
      </c>
      <c r="K484" s="8">
        <v>20000</v>
      </c>
      <c r="L484" s="8">
        <v>100</v>
      </c>
      <c r="M484" s="9">
        <v>200</v>
      </c>
      <c r="N484" s="10">
        <v>409.95</v>
      </c>
      <c r="O484" s="23" t="s">
        <v>225</v>
      </c>
      <c r="P484" s="6">
        <v>20.497499999999999</v>
      </c>
      <c r="Q484" s="6">
        <v>2.04975</v>
      </c>
      <c r="R484" s="23"/>
      <c r="S484" s="12"/>
    </row>
    <row r="485" spans="1:19" x14ac:dyDescent="0.25">
      <c r="A485" t="s">
        <v>23</v>
      </c>
      <c r="B485" t="s">
        <v>18</v>
      </c>
      <c r="D485" s="7" t="s">
        <v>24</v>
      </c>
      <c r="E485" s="7" t="s">
        <v>25</v>
      </c>
      <c r="F485" t="s">
        <v>21</v>
      </c>
      <c r="G485" t="s">
        <v>22</v>
      </c>
      <c r="H485" s="5">
        <v>7</v>
      </c>
      <c r="I485" s="5" t="s">
        <v>9</v>
      </c>
      <c r="J485">
        <v>7</v>
      </c>
      <c r="K485" s="8">
        <v>25000</v>
      </c>
      <c r="L485" s="8">
        <v>125</v>
      </c>
      <c r="M485" s="9">
        <v>200</v>
      </c>
      <c r="N485" s="10">
        <v>399.99</v>
      </c>
      <c r="O485" s="23" t="s">
        <v>227</v>
      </c>
      <c r="P485" s="6">
        <v>15.999599999999999</v>
      </c>
      <c r="Q485" s="6">
        <v>1.9999500000000001</v>
      </c>
      <c r="R485" s="23"/>
      <c r="S485" s="7"/>
    </row>
    <row r="486" spans="1:19" x14ac:dyDescent="0.25">
      <c r="A486" t="s">
        <v>23</v>
      </c>
      <c r="B486" t="s">
        <v>18</v>
      </c>
      <c r="D486" s="12" t="s">
        <v>24</v>
      </c>
      <c r="E486" s="7" t="s">
        <v>25</v>
      </c>
      <c r="F486" t="s">
        <v>21</v>
      </c>
      <c r="G486" t="s">
        <v>22</v>
      </c>
      <c r="H486" s="5">
        <v>6</v>
      </c>
      <c r="I486" s="5" t="s">
        <v>9</v>
      </c>
      <c r="J486">
        <v>6</v>
      </c>
      <c r="K486" s="13">
        <v>13000</v>
      </c>
      <c r="L486" s="13">
        <v>86.666666666666671</v>
      </c>
      <c r="M486" s="14">
        <v>150</v>
      </c>
      <c r="N486" s="15">
        <v>399</v>
      </c>
      <c r="O486" s="16" t="s">
        <v>165</v>
      </c>
      <c r="P486" s="6">
        <v>30.692307692307693</v>
      </c>
      <c r="Q486" s="6">
        <v>2.66</v>
      </c>
      <c r="R486" s="16"/>
      <c r="S486" s="12"/>
    </row>
    <row r="487" spans="1:19" x14ac:dyDescent="0.25">
      <c r="A487" t="s">
        <v>23</v>
      </c>
      <c r="B487" t="s">
        <v>18</v>
      </c>
      <c r="D487" s="7" t="s">
        <v>24</v>
      </c>
      <c r="E487" s="7" t="s">
        <v>25</v>
      </c>
      <c r="F487" t="s">
        <v>21</v>
      </c>
      <c r="G487" t="s">
        <v>22</v>
      </c>
      <c r="H487" s="5">
        <v>6</v>
      </c>
      <c r="I487" s="5" t="s">
        <v>9</v>
      </c>
      <c r="J487">
        <v>6</v>
      </c>
      <c r="K487" s="8">
        <v>15000</v>
      </c>
      <c r="L487" s="8">
        <v>125</v>
      </c>
      <c r="M487" s="9">
        <v>120</v>
      </c>
      <c r="N487" s="10">
        <v>399</v>
      </c>
      <c r="O487" s="23" t="s">
        <v>228</v>
      </c>
      <c r="P487" s="6">
        <v>26.599999999999998</v>
      </c>
      <c r="Q487" s="6">
        <v>3.3250000000000002</v>
      </c>
      <c r="R487" s="23"/>
      <c r="S487" s="7"/>
    </row>
    <row r="488" spans="1:19" x14ac:dyDescent="0.25">
      <c r="A488" t="s">
        <v>23</v>
      </c>
      <c r="B488" t="s">
        <v>18</v>
      </c>
      <c r="D488" s="12" t="s">
        <v>24</v>
      </c>
      <c r="E488" s="7" t="s">
        <v>25</v>
      </c>
      <c r="F488" t="s">
        <v>21</v>
      </c>
      <c r="G488" t="s">
        <v>22</v>
      </c>
      <c r="H488" s="5">
        <v>1</v>
      </c>
      <c r="I488" s="5" t="s">
        <v>9</v>
      </c>
      <c r="J488">
        <v>1</v>
      </c>
      <c r="K488" s="13">
        <v>3100</v>
      </c>
      <c r="L488" s="13">
        <v>96.875</v>
      </c>
      <c r="M488" s="14">
        <v>32</v>
      </c>
      <c r="N488" s="15">
        <v>399</v>
      </c>
      <c r="O488" s="21" t="s">
        <v>229</v>
      </c>
      <c r="P488" s="6">
        <v>128.70967741935485</v>
      </c>
      <c r="Q488" s="6">
        <v>12.46875</v>
      </c>
      <c r="R488" s="21"/>
      <c r="S488" s="17"/>
    </row>
    <row r="489" spans="1:19" x14ac:dyDescent="0.25">
      <c r="A489" t="s">
        <v>23</v>
      </c>
      <c r="B489" t="s">
        <v>18</v>
      </c>
      <c r="D489" s="7" t="s">
        <v>24</v>
      </c>
      <c r="E489" s="7" t="s">
        <v>25</v>
      </c>
      <c r="F489" t="s">
        <v>21</v>
      </c>
      <c r="G489" t="s">
        <v>22</v>
      </c>
      <c r="H489" s="5">
        <v>2</v>
      </c>
      <c r="I489" s="5" t="s">
        <v>9</v>
      </c>
      <c r="J489">
        <v>2</v>
      </c>
      <c r="K489" s="8">
        <v>4383</v>
      </c>
      <c r="L489" s="8">
        <v>82.698113207547166</v>
      </c>
      <c r="M489" s="9">
        <v>53</v>
      </c>
      <c r="N489" s="10">
        <v>392.88</v>
      </c>
      <c r="O489" s="23" t="s">
        <v>230</v>
      </c>
      <c r="P489" s="6">
        <v>89.637234770704993</v>
      </c>
      <c r="Q489" s="6">
        <v>7.4128301886792451</v>
      </c>
      <c r="R489" s="23"/>
      <c r="S489" s="17"/>
    </row>
    <row r="490" spans="1:19" x14ac:dyDescent="0.25">
      <c r="A490" t="s">
        <v>23</v>
      </c>
      <c r="B490" t="s">
        <v>18</v>
      </c>
      <c r="D490" s="12" t="s">
        <v>24</v>
      </c>
      <c r="E490" s="7" t="s">
        <v>25</v>
      </c>
      <c r="F490" t="s">
        <v>21</v>
      </c>
      <c r="G490" t="s">
        <v>22</v>
      </c>
      <c r="H490" s="5">
        <v>15</v>
      </c>
      <c r="I490" s="5" t="s">
        <v>9</v>
      </c>
      <c r="J490">
        <v>15</v>
      </c>
      <c r="K490" s="13">
        <v>37600</v>
      </c>
      <c r="L490" s="13">
        <v>125.33333333333333</v>
      </c>
      <c r="M490" s="14">
        <v>300</v>
      </c>
      <c r="N490" s="15">
        <v>389.95</v>
      </c>
      <c r="O490" s="27" t="s">
        <v>231</v>
      </c>
      <c r="P490" s="6">
        <v>10.371010638297873</v>
      </c>
      <c r="Q490" s="6">
        <v>1.2998333333333334</v>
      </c>
      <c r="R490" s="27"/>
      <c r="S490" s="17"/>
    </row>
    <row r="491" spans="1:19" x14ac:dyDescent="0.25">
      <c r="A491" t="s">
        <v>23</v>
      </c>
      <c r="B491" t="s">
        <v>18</v>
      </c>
      <c r="D491" s="7" t="s">
        <v>24</v>
      </c>
      <c r="E491" s="7" t="s">
        <v>25</v>
      </c>
      <c r="F491" t="s">
        <v>21</v>
      </c>
      <c r="G491" t="s">
        <v>22</v>
      </c>
      <c r="H491" s="5">
        <v>1</v>
      </c>
      <c r="I491" s="5" t="s">
        <v>9</v>
      </c>
      <c r="J491">
        <v>1</v>
      </c>
      <c r="K491" s="8">
        <v>1401</v>
      </c>
      <c r="L491" s="8">
        <v>70.05</v>
      </c>
      <c r="M491" s="9">
        <v>20</v>
      </c>
      <c r="N491" s="10">
        <v>380.41</v>
      </c>
      <c r="O491" s="23" t="s">
        <v>232</v>
      </c>
      <c r="P491" s="6">
        <v>271.52748037116345</v>
      </c>
      <c r="Q491" s="6">
        <v>19.020500000000002</v>
      </c>
      <c r="R491" s="23"/>
      <c r="S491" s="7"/>
    </row>
    <row r="492" spans="1:19" x14ac:dyDescent="0.25">
      <c r="A492" t="s">
        <v>23</v>
      </c>
      <c r="B492" t="s">
        <v>18</v>
      </c>
      <c r="D492" s="12" t="s">
        <v>24</v>
      </c>
      <c r="E492" s="7" t="s">
        <v>20</v>
      </c>
      <c r="F492" t="s">
        <v>21</v>
      </c>
      <c r="G492" t="s">
        <v>22</v>
      </c>
      <c r="H492" s="5">
        <v>3</v>
      </c>
      <c r="I492" s="5" t="s">
        <v>9</v>
      </c>
      <c r="J492">
        <v>3</v>
      </c>
      <c r="K492" s="13">
        <v>7620</v>
      </c>
      <c r="L492" s="13">
        <v>102.97297297297297</v>
      </c>
      <c r="M492" s="14">
        <v>74</v>
      </c>
      <c r="N492" s="15">
        <v>374.91</v>
      </c>
      <c r="O492" s="16" t="s">
        <v>134</v>
      </c>
      <c r="P492" s="6">
        <v>49.200787401574807</v>
      </c>
      <c r="Q492" s="6">
        <v>5.0663513513513516</v>
      </c>
      <c r="R492" s="16"/>
      <c r="S492" s="17"/>
    </row>
    <row r="493" spans="1:19" x14ac:dyDescent="0.25">
      <c r="A493" t="s">
        <v>23</v>
      </c>
      <c r="B493" t="s">
        <v>18</v>
      </c>
      <c r="D493" s="7" t="s">
        <v>24</v>
      </c>
      <c r="E493" s="7" t="s">
        <v>25</v>
      </c>
      <c r="F493" t="s">
        <v>21</v>
      </c>
      <c r="G493" t="s">
        <v>22</v>
      </c>
      <c r="H493" s="5">
        <v>2</v>
      </c>
      <c r="I493" s="5" t="s">
        <v>9</v>
      </c>
      <c r="J493">
        <v>2</v>
      </c>
      <c r="K493" s="8">
        <v>3600</v>
      </c>
      <c r="L493" s="8">
        <v>52.941176470588232</v>
      </c>
      <c r="M493" s="9">
        <v>68</v>
      </c>
      <c r="N493" s="10">
        <v>354.45</v>
      </c>
      <c r="O493" s="11" t="s">
        <v>73</v>
      </c>
      <c r="P493" s="6">
        <v>98.458333333333329</v>
      </c>
      <c r="Q493" s="6">
        <v>5.2124999999999995</v>
      </c>
      <c r="R493" s="11"/>
      <c r="S493" s="7"/>
    </row>
    <row r="494" spans="1:19" x14ac:dyDescent="0.25">
      <c r="A494" t="s">
        <v>23</v>
      </c>
      <c r="B494" t="s">
        <v>18</v>
      </c>
      <c r="D494" s="7" t="s">
        <v>24</v>
      </c>
      <c r="E494" s="7" t="s">
        <v>25</v>
      </c>
      <c r="F494" t="s">
        <v>21</v>
      </c>
      <c r="G494" t="s">
        <v>22</v>
      </c>
      <c r="H494" s="5">
        <v>7</v>
      </c>
      <c r="I494" s="5" t="s">
        <v>9</v>
      </c>
      <c r="J494">
        <v>7</v>
      </c>
      <c r="K494" s="8">
        <v>27000</v>
      </c>
      <c r="L494" s="8">
        <v>135</v>
      </c>
      <c r="M494" s="9">
        <v>200</v>
      </c>
      <c r="N494" s="10">
        <v>349.5</v>
      </c>
      <c r="O494" s="25" t="s">
        <v>234</v>
      </c>
      <c r="P494" s="6">
        <v>12.944444444444445</v>
      </c>
      <c r="Q494" s="6">
        <v>1.7475000000000001</v>
      </c>
      <c r="R494" s="25"/>
      <c r="S494" s="12"/>
    </row>
    <row r="495" spans="1:19" x14ac:dyDescent="0.25">
      <c r="A495" t="s">
        <v>23</v>
      </c>
      <c r="B495" t="s">
        <v>18</v>
      </c>
      <c r="D495" s="12" t="s">
        <v>24</v>
      </c>
      <c r="E495" s="7" t="s">
        <v>20</v>
      </c>
      <c r="F495" t="s">
        <v>21</v>
      </c>
      <c r="G495" t="s">
        <v>22</v>
      </c>
      <c r="H495" s="5">
        <v>6</v>
      </c>
      <c r="I495" s="5" t="s">
        <v>9</v>
      </c>
      <c r="J495">
        <v>6</v>
      </c>
      <c r="K495" s="13">
        <v>14000</v>
      </c>
      <c r="L495" s="13">
        <v>116.66666666666667</v>
      </c>
      <c r="M495" s="14">
        <v>120</v>
      </c>
      <c r="N495" s="15">
        <v>345.73</v>
      </c>
      <c r="O495" s="21" t="s">
        <v>235</v>
      </c>
      <c r="P495" s="6">
        <v>24.695</v>
      </c>
      <c r="Q495" s="6">
        <v>2.8810833333333337</v>
      </c>
      <c r="R495" s="21"/>
      <c r="S495" s="17"/>
    </row>
    <row r="496" spans="1:19" x14ac:dyDescent="0.25">
      <c r="A496" t="s">
        <v>23</v>
      </c>
      <c r="B496" t="s">
        <v>18</v>
      </c>
      <c r="D496" s="7" t="s">
        <v>24</v>
      </c>
      <c r="E496" s="7" t="s">
        <v>25</v>
      </c>
      <c r="F496" t="s">
        <v>21</v>
      </c>
      <c r="G496" t="s">
        <v>22</v>
      </c>
      <c r="H496" s="5">
        <v>4</v>
      </c>
      <c r="I496" s="5" t="s">
        <v>9</v>
      </c>
      <c r="J496">
        <v>4</v>
      </c>
      <c r="K496" s="8">
        <v>9220</v>
      </c>
      <c r="L496" s="8">
        <v>113.82716049382717</v>
      </c>
      <c r="M496" s="9">
        <v>81</v>
      </c>
      <c r="N496" s="10">
        <v>341.55</v>
      </c>
      <c r="O496" s="23" t="s">
        <v>236</v>
      </c>
      <c r="P496" s="6">
        <v>37.044468546637745</v>
      </c>
      <c r="Q496" s="6">
        <v>4.2166666666666668</v>
      </c>
      <c r="R496" s="23"/>
      <c r="S496" s="17"/>
    </row>
    <row r="497" spans="1:19" x14ac:dyDescent="0.25">
      <c r="A497" t="s">
        <v>23</v>
      </c>
      <c r="B497" t="s">
        <v>18</v>
      </c>
      <c r="D497" s="12" t="s">
        <v>24</v>
      </c>
      <c r="E497" s="7" t="s">
        <v>25</v>
      </c>
      <c r="F497" t="s">
        <v>21</v>
      </c>
      <c r="G497" t="s">
        <v>22</v>
      </c>
      <c r="H497" s="5">
        <v>4</v>
      </c>
      <c r="I497" s="5" t="s">
        <v>9</v>
      </c>
      <c r="J497">
        <v>4</v>
      </c>
      <c r="K497" s="13">
        <v>8300</v>
      </c>
      <c r="L497" s="13">
        <v>83</v>
      </c>
      <c r="M497" s="14">
        <v>100</v>
      </c>
      <c r="N497" s="15">
        <v>335.61748633879779</v>
      </c>
      <c r="O497" s="27" t="s">
        <v>237</v>
      </c>
      <c r="P497" s="6">
        <v>40.435841727566</v>
      </c>
      <c r="Q497" s="6">
        <v>3.3561748633879778</v>
      </c>
      <c r="R497" s="27"/>
      <c r="S497" s="7"/>
    </row>
    <row r="498" spans="1:19" x14ac:dyDescent="0.25">
      <c r="A498" t="s">
        <v>23</v>
      </c>
      <c r="B498" t="s">
        <v>18</v>
      </c>
      <c r="D498" s="7" t="s">
        <v>24</v>
      </c>
      <c r="E498" s="7" t="s">
        <v>25</v>
      </c>
      <c r="F498" t="s">
        <v>21</v>
      </c>
      <c r="G498" t="s">
        <v>22</v>
      </c>
      <c r="H498" s="5">
        <v>3</v>
      </c>
      <c r="I498" s="5" t="s">
        <v>9</v>
      </c>
      <c r="J498">
        <v>3</v>
      </c>
      <c r="K498" s="8">
        <v>5400</v>
      </c>
      <c r="L498" s="8">
        <v>90</v>
      </c>
      <c r="M498" s="9">
        <v>60</v>
      </c>
      <c r="N498" s="10">
        <v>333.21</v>
      </c>
      <c r="O498" s="23" t="s">
        <v>238</v>
      </c>
      <c r="P498" s="6">
        <v>61.705555555555556</v>
      </c>
      <c r="Q498" s="6">
        <v>5.5534999999999997</v>
      </c>
      <c r="R498" s="23"/>
      <c r="S498" s="12"/>
    </row>
    <row r="499" spans="1:19" x14ac:dyDescent="0.25">
      <c r="A499" t="s">
        <v>23</v>
      </c>
      <c r="B499" t="s">
        <v>18</v>
      </c>
      <c r="D499" s="7" t="s">
        <v>24</v>
      </c>
      <c r="E499" s="7" t="s">
        <v>25</v>
      </c>
      <c r="F499" t="s">
        <v>21</v>
      </c>
      <c r="G499" t="s">
        <v>22</v>
      </c>
      <c r="H499" s="5">
        <v>1</v>
      </c>
      <c r="I499" s="5" t="s">
        <v>9</v>
      </c>
      <c r="J499">
        <v>1</v>
      </c>
      <c r="K499" s="8">
        <v>2025</v>
      </c>
      <c r="L499" s="8">
        <v>45</v>
      </c>
      <c r="M499" s="9">
        <v>45</v>
      </c>
      <c r="N499" s="10">
        <v>328.83</v>
      </c>
      <c r="O499" s="11" t="s">
        <v>40</v>
      </c>
      <c r="P499" s="6">
        <v>162.38518518518518</v>
      </c>
      <c r="Q499" s="6">
        <v>7.3073333333333332</v>
      </c>
      <c r="R499" s="11"/>
      <c r="S499" s="7"/>
    </row>
    <row r="500" spans="1:19" x14ac:dyDescent="0.25">
      <c r="A500" t="s">
        <v>23</v>
      </c>
      <c r="B500" t="s">
        <v>18</v>
      </c>
      <c r="D500" s="12" t="s">
        <v>24</v>
      </c>
      <c r="E500" s="7" t="s">
        <v>25</v>
      </c>
      <c r="F500" t="s">
        <v>21</v>
      </c>
      <c r="G500" t="s">
        <v>22</v>
      </c>
      <c r="H500" s="5">
        <v>3</v>
      </c>
      <c r="I500" s="5" t="s">
        <v>9</v>
      </c>
      <c r="J500">
        <v>3</v>
      </c>
      <c r="K500" s="13">
        <v>6069</v>
      </c>
      <c r="L500" s="13">
        <v>110.34545454545454</v>
      </c>
      <c r="M500" s="14">
        <v>55</v>
      </c>
      <c r="N500" s="15">
        <v>327.75</v>
      </c>
      <c r="O500" s="21" t="s">
        <v>239</v>
      </c>
      <c r="P500" s="6">
        <v>54.003954522985659</v>
      </c>
      <c r="Q500" s="6">
        <v>5.959090909090909</v>
      </c>
      <c r="R500" s="21"/>
      <c r="S500" s="17"/>
    </row>
    <row r="501" spans="1:19" x14ac:dyDescent="0.25">
      <c r="A501" t="s">
        <v>23</v>
      </c>
      <c r="B501" t="s">
        <v>18</v>
      </c>
      <c r="D501" s="7" t="s">
        <v>24</v>
      </c>
      <c r="E501" s="7" t="s">
        <v>25</v>
      </c>
      <c r="F501" t="s">
        <v>21</v>
      </c>
      <c r="G501" t="s">
        <v>22</v>
      </c>
      <c r="H501" s="5">
        <v>4</v>
      </c>
      <c r="I501" s="5" t="s">
        <v>9</v>
      </c>
      <c r="J501">
        <v>4</v>
      </c>
      <c r="K501" s="8">
        <v>8600</v>
      </c>
      <c r="L501" s="8">
        <v>86</v>
      </c>
      <c r="M501" s="9">
        <v>100</v>
      </c>
      <c r="N501" s="10">
        <v>326.75</v>
      </c>
      <c r="O501" s="11" t="s">
        <v>144</v>
      </c>
      <c r="P501" s="6">
        <v>37.994186046511629</v>
      </c>
      <c r="Q501" s="6">
        <v>3.2675000000000001</v>
      </c>
      <c r="R501" s="11"/>
      <c r="S501" s="7"/>
    </row>
    <row r="502" spans="1:19" x14ac:dyDescent="0.25">
      <c r="A502" t="s">
        <v>23</v>
      </c>
      <c r="B502" t="s">
        <v>18</v>
      </c>
      <c r="D502" s="7" t="s">
        <v>24</v>
      </c>
      <c r="E502" s="7" t="s">
        <v>25</v>
      </c>
      <c r="F502" t="s">
        <v>21</v>
      </c>
      <c r="G502" t="s">
        <v>22</v>
      </c>
      <c r="H502" s="5">
        <v>7</v>
      </c>
      <c r="I502" s="5" t="s">
        <v>9</v>
      </c>
      <c r="J502">
        <v>7</v>
      </c>
      <c r="K502" s="8">
        <v>28000</v>
      </c>
      <c r="L502" s="8">
        <v>140</v>
      </c>
      <c r="M502" s="9">
        <v>200</v>
      </c>
      <c r="N502" s="10">
        <v>325</v>
      </c>
      <c r="O502" s="17" t="s">
        <v>192</v>
      </c>
      <c r="P502" s="6">
        <v>11.607142857142858</v>
      </c>
      <c r="Q502" s="6">
        <v>1.625</v>
      </c>
      <c r="R502" s="17"/>
      <c r="S502" s="12"/>
    </row>
    <row r="503" spans="1:19" x14ac:dyDescent="0.25">
      <c r="A503" t="s">
        <v>23</v>
      </c>
      <c r="B503" t="s">
        <v>18</v>
      </c>
      <c r="D503" s="12" t="s">
        <v>24</v>
      </c>
      <c r="E503" s="7" t="s">
        <v>25</v>
      </c>
      <c r="F503" t="s">
        <v>21</v>
      </c>
      <c r="G503" t="s">
        <v>22</v>
      </c>
      <c r="H503" s="5">
        <v>6</v>
      </c>
      <c r="I503" s="5" t="s">
        <v>9</v>
      </c>
      <c r="J503">
        <v>6</v>
      </c>
      <c r="K503" s="13">
        <v>15911</v>
      </c>
      <c r="L503" s="13">
        <v>113.65</v>
      </c>
      <c r="M503" s="14">
        <v>140</v>
      </c>
      <c r="N503" s="15">
        <v>310.10928961748635</v>
      </c>
      <c r="O503" s="27" t="s">
        <v>241</v>
      </c>
      <c r="P503" s="6">
        <v>19.490245089402702</v>
      </c>
      <c r="Q503" s="6">
        <v>2.2150663544106166</v>
      </c>
      <c r="R503" s="27"/>
      <c r="S503" s="17"/>
    </row>
    <row r="504" spans="1:19" x14ac:dyDescent="0.25">
      <c r="A504" t="s">
        <v>23</v>
      </c>
      <c r="B504" t="s">
        <v>18</v>
      </c>
      <c r="D504" s="7" t="s">
        <v>24</v>
      </c>
      <c r="E504" s="7" t="s">
        <v>25</v>
      </c>
      <c r="F504" t="s">
        <v>21</v>
      </c>
      <c r="G504" t="s">
        <v>22</v>
      </c>
      <c r="H504" s="5">
        <v>4</v>
      </c>
      <c r="I504" s="5" t="s">
        <v>9</v>
      </c>
      <c r="J504">
        <v>4</v>
      </c>
      <c r="K504" s="8">
        <v>9561</v>
      </c>
      <c r="L504" s="8">
        <v>79.674999999999997</v>
      </c>
      <c r="M504" s="9">
        <v>120</v>
      </c>
      <c r="N504" s="10">
        <v>301.36</v>
      </c>
      <c r="O504" s="23" t="s">
        <v>242</v>
      </c>
      <c r="P504" s="6">
        <v>31.519715510929824</v>
      </c>
      <c r="Q504" s="6">
        <v>2.5113333333333334</v>
      </c>
      <c r="R504" s="23"/>
      <c r="S504" s="17"/>
    </row>
    <row r="505" spans="1:19" x14ac:dyDescent="0.25">
      <c r="A505" t="s">
        <v>23</v>
      </c>
      <c r="B505" t="s">
        <v>18</v>
      </c>
      <c r="D505" s="12" t="s">
        <v>24</v>
      </c>
      <c r="E505" s="7" t="s">
        <v>25</v>
      </c>
      <c r="F505" t="s">
        <v>21</v>
      </c>
      <c r="G505" t="s">
        <v>22</v>
      </c>
      <c r="H505" s="5">
        <v>4</v>
      </c>
      <c r="I505" s="5" t="s">
        <v>9</v>
      </c>
      <c r="J505">
        <v>4</v>
      </c>
      <c r="K505" s="13">
        <v>9561</v>
      </c>
      <c r="L505" s="13">
        <v>79.674999999999997</v>
      </c>
      <c r="M505" s="14">
        <v>120</v>
      </c>
      <c r="N505" s="15">
        <v>301.36</v>
      </c>
      <c r="O505" s="27" t="s">
        <v>243</v>
      </c>
      <c r="P505" s="6">
        <v>31.519715510929824</v>
      </c>
      <c r="Q505" s="6">
        <v>2.5113333333333334</v>
      </c>
      <c r="R505" s="27"/>
      <c r="S505" s="7"/>
    </row>
    <row r="506" spans="1:19" x14ac:dyDescent="0.25">
      <c r="A506" t="s">
        <v>23</v>
      </c>
      <c r="B506" t="s">
        <v>18</v>
      </c>
      <c r="D506" s="12" t="s">
        <v>24</v>
      </c>
      <c r="E506" s="7" t="s">
        <v>25</v>
      </c>
      <c r="F506" t="s">
        <v>21</v>
      </c>
      <c r="G506" t="s">
        <v>22</v>
      </c>
      <c r="H506" s="5">
        <v>5</v>
      </c>
      <c r="I506" s="5" t="s">
        <v>9</v>
      </c>
      <c r="J506">
        <v>5</v>
      </c>
      <c r="K506" s="13">
        <v>12500</v>
      </c>
      <c r="L506" s="13">
        <v>125</v>
      </c>
      <c r="M506" s="14">
        <v>100</v>
      </c>
      <c r="N506" s="15">
        <v>288</v>
      </c>
      <c r="O506" s="21" t="s">
        <v>245</v>
      </c>
      <c r="P506" s="6">
        <v>23.040000000000003</v>
      </c>
      <c r="Q506" s="6">
        <v>2.88</v>
      </c>
      <c r="R506" s="21"/>
      <c r="S506" s="12"/>
    </row>
    <row r="507" spans="1:19" x14ac:dyDescent="0.25">
      <c r="A507" t="s">
        <v>23</v>
      </c>
      <c r="B507" t="s">
        <v>18</v>
      </c>
      <c r="D507" s="7" t="s">
        <v>24</v>
      </c>
      <c r="E507" s="7" t="s">
        <v>25</v>
      </c>
      <c r="F507" t="s">
        <v>21</v>
      </c>
      <c r="G507" t="s">
        <v>22</v>
      </c>
      <c r="H507" s="5">
        <v>1</v>
      </c>
      <c r="I507" s="5" t="s">
        <v>9</v>
      </c>
      <c r="J507">
        <v>1</v>
      </c>
      <c r="K507" s="8">
        <v>1500</v>
      </c>
      <c r="L507" s="8">
        <v>100</v>
      </c>
      <c r="M507" s="9">
        <v>15</v>
      </c>
      <c r="N507" s="10">
        <v>280</v>
      </c>
      <c r="O507" s="7" t="s">
        <v>246</v>
      </c>
      <c r="P507" s="6">
        <v>186.66666666666669</v>
      </c>
      <c r="Q507" s="6">
        <v>18.666666666666668</v>
      </c>
      <c r="R507" s="7"/>
      <c r="S507" s="17"/>
    </row>
    <row r="508" spans="1:19" x14ac:dyDescent="0.25">
      <c r="A508" t="s">
        <v>23</v>
      </c>
      <c r="B508" t="s">
        <v>18</v>
      </c>
      <c r="D508" s="12" t="s">
        <v>24</v>
      </c>
      <c r="E508" s="7" t="s">
        <v>25</v>
      </c>
      <c r="F508" t="s">
        <v>21</v>
      </c>
      <c r="G508" t="s">
        <v>22</v>
      </c>
      <c r="H508" s="5">
        <v>7</v>
      </c>
      <c r="I508" s="5" t="s">
        <v>9</v>
      </c>
      <c r="J508">
        <v>7</v>
      </c>
      <c r="K508" s="13">
        <v>23700</v>
      </c>
      <c r="L508" s="13">
        <v>118.5</v>
      </c>
      <c r="M508" s="14">
        <v>200</v>
      </c>
      <c r="N508" s="15">
        <v>279.95</v>
      </c>
      <c r="O508" s="27" t="s">
        <v>247</v>
      </c>
      <c r="P508" s="6">
        <v>11.812236286919831</v>
      </c>
      <c r="Q508" s="6">
        <v>1.39975</v>
      </c>
      <c r="R508" s="27"/>
      <c r="S508" s="19"/>
    </row>
    <row r="509" spans="1:19" x14ac:dyDescent="0.25">
      <c r="A509" t="s">
        <v>23</v>
      </c>
      <c r="B509" t="s">
        <v>18</v>
      </c>
      <c r="D509" s="7" t="s">
        <v>24</v>
      </c>
      <c r="E509" s="7" t="s">
        <v>25</v>
      </c>
      <c r="F509" t="s">
        <v>21</v>
      </c>
      <c r="G509" t="s">
        <v>22</v>
      </c>
      <c r="H509" s="5">
        <v>6</v>
      </c>
      <c r="I509" s="5" t="s">
        <v>9</v>
      </c>
      <c r="J509">
        <v>6</v>
      </c>
      <c r="K509" s="8">
        <v>16407</v>
      </c>
      <c r="L509" s="8">
        <v>117.19285714285714</v>
      </c>
      <c r="M509" s="9">
        <v>140</v>
      </c>
      <c r="N509" s="10">
        <v>278.14207650273221</v>
      </c>
      <c r="O509" s="25" t="s">
        <v>248</v>
      </c>
      <c r="P509" s="6">
        <v>16.952646827740125</v>
      </c>
      <c r="Q509" s="6">
        <v>1.9867291178766586</v>
      </c>
      <c r="R509" s="25"/>
      <c r="S509" s="20"/>
    </row>
    <row r="510" spans="1:19" x14ac:dyDescent="0.25">
      <c r="A510" t="s">
        <v>23</v>
      </c>
      <c r="B510" t="s">
        <v>18</v>
      </c>
      <c r="D510" s="12" t="s">
        <v>24</v>
      </c>
      <c r="E510" s="7" t="s">
        <v>25</v>
      </c>
      <c r="F510" t="s">
        <v>21</v>
      </c>
      <c r="G510" t="s">
        <v>22</v>
      </c>
      <c r="H510" s="5">
        <v>6</v>
      </c>
      <c r="I510" s="5" t="s">
        <v>9</v>
      </c>
      <c r="J510">
        <v>6</v>
      </c>
      <c r="K510" s="13">
        <v>16605</v>
      </c>
      <c r="L510" s="13">
        <v>118.60714285714286</v>
      </c>
      <c r="M510" s="14">
        <v>140</v>
      </c>
      <c r="N510" s="15">
        <v>278.14207650273221</v>
      </c>
      <c r="O510" s="27" t="s">
        <v>249</v>
      </c>
      <c r="P510" s="6">
        <v>16.750501445512331</v>
      </c>
      <c r="Q510" s="6">
        <v>1.9867291178766586</v>
      </c>
      <c r="R510" s="27"/>
      <c r="S510" s="21"/>
    </row>
    <row r="511" spans="1:19" x14ac:dyDescent="0.25">
      <c r="A511" t="s">
        <v>23</v>
      </c>
      <c r="B511" t="s">
        <v>18</v>
      </c>
      <c r="D511" s="12" t="s">
        <v>24</v>
      </c>
      <c r="E511" s="7" t="s">
        <v>25</v>
      </c>
      <c r="F511" t="s">
        <v>21</v>
      </c>
      <c r="G511" t="s">
        <v>22</v>
      </c>
      <c r="H511" s="5">
        <v>1</v>
      </c>
      <c r="I511" s="5" t="s">
        <v>9</v>
      </c>
      <c r="J511">
        <v>1</v>
      </c>
      <c r="K511" s="13">
        <v>2025</v>
      </c>
      <c r="L511" s="13">
        <v>45</v>
      </c>
      <c r="M511" s="14">
        <v>45</v>
      </c>
      <c r="N511" s="15">
        <v>265</v>
      </c>
      <c r="O511" s="16" t="s">
        <v>41</v>
      </c>
      <c r="P511" s="6">
        <v>130.8641975308642</v>
      </c>
      <c r="Q511" s="6">
        <v>5.8888888888888893</v>
      </c>
      <c r="R511" s="16"/>
      <c r="S511" s="23"/>
    </row>
    <row r="512" spans="1:19" x14ac:dyDescent="0.25">
      <c r="A512" t="s">
        <v>23</v>
      </c>
      <c r="B512" t="s">
        <v>18</v>
      </c>
      <c r="D512" s="7" t="s">
        <v>24</v>
      </c>
      <c r="E512" s="7" t="s">
        <v>25</v>
      </c>
      <c r="F512" t="s">
        <v>21</v>
      </c>
      <c r="G512" t="s">
        <v>22</v>
      </c>
      <c r="H512" s="5">
        <v>3</v>
      </c>
      <c r="I512" s="5" t="s">
        <v>9</v>
      </c>
      <c r="J512">
        <v>3</v>
      </c>
      <c r="K512" s="8">
        <v>5249</v>
      </c>
      <c r="L512" s="8">
        <v>87.483333333333334</v>
      </c>
      <c r="M512" s="9">
        <v>60</v>
      </c>
      <c r="N512" s="10">
        <v>261.33800000000002</v>
      </c>
      <c r="O512" s="23" t="s">
        <v>251</v>
      </c>
      <c r="P512" s="6">
        <v>49.788150123833113</v>
      </c>
      <c r="Q512" s="6">
        <v>4.3556333333333335</v>
      </c>
      <c r="R512" s="23"/>
      <c r="S512" s="21"/>
    </row>
    <row r="513" spans="1:19" x14ac:dyDescent="0.25">
      <c r="A513" t="s">
        <v>23</v>
      </c>
      <c r="B513" t="s">
        <v>18</v>
      </c>
      <c r="D513" s="12" t="s">
        <v>24</v>
      </c>
      <c r="E513" s="7" t="s">
        <v>25</v>
      </c>
      <c r="F513" t="s">
        <v>21</v>
      </c>
      <c r="G513" t="s">
        <v>22</v>
      </c>
      <c r="H513" s="5">
        <v>3</v>
      </c>
      <c r="I513" s="5" t="s">
        <v>9</v>
      </c>
      <c r="J513">
        <v>3</v>
      </c>
      <c r="K513" s="13">
        <v>5249</v>
      </c>
      <c r="L513" s="13">
        <v>87.483333333333334</v>
      </c>
      <c r="M513" s="14">
        <v>60</v>
      </c>
      <c r="N513" s="15">
        <v>259.13800000000003</v>
      </c>
      <c r="O513" s="21" t="s">
        <v>252</v>
      </c>
      <c r="P513" s="6">
        <v>49.369022670984954</v>
      </c>
      <c r="Q513" s="6">
        <v>4.3189666666666673</v>
      </c>
      <c r="R513" s="21"/>
      <c r="S513" s="23"/>
    </row>
    <row r="514" spans="1:19" x14ac:dyDescent="0.25">
      <c r="A514" t="s">
        <v>23</v>
      </c>
      <c r="B514" t="s">
        <v>18</v>
      </c>
      <c r="D514" s="12" t="s">
        <v>24</v>
      </c>
      <c r="E514" s="7" t="s">
        <v>20</v>
      </c>
      <c r="F514" t="s">
        <v>21</v>
      </c>
      <c r="G514" t="s">
        <v>22</v>
      </c>
      <c r="H514" s="5">
        <v>6</v>
      </c>
      <c r="I514" s="5" t="s">
        <v>9</v>
      </c>
      <c r="J514">
        <v>6</v>
      </c>
      <c r="K514" s="13">
        <v>14000</v>
      </c>
      <c r="L514" s="13">
        <v>116.66666666666667</v>
      </c>
      <c r="M514" s="14">
        <v>120</v>
      </c>
      <c r="N514" s="15">
        <v>259</v>
      </c>
      <c r="O514" s="21" t="s">
        <v>254</v>
      </c>
      <c r="P514" s="6">
        <v>18.5</v>
      </c>
      <c r="Q514" s="6">
        <v>2.1583333333333332</v>
      </c>
      <c r="R514" s="21"/>
      <c r="S514" s="21"/>
    </row>
    <row r="515" spans="1:19" x14ac:dyDescent="0.25">
      <c r="A515" t="s">
        <v>23</v>
      </c>
      <c r="B515" t="s">
        <v>18</v>
      </c>
      <c r="D515" s="7" t="s">
        <v>24</v>
      </c>
      <c r="E515" s="7" t="s">
        <v>25</v>
      </c>
      <c r="F515" t="s">
        <v>21</v>
      </c>
      <c r="G515" t="s">
        <v>22</v>
      </c>
      <c r="H515" s="5">
        <v>3</v>
      </c>
      <c r="I515" s="5" t="s">
        <v>9</v>
      </c>
      <c r="J515">
        <v>3</v>
      </c>
      <c r="K515" s="8">
        <v>5249</v>
      </c>
      <c r="L515" s="8">
        <v>87.483333333333334</v>
      </c>
      <c r="M515" s="9">
        <v>60</v>
      </c>
      <c r="N515" s="10">
        <v>258.03800000000001</v>
      </c>
      <c r="O515" s="23" t="s">
        <v>255</v>
      </c>
      <c r="P515" s="6">
        <v>49.159458944560868</v>
      </c>
      <c r="Q515" s="6">
        <v>4.3006333333333338</v>
      </c>
      <c r="R515" s="23"/>
      <c r="S515" s="7"/>
    </row>
    <row r="516" spans="1:19" x14ac:dyDescent="0.25">
      <c r="A516" t="s">
        <v>23</v>
      </c>
      <c r="B516" t="s">
        <v>18</v>
      </c>
      <c r="D516" s="12" t="s">
        <v>24</v>
      </c>
      <c r="E516" s="7" t="s">
        <v>25</v>
      </c>
      <c r="F516" t="s">
        <v>21</v>
      </c>
      <c r="G516" t="s">
        <v>22</v>
      </c>
      <c r="H516" s="5">
        <v>7</v>
      </c>
      <c r="I516" s="5" t="s">
        <v>9</v>
      </c>
      <c r="J516">
        <v>7</v>
      </c>
      <c r="K516" s="13">
        <v>25000</v>
      </c>
      <c r="L516" s="13">
        <v>125</v>
      </c>
      <c r="M516" s="14">
        <v>200</v>
      </c>
      <c r="N516" s="15">
        <v>249.99</v>
      </c>
      <c r="O516" s="21" t="s">
        <v>256</v>
      </c>
      <c r="P516" s="6">
        <v>9.9996000000000009</v>
      </c>
      <c r="Q516" s="6">
        <v>1.2499500000000001</v>
      </c>
      <c r="R516" s="21"/>
      <c r="S516" s="21"/>
    </row>
    <row r="517" spans="1:19" x14ac:dyDescent="0.25">
      <c r="A517" t="s">
        <v>23</v>
      </c>
      <c r="B517" t="s">
        <v>18</v>
      </c>
      <c r="D517" s="7" t="s">
        <v>24</v>
      </c>
      <c r="E517" s="7" t="s">
        <v>25</v>
      </c>
      <c r="F517" t="s">
        <v>21</v>
      </c>
      <c r="G517" t="s">
        <v>22</v>
      </c>
      <c r="H517" s="5">
        <v>6</v>
      </c>
      <c r="I517" s="5" t="s">
        <v>9</v>
      </c>
      <c r="J517">
        <v>6</v>
      </c>
      <c r="K517" s="8">
        <v>15911</v>
      </c>
      <c r="L517" s="8">
        <v>159.11000000000001</v>
      </c>
      <c r="M517" s="9">
        <v>100</v>
      </c>
      <c r="N517" s="10">
        <v>248.22404371584699</v>
      </c>
      <c r="O517" s="25" t="s">
        <v>257</v>
      </c>
      <c r="P517" s="6">
        <v>15.600782082574758</v>
      </c>
      <c r="Q517" s="6">
        <v>2.4822404371584699</v>
      </c>
      <c r="R517" s="25"/>
      <c r="S517" s="25"/>
    </row>
    <row r="518" spans="1:19" x14ac:dyDescent="0.25">
      <c r="A518" t="s">
        <v>23</v>
      </c>
      <c r="B518" t="s">
        <v>18</v>
      </c>
      <c r="D518" s="12" t="s">
        <v>24</v>
      </c>
      <c r="E518" s="7" t="s">
        <v>25</v>
      </c>
      <c r="F518" t="s">
        <v>21</v>
      </c>
      <c r="G518" t="s">
        <v>22</v>
      </c>
      <c r="H518" s="5">
        <v>7</v>
      </c>
      <c r="I518" s="5" t="s">
        <v>9</v>
      </c>
      <c r="J518">
        <v>7</v>
      </c>
      <c r="K518" s="13">
        <v>28000</v>
      </c>
      <c r="L518" s="13">
        <v>140</v>
      </c>
      <c r="M518" s="14">
        <v>200</v>
      </c>
      <c r="N518" s="15">
        <v>245.99</v>
      </c>
      <c r="O518" s="16" t="s">
        <v>192</v>
      </c>
      <c r="P518" s="6">
        <v>8.7853571428571442</v>
      </c>
      <c r="Q518" s="6">
        <v>1.2299500000000001</v>
      </c>
      <c r="R518" s="16"/>
      <c r="S518" s="21"/>
    </row>
    <row r="519" spans="1:19" x14ac:dyDescent="0.25">
      <c r="A519" t="s">
        <v>23</v>
      </c>
      <c r="B519" t="s">
        <v>18</v>
      </c>
      <c r="D519" s="7" t="s">
        <v>24</v>
      </c>
      <c r="E519" s="7" t="s">
        <v>25</v>
      </c>
      <c r="F519" t="s">
        <v>21</v>
      </c>
      <c r="G519" t="s">
        <v>22</v>
      </c>
      <c r="H519" s="5">
        <v>2</v>
      </c>
      <c r="I519" s="5" t="s">
        <v>9</v>
      </c>
      <c r="J519">
        <v>2</v>
      </c>
      <c r="K519" s="8">
        <v>3524</v>
      </c>
      <c r="L519" s="8">
        <v>83.904761904761898</v>
      </c>
      <c r="M519" s="9">
        <v>42</v>
      </c>
      <c r="N519" s="10">
        <v>245.2</v>
      </c>
      <c r="O519" s="11" t="s">
        <v>71</v>
      </c>
      <c r="P519" s="6">
        <v>69.580022701475585</v>
      </c>
      <c r="Q519" s="6">
        <v>5.8380952380952378</v>
      </c>
      <c r="R519" s="11"/>
      <c r="S519" s="23"/>
    </row>
    <row r="520" spans="1:19" x14ac:dyDescent="0.25">
      <c r="A520" t="s">
        <v>23</v>
      </c>
      <c r="B520" t="s">
        <v>18</v>
      </c>
      <c r="D520" s="12" t="s">
        <v>24</v>
      </c>
      <c r="E520" s="7" t="s">
        <v>25</v>
      </c>
      <c r="F520" t="s">
        <v>21</v>
      </c>
      <c r="G520" t="s">
        <v>22</v>
      </c>
      <c r="H520" s="5">
        <v>5</v>
      </c>
      <c r="I520" s="5" t="s">
        <v>9</v>
      </c>
      <c r="J520">
        <v>5</v>
      </c>
      <c r="K520" s="13">
        <v>10798</v>
      </c>
      <c r="L520" s="13">
        <v>107.98</v>
      </c>
      <c r="M520" s="14">
        <v>100</v>
      </c>
      <c r="N520" s="15">
        <v>241.06</v>
      </c>
      <c r="O520" s="27" t="s">
        <v>258</v>
      </c>
      <c r="P520" s="6">
        <v>22.324504537877385</v>
      </c>
      <c r="Q520" s="6">
        <v>2.4106000000000001</v>
      </c>
      <c r="R520" s="27"/>
      <c r="S520" s="16"/>
    </row>
    <row r="521" spans="1:19" x14ac:dyDescent="0.25">
      <c r="A521" t="s">
        <v>23</v>
      </c>
      <c r="B521" t="s">
        <v>18</v>
      </c>
      <c r="D521" s="7" t="s">
        <v>24</v>
      </c>
      <c r="E521" s="7" t="s">
        <v>25</v>
      </c>
      <c r="F521" t="s">
        <v>21</v>
      </c>
      <c r="G521" t="s">
        <v>22</v>
      </c>
      <c r="H521" s="5">
        <v>2</v>
      </c>
      <c r="I521" s="5" t="s">
        <v>9</v>
      </c>
      <c r="J521">
        <v>2</v>
      </c>
      <c r="K521" s="8">
        <v>3300</v>
      </c>
      <c r="L521" s="8">
        <v>63.46153846153846</v>
      </c>
      <c r="M521" s="9">
        <v>52</v>
      </c>
      <c r="N521" s="10">
        <v>240.02732240437157</v>
      </c>
      <c r="O521" s="25" t="s">
        <v>259</v>
      </c>
      <c r="P521" s="6">
        <v>72.735552243748955</v>
      </c>
      <c r="Q521" s="6">
        <v>4.6159100462379152</v>
      </c>
      <c r="R521" s="25"/>
      <c r="S521" s="23"/>
    </row>
    <row r="522" spans="1:19" x14ac:dyDescent="0.25">
      <c r="A522" t="s">
        <v>23</v>
      </c>
      <c r="B522" t="s">
        <v>18</v>
      </c>
      <c r="D522" s="12" t="s">
        <v>24</v>
      </c>
      <c r="E522" s="7" t="s">
        <v>20</v>
      </c>
      <c r="F522" t="s">
        <v>21</v>
      </c>
      <c r="G522" t="s">
        <v>22</v>
      </c>
      <c r="H522" s="5">
        <v>7</v>
      </c>
      <c r="I522" s="5" t="s">
        <v>9</v>
      </c>
      <c r="J522">
        <v>7</v>
      </c>
      <c r="K522" s="13">
        <v>22000</v>
      </c>
      <c r="L522" s="13">
        <v>110</v>
      </c>
      <c r="M522" s="14">
        <v>200</v>
      </c>
      <c r="N522" s="15">
        <v>239</v>
      </c>
      <c r="O522" s="21" t="s">
        <v>260</v>
      </c>
      <c r="P522" s="6">
        <v>10.863636363636363</v>
      </c>
      <c r="Q522" s="6">
        <v>1.1950000000000001</v>
      </c>
      <c r="R522" s="21"/>
      <c r="S522" s="12"/>
    </row>
    <row r="523" spans="1:19" x14ac:dyDescent="0.25">
      <c r="A523" t="s">
        <v>23</v>
      </c>
      <c r="B523" t="s">
        <v>18</v>
      </c>
      <c r="D523" s="7" t="s">
        <v>24</v>
      </c>
      <c r="E523" s="7" t="s">
        <v>25</v>
      </c>
      <c r="F523" t="s">
        <v>21</v>
      </c>
      <c r="G523" t="s">
        <v>22</v>
      </c>
      <c r="H523" s="5">
        <v>5</v>
      </c>
      <c r="I523" s="5" t="s">
        <v>9</v>
      </c>
      <c r="J523">
        <v>5</v>
      </c>
      <c r="K523" s="8">
        <v>10656</v>
      </c>
      <c r="L523" s="8">
        <v>106.56</v>
      </c>
      <c r="M523" s="9">
        <v>100</v>
      </c>
      <c r="N523" s="10">
        <v>235.51912568306011</v>
      </c>
      <c r="O523" s="25" t="s">
        <v>261</v>
      </c>
      <c r="P523" s="6">
        <v>22.102020052839727</v>
      </c>
      <c r="Q523" s="6">
        <v>2.3551912568306013</v>
      </c>
      <c r="R523" s="25"/>
      <c r="S523" s="25"/>
    </row>
    <row r="524" spans="1:19" x14ac:dyDescent="0.25">
      <c r="A524" t="s">
        <v>23</v>
      </c>
      <c r="B524" t="s">
        <v>18</v>
      </c>
      <c r="D524" s="12" t="s">
        <v>24</v>
      </c>
      <c r="E524" s="7" t="s">
        <v>37</v>
      </c>
      <c r="F524" t="s">
        <v>21</v>
      </c>
      <c r="G524" t="s">
        <v>22</v>
      </c>
      <c r="H524" s="5">
        <v>1</v>
      </c>
      <c r="I524" s="5" t="s">
        <v>9</v>
      </c>
      <c r="J524">
        <v>1</v>
      </c>
      <c r="K524" s="13">
        <v>2720</v>
      </c>
      <c r="L524" s="13">
        <v>77.714285714285708</v>
      </c>
      <c r="M524" s="14">
        <v>35</v>
      </c>
      <c r="N524" s="15">
        <v>234.66</v>
      </c>
      <c r="O524" s="16" t="s">
        <v>52</v>
      </c>
      <c r="P524" s="6">
        <v>86.272058823529406</v>
      </c>
      <c r="Q524" s="6">
        <v>6.7045714285714286</v>
      </c>
      <c r="R524" s="16"/>
      <c r="S524" s="21"/>
    </row>
    <row r="525" spans="1:19" x14ac:dyDescent="0.25">
      <c r="A525" t="s">
        <v>23</v>
      </c>
      <c r="B525" t="s">
        <v>18</v>
      </c>
      <c r="D525" s="7" t="s">
        <v>24</v>
      </c>
      <c r="E525" s="7" t="s">
        <v>25</v>
      </c>
      <c r="F525" t="s">
        <v>21</v>
      </c>
      <c r="G525" t="s">
        <v>22</v>
      </c>
      <c r="H525" s="5">
        <v>15</v>
      </c>
      <c r="I525" s="5" t="s">
        <v>9</v>
      </c>
      <c r="J525">
        <v>15</v>
      </c>
      <c r="K525" s="8">
        <v>30000</v>
      </c>
      <c r="L525" s="8">
        <v>125</v>
      </c>
      <c r="M525" s="9">
        <v>240</v>
      </c>
      <c r="N525" s="10">
        <v>230.9</v>
      </c>
      <c r="O525" s="25" t="s">
        <v>262</v>
      </c>
      <c r="P525" s="6">
        <v>7.6966666666666663</v>
      </c>
      <c r="Q525" s="6">
        <v>0.9620833333333334</v>
      </c>
      <c r="R525" s="25"/>
      <c r="S525" s="23"/>
    </row>
    <row r="526" spans="1:19" x14ac:dyDescent="0.25">
      <c r="A526" t="s">
        <v>23</v>
      </c>
      <c r="B526" t="s">
        <v>18</v>
      </c>
      <c r="D526" s="12" t="s">
        <v>24</v>
      </c>
      <c r="E526" s="7" t="s">
        <v>25</v>
      </c>
      <c r="F526" t="s">
        <v>21</v>
      </c>
      <c r="G526" t="s">
        <v>22</v>
      </c>
      <c r="H526" s="5">
        <v>1</v>
      </c>
      <c r="I526" s="5" t="s">
        <v>9</v>
      </c>
      <c r="J526">
        <v>1</v>
      </c>
      <c r="K526" s="13">
        <v>3100</v>
      </c>
      <c r="L526" s="13">
        <v>96.875</v>
      </c>
      <c r="M526" s="14">
        <v>32</v>
      </c>
      <c r="N526" s="15">
        <v>229.99</v>
      </c>
      <c r="O526" s="21" t="s">
        <v>263</v>
      </c>
      <c r="P526" s="6">
        <v>74.190322580645159</v>
      </c>
      <c r="Q526" s="6">
        <v>7.1871875000000003</v>
      </c>
      <c r="R526" s="21"/>
      <c r="S526" s="27"/>
    </row>
    <row r="527" spans="1:19" x14ac:dyDescent="0.25">
      <c r="A527" t="s">
        <v>23</v>
      </c>
      <c r="B527" t="s">
        <v>18</v>
      </c>
      <c r="D527" s="7" t="s">
        <v>24</v>
      </c>
      <c r="E527" s="7" t="s">
        <v>25</v>
      </c>
      <c r="F527" t="s">
        <v>21</v>
      </c>
      <c r="G527" t="s">
        <v>22</v>
      </c>
      <c r="H527" s="5">
        <v>7</v>
      </c>
      <c r="I527" s="5" t="s">
        <v>9</v>
      </c>
      <c r="J527">
        <v>7</v>
      </c>
      <c r="K527" s="8">
        <v>18600</v>
      </c>
      <c r="L527" s="8">
        <v>124</v>
      </c>
      <c r="M527" s="9">
        <v>150</v>
      </c>
      <c r="N527" s="10">
        <v>229.95</v>
      </c>
      <c r="O527" s="25" t="s">
        <v>264</v>
      </c>
      <c r="P527" s="6">
        <v>12.362903225806452</v>
      </c>
      <c r="Q527" s="6">
        <v>1.5329999999999999</v>
      </c>
      <c r="R527" s="25"/>
      <c r="S527" s="23"/>
    </row>
    <row r="528" spans="1:19" x14ac:dyDescent="0.25">
      <c r="A528" t="s">
        <v>23</v>
      </c>
      <c r="B528" t="s">
        <v>18</v>
      </c>
      <c r="D528" s="12" t="s">
        <v>24</v>
      </c>
      <c r="E528" s="7" t="s">
        <v>25</v>
      </c>
      <c r="F528" t="s">
        <v>21</v>
      </c>
      <c r="G528" t="s">
        <v>22</v>
      </c>
      <c r="H528" s="5">
        <v>5</v>
      </c>
      <c r="I528" s="5" t="s">
        <v>9</v>
      </c>
      <c r="J528">
        <v>5</v>
      </c>
      <c r="K528" s="13">
        <v>10669</v>
      </c>
      <c r="L528" s="13">
        <v>106.69</v>
      </c>
      <c r="M528" s="14">
        <v>100</v>
      </c>
      <c r="N528" s="15">
        <v>225.98</v>
      </c>
      <c r="O528" s="21" t="s">
        <v>265</v>
      </c>
      <c r="P528" s="6">
        <v>21.180991658074795</v>
      </c>
      <c r="Q528" s="6">
        <v>2.2597999999999998</v>
      </c>
      <c r="R528" s="21"/>
      <c r="S528" s="21"/>
    </row>
    <row r="529" spans="1:19" x14ac:dyDescent="0.25">
      <c r="A529" t="s">
        <v>23</v>
      </c>
      <c r="B529" t="s">
        <v>18</v>
      </c>
      <c r="D529" s="7" t="s">
        <v>24</v>
      </c>
      <c r="E529" s="7" t="s">
        <v>25</v>
      </c>
      <c r="F529" t="s">
        <v>21</v>
      </c>
      <c r="G529" t="s">
        <v>22</v>
      </c>
      <c r="H529" s="5">
        <v>4</v>
      </c>
      <c r="I529" s="5" t="s">
        <v>9</v>
      </c>
      <c r="J529">
        <v>4</v>
      </c>
      <c r="K529" s="8">
        <v>10079</v>
      </c>
      <c r="L529" s="8">
        <v>100.79</v>
      </c>
      <c r="M529" s="9">
        <v>100</v>
      </c>
      <c r="N529" s="10">
        <v>225.98</v>
      </c>
      <c r="O529" s="23" t="s">
        <v>266</v>
      </c>
      <c r="P529" s="6">
        <v>22.420875086814167</v>
      </c>
      <c r="Q529" s="6">
        <v>2.2597999999999998</v>
      </c>
      <c r="R529" s="23"/>
      <c r="S529" s="11"/>
    </row>
    <row r="530" spans="1:19" x14ac:dyDescent="0.25">
      <c r="A530" t="s">
        <v>23</v>
      </c>
      <c r="B530" t="s">
        <v>18</v>
      </c>
      <c r="D530" s="12" t="s">
        <v>24</v>
      </c>
      <c r="E530" s="7" t="s">
        <v>25</v>
      </c>
      <c r="F530" t="s">
        <v>21</v>
      </c>
      <c r="G530" t="s">
        <v>22</v>
      </c>
      <c r="H530" s="5">
        <v>6</v>
      </c>
      <c r="I530" s="5" t="s">
        <v>9</v>
      </c>
      <c r="J530">
        <v>6</v>
      </c>
      <c r="K530" s="13">
        <v>13200</v>
      </c>
      <c r="L530" s="13">
        <v>110</v>
      </c>
      <c r="M530" s="14">
        <v>120</v>
      </c>
      <c r="N530" s="15">
        <v>225.47</v>
      </c>
      <c r="O530" s="21" t="s">
        <v>267</v>
      </c>
      <c r="P530" s="6">
        <v>17.081060606060607</v>
      </c>
      <c r="Q530" s="6">
        <v>1.8789166666666666</v>
      </c>
      <c r="R530" s="21"/>
      <c r="S530" s="16"/>
    </row>
    <row r="531" spans="1:19" x14ac:dyDescent="0.25">
      <c r="A531" t="s">
        <v>23</v>
      </c>
      <c r="B531" t="s">
        <v>18</v>
      </c>
      <c r="D531" s="7" t="s">
        <v>24</v>
      </c>
      <c r="E531" s="7" t="s">
        <v>20</v>
      </c>
      <c r="F531" t="s">
        <v>21</v>
      </c>
      <c r="G531" t="s">
        <v>22</v>
      </c>
      <c r="H531" s="5">
        <v>5</v>
      </c>
      <c r="I531" s="5" t="s">
        <v>9</v>
      </c>
      <c r="J531">
        <v>5</v>
      </c>
      <c r="K531" s="8">
        <v>12000</v>
      </c>
      <c r="L531" s="8">
        <v>120</v>
      </c>
      <c r="M531" s="9">
        <v>100</v>
      </c>
      <c r="N531" s="10">
        <v>224</v>
      </c>
      <c r="O531" s="23" t="s">
        <v>269</v>
      </c>
      <c r="P531" s="6">
        <v>18.666666666666668</v>
      </c>
      <c r="Q531" s="6">
        <v>2.2400000000000002</v>
      </c>
      <c r="R531" s="23"/>
      <c r="S531" s="25"/>
    </row>
    <row r="532" spans="1:19" x14ac:dyDescent="0.25">
      <c r="A532" t="s">
        <v>23</v>
      </c>
      <c r="B532" t="s">
        <v>18</v>
      </c>
      <c r="D532" s="12" t="s">
        <v>24</v>
      </c>
      <c r="E532" s="7" t="s">
        <v>20</v>
      </c>
      <c r="F532" t="s">
        <v>21</v>
      </c>
      <c r="G532" t="s">
        <v>22</v>
      </c>
      <c r="H532" s="5">
        <v>2</v>
      </c>
      <c r="I532" s="5" t="s">
        <v>9</v>
      </c>
      <c r="J532">
        <v>2</v>
      </c>
      <c r="K532" s="13">
        <v>4109</v>
      </c>
      <c r="L532" s="13">
        <v>97.833333333333329</v>
      </c>
      <c r="M532" s="14">
        <v>42</v>
      </c>
      <c r="N532" s="15">
        <v>221.76</v>
      </c>
      <c r="O532" s="16" t="s">
        <v>270</v>
      </c>
      <c r="P532" s="6">
        <v>53.969335604770009</v>
      </c>
      <c r="Q532" s="6">
        <v>5.2799999999999994</v>
      </c>
      <c r="R532" s="16"/>
      <c r="S532" s="16"/>
    </row>
    <row r="533" spans="1:19" x14ac:dyDescent="0.25">
      <c r="A533" t="s">
        <v>23</v>
      </c>
      <c r="B533" t="s">
        <v>18</v>
      </c>
      <c r="D533" s="7" t="s">
        <v>24</v>
      </c>
      <c r="E533" s="7" t="s">
        <v>20</v>
      </c>
      <c r="F533" t="s">
        <v>21</v>
      </c>
      <c r="G533" t="s">
        <v>22</v>
      </c>
      <c r="H533" s="5">
        <v>1</v>
      </c>
      <c r="I533" s="5" t="s">
        <v>9</v>
      </c>
      <c r="J533">
        <v>1</v>
      </c>
      <c r="K533" s="8">
        <v>2689</v>
      </c>
      <c r="L533" s="8">
        <v>103.42307692307692</v>
      </c>
      <c r="M533" s="9">
        <v>26</v>
      </c>
      <c r="N533" s="10">
        <v>220.42</v>
      </c>
      <c r="O533" s="11" t="s">
        <v>51</v>
      </c>
      <c r="P533" s="6">
        <v>81.970992934176266</v>
      </c>
      <c r="Q533" s="6">
        <v>8.4776923076923065</v>
      </c>
      <c r="R533" s="11"/>
      <c r="S533" s="23"/>
    </row>
    <row r="534" spans="1:19" x14ac:dyDescent="0.25">
      <c r="A534" t="s">
        <v>23</v>
      </c>
      <c r="B534" t="s">
        <v>18</v>
      </c>
      <c r="D534" s="12" t="s">
        <v>24</v>
      </c>
      <c r="E534" s="7" t="s">
        <v>25</v>
      </c>
      <c r="F534" t="s">
        <v>21</v>
      </c>
      <c r="G534" t="s">
        <v>22</v>
      </c>
      <c r="H534" s="5">
        <v>3</v>
      </c>
      <c r="I534" s="5" t="s">
        <v>9</v>
      </c>
      <c r="J534">
        <v>3</v>
      </c>
      <c r="K534" s="13">
        <v>6910</v>
      </c>
      <c r="L534" s="13">
        <v>86.375</v>
      </c>
      <c r="M534" s="14">
        <v>80</v>
      </c>
      <c r="N534" s="15">
        <v>219.95</v>
      </c>
      <c r="O534" s="27" t="s">
        <v>271</v>
      </c>
      <c r="P534" s="6">
        <v>31.830680173661356</v>
      </c>
      <c r="Q534" s="6">
        <v>2.7493749999999997</v>
      </c>
      <c r="R534" s="27"/>
      <c r="S534" s="27"/>
    </row>
    <row r="535" spans="1:19" x14ac:dyDescent="0.25">
      <c r="A535" t="s">
        <v>23</v>
      </c>
      <c r="B535" t="s">
        <v>18</v>
      </c>
      <c r="D535" s="7" t="s">
        <v>24</v>
      </c>
      <c r="E535" s="7" t="s">
        <v>25</v>
      </c>
      <c r="F535" t="s">
        <v>21</v>
      </c>
      <c r="G535" t="s">
        <v>22</v>
      </c>
      <c r="H535" s="5">
        <v>15</v>
      </c>
      <c r="I535" s="5" t="s">
        <v>9</v>
      </c>
      <c r="J535">
        <v>15</v>
      </c>
      <c r="K535" s="8">
        <v>30000</v>
      </c>
      <c r="L535" s="8">
        <v>150</v>
      </c>
      <c r="M535" s="9">
        <v>200</v>
      </c>
      <c r="N535" s="10">
        <v>219.25</v>
      </c>
      <c r="O535" s="25" t="s">
        <v>272</v>
      </c>
      <c r="P535" s="6">
        <v>7.3083333333333336</v>
      </c>
      <c r="Q535" s="6">
        <v>1.0962499999999999</v>
      </c>
      <c r="R535" s="25"/>
      <c r="S535" s="23"/>
    </row>
    <row r="536" spans="1:19" x14ac:dyDescent="0.25">
      <c r="A536" t="s">
        <v>23</v>
      </c>
      <c r="B536" t="s">
        <v>18</v>
      </c>
      <c r="D536" s="12" t="s">
        <v>24</v>
      </c>
      <c r="E536" s="7" t="s">
        <v>25</v>
      </c>
      <c r="F536" t="s">
        <v>21</v>
      </c>
      <c r="G536" t="s">
        <v>22</v>
      </c>
      <c r="H536" s="5">
        <v>2</v>
      </c>
      <c r="I536" s="5" t="s">
        <v>9</v>
      </c>
      <c r="J536">
        <v>2</v>
      </c>
      <c r="K536" s="13">
        <v>4000</v>
      </c>
      <c r="L536" s="13">
        <v>108.10810810810811</v>
      </c>
      <c r="M536" s="14">
        <v>37</v>
      </c>
      <c r="N536" s="15">
        <v>213</v>
      </c>
      <c r="O536" s="21" t="s">
        <v>273</v>
      </c>
      <c r="P536" s="6">
        <v>53.25</v>
      </c>
      <c r="Q536" s="6">
        <v>5.756756756756757</v>
      </c>
      <c r="R536" s="21"/>
      <c r="S536" s="16"/>
    </row>
    <row r="537" spans="1:19" x14ac:dyDescent="0.25">
      <c r="A537" t="s">
        <v>23</v>
      </c>
      <c r="B537" t="s">
        <v>18</v>
      </c>
      <c r="D537" s="7" t="s">
        <v>24</v>
      </c>
      <c r="E537" s="7" t="s">
        <v>25</v>
      </c>
      <c r="F537" t="s">
        <v>21</v>
      </c>
      <c r="G537" t="s">
        <v>22</v>
      </c>
      <c r="H537" s="5">
        <v>3</v>
      </c>
      <c r="I537" s="5" t="s">
        <v>9</v>
      </c>
      <c r="J537">
        <v>3</v>
      </c>
      <c r="K537" s="8">
        <v>5138</v>
      </c>
      <c r="L537" s="8">
        <v>114.17777777777778</v>
      </c>
      <c r="M537" s="9">
        <v>45</v>
      </c>
      <c r="N537" s="10">
        <v>212.75</v>
      </c>
      <c r="O537" s="23" t="s">
        <v>274</v>
      </c>
      <c r="P537" s="6">
        <v>41.407162319968862</v>
      </c>
      <c r="Q537" s="6">
        <v>4.7277777777777779</v>
      </c>
      <c r="R537" s="23"/>
      <c r="S537" s="23"/>
    </row>
    <row r="538" spans="1:19" x14ac:dyDescent="0.25">
      <c r="A538" t="s">
        <v>23</v>
      </c>
      <c r="B538" t="s">
        <v>18</v>
      </c>
      <c r="D538" s="12" t="s">
        <v>24</v>
      </c>
      <c r="E538" s="7" t="s">
        <v>25</v>
      </c>
      <c r="F538" t="s">
        <v>21</v>
      </c>
      <c r="G538" t="s">
        <v>22</v>
      </c>
      <c r="H538" s="5">
        <v>5</v>
      </c>
      <c r="I538" s="5" t="s">
        <v>9</v>
      </c>
      <c r="J538">
        <v>5</v>
      </c>
      <c r="K538" s="13">
        <v>11000</v>
      </c>
      <c r="L538" s="13">
        <v>110</v>
      </c>
      <c r="M538" s="14">
        <v>100</v>
      </c>
      <c r="N538" s="15">
        <v>210.9</v>
      </c>
      <c r="O538" s="21" t="s">
        <v>275</v>
      </c>
      <c r="P538" s="6">
        <v>19.172727272727272</v>
      </c>
      <c r="Q538" s="6">
        <v>2.109</v>
      </c>
      <c r="R538" s="21"/>
      <c r="S538" s="21"/>
    </row>
    <row r="539" spans="1:19" x14ac:dyDescent="0.25">
      <c r="A539" t="s">
        <v>23</v>
      </c>
      <c r="B539" t="s">
        <v>18</v>
      </c>
      <c r="D539" s="7" t="s">
        <v>24</v>
      </c>
      <c r="E539" s="7" t="s">
        <v>25</v>
      </c>
      <c r="F539" t="s">
        <v>21</v>
      </c>
      <c r="G539" t="s">
        <v>22</v>
      </c>
      <c r="H539" s="5">
        <v>15</v>
      </c>
      <c r="I539" s="5" t="s">
        <v>9</v>
      </c>
      <c r="J539">
        <v>15</v>
      </c>
      <c r="K539" s="8">
        <v>30000</v>
      </c>
      <c r="L539" s="8">
        <v>125</v>
      </c>
      <c r="M539" s="9">
        <v>240</v>
      </c>
      <c r="N539" s="10">
        <v>210.9</v>
      </c>
      <c r="O539" s="25" t="s">
        <v>276</v>
      </c>
      <c r="P539" s="6">
        <v>7.0299999999999994</v>
      </c>
      <c r="Q539" s="6">
        <v>0.87875000000000003</v>
      </c>
      <c r="R539" s="25"/>
      <c r="S539" s="25"/>
    </row>
    <row r="540" spans="1:19" x14ac:dyDescent="0.25">
      <c r="A540" t="s">
        <v>23</v>
      </c>
      <c r="B540" t="s">
        <v>18</v>
      </c>
      <c r="D540" s="12" t="s">
        <v>24</v>
      </c>
      <c r="E540" s="7" t="s">
        <v>25</v>
      </c>
      <c r="F540" t="s">
        <v>21</v>
      </c>
      <c r="G540" t="s">
        <v>22</v>
      </c>
      <c r="H540" s="5">
        <v>15</v>
      </c>
      <c r="I540" s="5" t="s">
        <v>9</v>
      </c>
      <c r="J540">
        <v>15</v>
      </c>
      <c r="K540" s="13">
        <v>30000</v>
      </c>
      <c r="L540" s="13">
        <v>125</v>
      </c>
      <c r="M540" s="14">
        <v>240</v>
      </c>
      <c r="N540" s="15">
        <v>210.9</v>
      </c>
      <c r="O540" s="27" t="s">
        <v>277</v>
      </c>
      <c r="P540" s="6">
        <v>7.0299999999999994</v>
      </c>
      <c r="Q540" s="6">
        <v>0.87875000000000003</v>
      </c>
      <c r="R540" s="27"/>
      <c r="S540" s="21"/>
    </row>
    <row r="541" spans="1:19" x14ac:dyDescent="0.25">
      <c r="A541" t="s">
        <v>23</v>
      </c>
      <c r="B541" t="s">
        <v>18</v>
      </c>
      <c r="D541" s="7" t="s">
        <v>24</v>
      </c>
      <c r="E541" s="7" t="s">
        <v>20</v>
      </c>
      <c r="F541" t="s">
        <v>21</v>
      </c>
      <c r="G541" t="s">
        <v>22</v>
      </c>
      <c r="H541" s="5">
        <v>3</v>
      </c>
      <c r="I541" s="5" t="s">
        <v>9</v>
      </c>
      <c r="J541">
        <v>3</v>
      </c>
      <c r="K541" s="8">
        <v>6550</v>
      </c>
      <c r="L541" s="8">
        <v>93.571428571428569</v>
      </c>
      <c r="M541" s="9">
        <v>70</v>
      </c>
      <c r="N541" s="10">
        <v>209</v>
      </c>
      <c r="O541" s="11" t="s">
        <v>125</v>
      </c>
      <c r="P541" s="6">
        <v>31.908396946564888</v>
      </c>
      <c r="Q541" s="6">
        <v>2.9857142857142858</v>
      </c>
      <c r="R541" s="11"/>
      <c r="S541" s="23"/>
    </row>
    <row r="542" spans="1:19" x14ac:dyDescent="0.25">
      <c r="A542" t="s">
        <v>23</v>
      </c>
      <c r="B542" t="s">
        <v>18</v>
      </c>
      <c r="D542" s="12" t="s">
        <v>24</v>
      </c>
      <c r="E542" s="7" t="s">
        <v>25</v>
      </c>
      <c r="F542" t="s">
        <v>21</v>
      </c>
      <c r="G542" t="s">
        <v>22</v>
      </c>
      <c r="H542" s="5">
        <v>7</v>
      </c>
      <c r="I542" s="5" t="s">
        <v>9</v>
      </c>
      <c r="J542">
        <v>7</v>
      </c>
      <c r="K542" s="13">
        <v>25000</v>
      </c>
      <c r="L542" s="13">
        <v>125</v>
      </c>
      <c r="M542" s="14">
        <v>200</v>
      </c>
      <c r="N542" s="15">
        <v>206</v>
      </c>
      <c r="O542" s="27" t="s">
        <v>278</v>
      </c>
      <c r="P542" s="6">
        <v>8.24</v>
      </c>
      <c r="Q542" s="6">
        <v>1.03</v>
      </c>
      <c r="R542" s="27"/>
      <c r="S542" s="21"/>
    </row>
    <row r="543" spans="1:19" x14ac:dyDescent="0.25">
      <c r="A543" t="s">
        <v>23</v>
      </c>
      <c r="B543" t="s">
        <v>18</v>
      </c>
      <c r="D543" s="7" t="s">
        <v>24</v>
      </c>
      <c r="E543" s="7" t="s">
        <v>25</v>
      </c>
      <c r="F543" t="s">
        <v>21</v>
      </c>
      <c r="G543" t="s">
        <v>22</v>
      </c>
      <c r="H543" s="5">
        <v>15</v>
      </c>
      <c r="I543" s="5" t="s">
        <v>9</v>
      </c>
      <c r="J543">
        <v>15</v>
      </c>
      <c r="K543" s="8">
        <v>30000</v>
      </c>
      <c r="L543" s="8">
        <v>125</v>
      </c>
      <c r="M543" s="9">
        <v>240</v>
      </c>
      <c r="N543" s="10">
        <v>202.5</v>
      </c>
      <c r="O543" s="25" t="s">
        <v>279</v>
      </c>
      <c r="P543" s="6">
        <v>6.75</v>
      </c>
      <c r="Q543" s="6">
        <v>0.84375</v>
      </c>
      <c r="R543" s="25"/>
      <c r="S543" s="7"/>
    </row>
    <row r="544" spans="1:19" x14ac:dyDescent="0.25">
      <c r="A544" t="s">
        <v>23</v>
      </c>
      <c r="B544" t="s">
        <v>18</v>
      </c>
      <c r="D544" s="12" t="s">
        <v>24</v>
      </c>
      <c r="E544" s="7" t="s">
        <v>25</v>
      </c>
      <c r="F544" t="s">
        <v>21</v>
      </c>
      <c r="G544" t="s">
        <v>22</v>
      </c>
      <c r="H544" s="5">
        <v>5</v>
      </c>
      <c r="I544" s="5" t="s">
        <v>9</v>
      </c>
      <c r="J544">
        <v>5</v>
      </c>
      <c r="K544" s="13">
        <v>12000</v>
      </c>
      <c r="L544" s="13">
        <v>120</v>
      </c>
      <c r="M544" s="14">
        <v>100</v>
      </c>
      <c r="N544" s="15">
        <v>202</v>
      </c>
      <c r="O544" s="27" t="s">
        <v>280</v>
      </c>
      <c r="P544" s="6">
        <v>16.833333333333332</v>
      </c>
      <c r="Q544" s="6">
        <v>2.02</v>
      </c>
      <c r="R544" s="27"/>
      <c r="S544" s="16"/>
    </row>
    <row r="545" spans="1:19" x14ac:dyDescent="0.25">
      <c r="A545" t="s">
        <v>23</v>
      </c>
      <c r="B545" t="s">
        <v>18</v>
      </c>
      <c r="D545" s="7" t="s">
        <v>24</v>
      </c>
      <c r="E545" s="7" t="s">
        <v>20</v>
      </c>
      <c r="F545" t="s">
        <v>21</v>
      </c>
      <c r="G545" t="s">
        <v>22</v>
      </c>
      <c r="H545" s="5">
        <v>1</v>
      </c>
      <c r="I545" s="5" t="s">
        <v>9</v>
      </c>
      <c r="J545">
        <v>1</v>
      </c>
      <c r="K545" s="8">
        <v>2722</v>
      </c>
      <c r="L545" s="8">
        <v>108.88</v>
      </c>
      <c r="M545" s="9">
        <v>25</v>
      </c>
      <c r="N545" s="10">
        <v>199.59</v>
      </c>
      <c r="O545" s="11" t="s">
        <v>281</v>
      </c>
      <c r="P545" s="6">
        <v>73.324761204996321</v>
      </c>
      <c r="Q545" s="6">
        <v>7.9836</v>
      </c>
      <c r="R545" s="11"/>
      <c r="S545" s="7"/>
    </row>
    <row r="546" spans="1:19" x14ac:dyDescent="0.25">
      <c r="A546" t="s">
        <v>23</v>
      </c>
      <c r="B546" t="s">
        <v>18</v>
      </c>
      <c r="D546" s="12" t="s">
        <v>24</v>
      </c>
      <c r="E546" s="7" t="s">
        <v>25</v>
      </c>
      <c r="F546" t="s">
        <v>21</v>
      </c>
      <c r="G546" t="s">
        <v>22</v>
      </c>
      <c r="H546" s="5">
        <v>3</v>
      </c>
      <c r="I546" s="5" t="s">
        <v>9</v>
      </c>
      <c r="J546">
        <v>3</v>
      </c>
      <c r="K546" s="13">
        <v>5400</v>
      </c>
      <c r="L546" s="13">
        <v>90</v>
      </c>
      <c r="M546" s="14">
        <v>60</v>
      </c>
      <c r="N546" s="15">
        <v>199.5</v>
      </c>
      <c r="O546" s="21" t="s">
        <v>282</v>
      </c>
      <c r="P546" s="6">
        <v>36.944444444444443</v>
      </c>
      <c r="Q546" s="6">
        <v>3.3250000000000002</v>
      </c>
      <c r="R546" s="21"/>
      <c r="S546" s="21"/>
    </row>
    <row r="547" spans="1:19" x14ac:dyDescent="0.25">
      <c r="A547" t="s">
        <v>23</v>
      </c>
      <c r="B547" t="s">
        <v>18</v>
      </c>
      <c r="D547" s="12" t="s">
        <v>24</v>
      </c>
      <c r="E547" s="7" t="s">
        <v>25</v>
      </c>
      <c r="F547" t="s">
        <v>21</v>
      </c>
      <c r="G547" t="s">
        <v>22</v>
      </c>
      <c r="H547" s="5">
        <v>6</v>
      </c>
      <c r="I547" s="5" t="s">
        <v>9</v>
      </c>
      <c r="J547">
        <v>6</v>
      </c>
      <c r="K547" s="13">
        <v>15000</v>
      </c>
      <c r="L547" s="13">
        <v>125</v>
      </c>
      <c r="M547" s="14">
        <v>120</v>
      </c>
      <c r="N547" s="15">
        <v>195.6</v>
      </c>
      <c r="O547" s="21" t="s">
        <v>284</v>
      </c>
      <c r="P547" s="6">
        <v>13.04</v>
      </c>
      <c r="Q547" s="6">
        <v>1.63</v>
      </c>
      <c r="R547" s="21"/>
      <c r="S547" s="23"/>
    </row>
    <row r="548" spans="1:19" x14ac:dyDescent="0.25">
      <c r="A548" t="s">
        <v>23</v>
      </c>
      <c r="B548" t="s">
        <v>18</v>
      </c>
      <c r="D548" s="7" t="s">
        <v>24</v>
      </c>
      <c r="E548" s="7" t="s">
        <v>25</v>
      </c>
      <c r="F548" t="s">
        <v>21</v>
      </c>
      <c r="G548" t="s">
        <v>22</v>
      </c>
      <c r="H548" s="5">
        <v>15</v>
      </c>
      <c r="I548" s="5" t="s">
        <v>9</v>
      </c>
      <c r="J548">
        <v>15</v>
      </c>
      <c r="K548" s="8">
        <v>30000</v>
      </c>
      <c r="L548" s="8">
        <v>125</v>
      </c>
      <c r="M548" s="9">
        <v>240</v>
      </c>
      <c r="N548" s="10">
        <v>194.875</v>
      </c>
      <c r="O548" s="23" t="s">
        <v>285</v>
      </c>
      <c r="P548" s="6">
        <v>6.4958333333333336</v>
      </c>
      <c r="Q548" s="6">
        <v>0.8119791666666667</v>
      </c>
      <c r="R548" s="23"/>
      <c r="S548" s="12"/>
    </row>
    <row r="549" spans="1:19" x14ac:dyDescent="0.25">
      <c r="A549" t="s">
        <v>23</v>
      </c>
      <c r="B549" t="s">
        <v>18</v>
      </c>
      <c r="D549" s="12" t="s">
        <v>24</v>
      </c>
      <c r="E549" s="7" t="s">
        <v>20</v>
      </c>
      <c r="F549" t="s">
        <v>21</v>
      </c>
      <c r="G549" t="s">
        <v>22</v>
      </c>
      <c r="H549" s="5">
        <v>1</v>
      </c>
      <c r="I549" s="5" t="s">
        <v>9</v>
      </c>
      <c r="J549">
        <v>1</v>
      </c>
      <c r="K549" s="13">
        <v>2689</v>
      </c>
      <c r="L549" s="13">
        <v>103.42307692307692</v>
      </c>
      <c r="M549" s="14">
        <v>26</v>
      </c>
      <c r="N549" s="15">
        <v>192</v>
      </c>
      <c r="O549" s="16" t="s">
        <v>50</v>
      </c>
      <c r="P549" s="6">
        <v>71.402008181480099</v>
      </c>
      <c r="Q549" s="6">
        <v>7.384615384615385</v>
      </c>
      <c r="R549" s="16"/>
      <c r="S549" s="23"/>
    </row>
    <row r="550" spans="1:19" x14ac:dyDescent="0.25">
      <c r="A550" t="s">
        <v>23</v>
      </c>
      <c r="B550" t="s">
        <v>18</v>
      </c>
      <c r="D550" s="7" t="s">
        <v>24</v>
      </c>
      <c r="E550" s="7" t="s">
        <v>25</v>
      </c>
      <c r="F550" t="s">
        <v>21</v>
      </c>
      <c r="G550" t="s">
        <v>22</v>
      </c>
      <c r="H550" s="5">
        <v>1</v>
      </c>
      <c r="I550" s="5" t="s">
        <v>9</v>
      </c>
      <c r="J550">
        <v>1</v>
      </c>
      <c r="K550" s="8">
        <v>2293</v>
      </c>
      <c r="L550" s="8">
        <v>88.192307692307693</v>
      </c>
      <c r="M550" s="9">
        <v>26</v>
      </c>
      <c r="N550" s="10">
        <v>192</v>
      </c>
      <c r="O550" s="23" t="s">
        <v>286</v>
      </c>
      <c r="P550" s="6">
        <v>83.733100741386835</v>
      </c>
      <c r="Q550" s="6">
        <v>7.384615384615385</v>
      </c>
      <c r="R550" s="23"/>
      <c r="S550" s="16"/>
    </row>
    <row r="551" spans="1:19" x14ac:dyDescent="0.25">
      <c r="A551" t="s">
        <v>23</v>
      </c>
      <c r="B551" t="s">
        <v>18</v>
      </c>
      <c r="D551" s="12" t="s">
        <v>24</v>
      </c>
      <c r="E551" s="7" t="s">
        <v>25</v>
      </c>
      <c r="F551" t="s">
        <v>21</v>
      </c>
      <c r="G551" t="s">
        <v>22</v>
      </c>
      <c r="H551" s="5">
        <v>1</v>
      </c>
      <c r="I551" s="5" t="s">
        <v>9</v>
      </c>
      <c r="J551">
        <v>1</v>
      </c>
      <c r="K551" s="13">
        <v>2100</v>
      </c>
      <c r="L551" s="13">
        <v>80.769230769230774</v>
      </c>
      <c r="M551" s="14">
        <v>26</v>
      </c>
      <c r="N551" s="15">
        <v>192</v>
      </c>
      <c r="O551" s="21" t="s">
        <v>287</v>
      </c>
      <c r="P551" s="6">
        <v>91.428571428571431</v>
      </c>
      <c r="Q551" s="6">
        <v>7.384615384615385</v>
      </c>
      <c r="R551" s="21"/>
      <c r="S551" s="23"/>
    </row>
    <row r="552" spans="1:19" x14ac:dyDescent="0.25">
      <c r="A552" t="s">
        <v>23</v>
      </c>
      <c r="B552" t="s">
        <v>18</v>
      </c>
      <c r="D552" s="7" t="s">
        <v>24</v>
      </c>
      <c r="E552" s="7" t="s">
        <v>25</v>
      </c>
      <c r="F552" t="s">
        <v>21</v>
      </c>
      <c r="G552" t="s">
        <v>22</v>
      </c>
      <c r="H552" s="5">
        <v>7</v>
      </c>
      <c r="I552" s="5" t="s">
        <v>9</v>
      </c>
      <c r="J552">
        <v>7</v>
      </c>
      <c r="K552" s="8">
        <v>20000</v>
      </c>
      <c r="L552" s="8">
        <v>121.21212121212122</v>
      </c>
      <c r="M552" s="9">
        <v>165</v>
      </c>
      <c r="N552" s="10">
        <v>191.1</v>
      </c>
      <c r="O552" s="25" t="s">
        <v>288</v>
      </c>
      <c r="P552" s="6">
        <v>9.5549999999999997</v>
      </c>
      <c r="Q552" s="6">
        <v>1.1581818181818182</v>
      </c>
      <c r="R552" s="25"/>
      <c r="S552" s="21"/>
    </row>
    <row r="553" spans="1:19" x14ac:dyDescent="0.25">
      <c r="A553" t="s">
        <v>23</v>
      </c>
      <c r="B553" t="s">
        <v>18</v>
      </c>
      <c r="D553" s="12" t="s">
        <v>24</v>
      </c>
      <c r="E553" s="7" t="s">
        <v>25</v>
      </c>
      <c r="F553" t="s">
        <v>21</v>
      </c>
      <c r="G553" t="s">
        <v>22</v>
      </c>
      <c r="H553" s="5">
        <v>7</v>
      </c>
      <c r="I553" s="5" t="s">
        <v>9</v>
      </c>
      <c r="J553">
        <v>7</v>
      </c>
      <c r="K553" s="13">
        <v>19000</v>
      </c>
      <c r="L553" s="13">
        <v>115.15151515151516</v>
      </c>
      <c r="M553" s="14">
        <v>165</v>
      </c>
      <c r="N553" s="15">
        <v>191.1</v>
      </c>
      <c r="O553" s="27" t="s">
        <v>289</v>
      </c>
      <c r="P553" s="6">
        <v>10.057894736842105</v>
      </c>
      <c r="Q553" s="6">
        <v>1.1581818181818182</v>
      </c>
      <c r="R553" s="27"/>
      <c r="S553" s="23"/>
    </row>
    <row r="554" spans="1:19" x14ac:dyDescent="0.25">
      <c r="A554" t="s">
        <v>23</v>
      </c>
      <c r="B554" t="s">
        <v>18</v>
      </c>
      <c r="D554" s="7" t="s">
        <v>24</v>
      </c>
      <c r="E554" s="7" t="s">
        <v>25</v>
      </c>
      <c r="F554" t="s">
        <v>21</v>
      </c>
      <c r="G554" t="s">
        <v>22</v>
      </c>
      <c r="H554" s="5">
        <v>7</v>
      </c>
      <c r="I554" s="5" t="s">
        <v>9</v>
      </c>
      <c r="J554">
        <v>7</v>
      </c>
      <c r="K554" s="8">
        <v>19000</v>
      </c>
      <c r="L554" s="8">
        <v>115.15151515151516</v>
      </c>
      <c r="M554" s="9">
        <v>165</v>
      </c>
      <c r="N554" s="10">
        <v>191.1</v>
      </c>
      <c r="O554" s="25" t="s">
        <v>290</v>
      </c>
      <c r="P554" s="6">
        <v>10.057894736842105</v>
      </c>
      <c r="Q554" s="6">
        <v>1.1581818181818182</v>
      </c>
      <c r="R554" s="25"/>
      <c r="S554" s="27"/>
    </row>
    <row r="555" spans="1:19" x14ac:dyDescent="0.25">
      <c r="A555" t="s">
        <v>23</v>
      </c>
      <c r="B555" t="s">
        <v>18</v>
      </c>
      <c r="D555" s="12" t="s">
        <v>24</v>
      </c>
      <c r="E555" s="7" t="s">
        <v>25</v>
      </c>
      <c r="F555" t="s">
        <v>21</v>
      </c>
      <c r="G555" t="s">
        <v>22</v>
      </c>
      <c r="H555" s="5">
        <v>5</v>
      </c>
      <c r="I555" s="5" t="s">
        <v>9</v>
      </c>
      <c r="J555">
        <v>5</v>
      </c>
      <c r="K555" s="13">
        <v>12500</v>
      </c>
      <c r="L555" s="13">
        <v>125</v>
      </c>
      <c r="M555" s="14">
        <v>100</v>
      </c>
      <c r="N555" s="15">
        <v>185</v>
      </c>
      <c r="O555" s="21" t="s">
        <v>291</v>
      </c>
      <c r="P555" s="6">
        <v>14.8</v>
      </c>
      <c r="Q555" s="6">
        <v>1.85</v>
      </c>
      <c r="R555" s="21"/>
      <c r="S555" s="23"/>
    </row>
    <row r="556" spans="1:19" x14ac:dyDescent="0.25">
      <c r="A556" t="s">
        <v>23</v>
      </c>
      <c r="B556" t="s">
        <v>18</v>
      </c>
      <c r="D556" s="7" t="s">
        <v>24</v>
      </c>
      <c r="E556" s="7" t="s">
        <v>25</v>
      </c>
      <c r="F556" t="s">
        <v>21</v>
      </c>
      <c r="G556" t="s">
        <v>22</v>
      </c>
      <c r="H556" s="5">
        <v>2</v>
      </c>
      <c r="I556" s="5" t="s">
        <v>9</v>
      </c>
      <c r="J556">
        <v>2</v>
      </c>
      <c r="K556" s="8">
        <v>3495</v>
      </c>
      <c r="L556" s="8">
        <v>99.857142857142861</v>
      </c>
      <c r="M556" s="9">
        <v>35</v>
      </c>
      <c r="N556" s="10">
        <v>184.25</v>
      </c>
      <c r="O556" s="23" t="s">
        <v>292</v>
      </c>
      <c r="P556" s="6">
        <v>52.718168812589418</v>
      </c>
      <c r="Q556" s="6">
        <v>5.2642857142857142</v>
      </c>
      <c r="R556" s="23"/>
      <c r="S556" s="16"/>
    </row>
    <row r="557" spans="1:19" x14ac:dyDescent="0.25">
      <c r="A557" t="s">
        <v>23</v>
      </c>
      <c r="B557" t="s">
        <v>18</v>
      </c>
      <c r="D557" s="12" t="s">
        <v>24</v>
      </c>
      <c r="E557" s="7" t="s">
        <v>25</v>
      </c>
      <c r="F557" t="s">
        <v>21</v>
      </c>
      <c r="G557" t="s">
        <v>22</v>
      </c>
      <c r="H557" s="5">
        <v>7</v>
      </c>
      <c r="I557" s="5" t="s">
        <v>9</v>
      </c>
      <c r="J557">
        <v>7</v>
      </c>
      <c r="K557" s="13">
        <v>25000</v>
      </c>
      <c r="L557" s="13">
        <v>125</v>
      </c>
      <c r="M557" s="14">
        <v>200</v>
      </c>
      <c r="N557" s="15">
        <v>179</v>
      </c>
      <c r="O557" s="21" t="s">
        <v>293</v>
      </c>
      <c r="P557" s="6">
        <v>7.16</v>
      </c>
      <c r="Q557" s="6">
        <v>0.89500000000000002</v>
      </c>
      <c r="R557" s="21"/>
      <c r="S557" s="11"/>
    </row>
    <row r="558" spans="1:19" x14ac:dyDescent="0.25">
      <c r="A558" t="s">
        <v>23</v>
      </c>
      <c r="B558" t="s">
        <v>18</v>
      </c>
      <c r="D558" s="7" t="s">
        <v>24</v>
      </c>
      <c r="E558" s="7" t="s">
        <v>25</v>
      </c>
      <c r="F558" t="s">
        <v>21</v>
      </c>
      <c r="G558" t="s">
        <v>22</v>
      </c>
      <c r="H558" s="5">
        <v>2</v>
      </c>
      <c r="I558" s="5" t="s">
        <v>9</v>
      </c>
      <c r="J558">
        <v>2</v>
      </c>
      <c r="K558" s="8">
        <v>4200</v>
      </c>
      <c r="L558" s="8">
        <v>84</v>
      </c>
      <c r="M558" s="9">
        <v>50</v>
      </c>
      <c r="N558" s="10">
        <v>178.2</v>
      </c>
      <c r="O558" s="25" t="s">
        <v>294</v>
      </c>
      <c r="P558" s="6">
        <v>42.428571428571423</v>
      </c>
      <c r="Q558" s="6">
        <v>3.5639999999999996</v>
      </c>
      <c r="R558" s="25"/>
      <c r="S558" s="16"/>
    </row>
    <row r="559" spans="1:19" x14ac:dyDescent="0.25">
      <c r="A559" t="s">
        <v>23</v>
      </c>
      <c r="B559" t="s">
        <v>18</v>
      </c>
      <c r="D559" s="12" t="s">
        <v>24</v>
      </c>
      <c r="E559" s="7" t="s">
        <v>25</v>
      </c>
      <c r="F559" t="s">
        <v>21</v>
      </c>
      <c r="G559" t="s">
        <v>22</v>
      </c>
      <c r="H559" s="5">
        <v>1</v>
      </c>
      <c r="I559" s="5" t="s">
        <v>9</v>
      </c>
      <c r="J559">
        <v>1</v>
      </c>
      <c r="K559" s="13">
        <v>2293</v>
      </c>
      <c r="L559" s="13">
        <v>88.192307692307693</v>
      </c>
      <c r="M559" s="14">
        <v>26</v>
      </c>
      <c r="N559" s="15">
        <v>178</v>
      </c>
      <c r="O559" s="21" t="s">
        <v>295</v>
      </c>
      <c r="P559" s="6">
        <v>77.627562145660704</v>
      </c>
      <c r="Q559" s="6">
        <v>6.8461538461538458</v>
      </c>
      <c r="R559" s="21"/>
      <c r="S559" s="25"/>
    </row>
    <row r="560" spans="1:19" x14ac:dyDescent="0.25">
      <c r="A560" t="s">
        <v>23</v>
      </c>
      <c r="B560" t="s">
        <v>18</v>
      </c>
      <c r="D560" s="7" t="s">
        <v>24</v>
      </c>
      <c r="E560" s="7" t="s">
        <v>25</v>
      </c>
      <c r="F560" t="s">
        <v>21</v>
      </c>
      <c r="G560" t="s">
        <v>22</v>
      </c>
      <c r="H560" s="5">
        <v>1</v>
      </c>
      <c r="I560" s="5" t="s">
        <v>9</v>
      </c>
      <c r="J560">
        <v>1</v>
      </c>
      <c r="K560" s="8">
        <v>2100</v>
      </c>
      <c r="L560" s="8">
        <v>80.769230769230774</v>
      </c>
      <c r="M560" s="9">
        <v>26</v>
      </c>
      <c r="N560" s="10">
        <v>178</v>
      </c>
      <c r="O560" s="23" t="s">
        <v>296</v>
      </c>
      <c r="P560" s="6">
        <v>84.761904761904759</v>
      </c>
      <c r="Q560" s="6">
        <v>6.8461538461538458</v>
      </c>
      <c r="R560" s="23"/>
      <c r="S560" s="21"/>
    </row>
    <row r="561" spans="1:19" x14ac:dyDescent="0.25">
      <c r="A561" t="s">
        <v>23</v>
      </c>
      <c r="B561" t="s">
        <v>18</v>
      </c>
      <c r="D561" s="12" t="s">
        <v>24</v>
      </c>
      <c r="E561" s="7" t="s">
        <v>20</v>
      </c>
      <c r="F561" t="s">
        <v>21</v>
      </c>
      <c r="G561" t="s">
        <v>22</v>
      </c>
      <c r="H561" s="5">
        <v>6</v>
      </c>
      <c r="I561" s="5" t="s">
        <v>9</v>
      </c>
      <c r="J561">
        <v>6</v>
      </c>
      <c r="K561" s="13">
        <v>14000</v>
      </c>
      <c r="L561" s="13">
        <v>116.66666666666667</v>
      </c>
      <c r="M561" s="14">
        <v>120</v>
      </c>
      <c r="N561" s="15">
        <v>177</v>
      </c>
      <c r="O561" s="21" t="s">
        <v>297</v>
      </c>
      <c r="P561" s="6">
        <v>12.642857142857142</v>
      </c>
      <c r="Q561" s="6">
        <v>1.4750000000000001</v>
      </c>
      <c r="R561" s="21"/>
      <c r="S561" s="23"/>
    </row>
    <row r="562" spans="1:19" x14ac:dyDescent="0.25">
      <c r="A562" t="s">
        <v>23</v>
      </c>
      <c r="B562" t="s">
        <v>18</v>
      </c>
      <c r="D562" s="7" t="s">
        <v>24</v>
      </c>
      <c r="E562" s="7" t="s">
        <v>25</v>
      </c>
      <c r="F562" t="s">
        <v>21</v>
      </c>
      <c r="G562" t="s">
        <v>22</v>
      </c>
      <c r="H562" s="5">
        <v>6</v>
      </c>
      <c r="I562" s="5" t="s">
        <v>9</v>
      </c>
      <c r="J562">
        <v>6</v>
      </c>
      <c r="K562" s="8">
        <v>15000</v>
      </c>
      <c r="L562" s="8">
        <v>125</v>
      </c>
      <c r="M562" s="9">
        <v>120</v>
      </c>
      <c r="N562" s="10">
        <v>177</v>
      </c>
      <c r="O562" s="25" t="s">
        <v>298</v>
      </c>
      <c r="P562" s="6">
        <v>11.799999999999999</v>
      </c>
      <c r="Q562" s="6">
        <v>1.4750000000000001</v>
      </c>
      <c r="R562" s="25"/>
      <c r="S562" s="27"/>
    </row>
    <row r="563" spans="1:19" x14ac:dyDescent="0.25">
      <c r="A563" t="s">
        <v>23</v>
      </c>
      <c r="B563" t="s">
        <v>18</v>
      </c>
      <c r="D563" s="12" t="s">
        <v>24</v>
      </c>
      <c r="E563" s="7" t="s">
        <v>20</v>
      </c>
      <c r="F563" t="s">
        <v>21</v>
      </c>
      <c r="G563" t="s">
        <v>22</v>
      </c>
      <c r="H563" s="5">
        <v>3</v>
      </c>
      <c r="I563" s="5" t="s">
        <v>9</v>
      </c>
      <c r="J563">
        <v>3</v>
      </c>
      <c r="K563" s="13">
        <v>5560</v>
      </c>
      <c r="L563" s="13">
        <v>111.2</v>
      </c>
      <c r="M563" s="14">
        <v>50</v>
      </c>
      <c r="N563" s="15">
        <v>175</v>
      </c>
      <c r="O563" s="16" t="s">
        <v>110</v>
      </c>
      <c r="P563" s="6">
        <v>31.474820143884891</v>
      </c>
      <c r="Q563" s="6">
        <v>3.5</v>
      </c>
      <c r="R563" s="16"/>
      <c r="S563" s="23"/>
    </row>
    <row r="564" spans="1:19" x14ac:dyDescent="0.25">
      <c r="A564" t="s">
        <v>23</v>
      </c>
      <c r="B564" t="s">
        <v>18</v>
      </c>
      <c r="D564" s="7" t="s">
        <v>24</v>
      </c>
      <c r="E564" s="7" t="s">
        <v>20</v>
      </c>
      <c r="F564" t="s">
        <v>21</v>
      </c>
      <c r="G564" t="s">
        <v>22</v>
      </c>
      <c r="H564" s="5">
        <v>6</v>
      </c>
      <c r="I564" s="5" t="s">
        <v>9</v>
      </c>
      <c r="J564">
        <v>6</v>
      </c>
      <c r="K564" s="8">
        <v>14000</v>
      </c>
      <c r="L564" s="8">
        <v>116.66666666666667</v>
      </c>
      <c r="M564" s="9">
        <v>120</v>
      </c>
      <c r="N564" s="10">
        <v>173.2</v>
      </c>
      <c r="O564" s="23" t="s">
        <v>299</v>
      </c>
      <c r="P564" s="6">
        <v>12.371428571428572</v>
      </c>
      <c r="Q564" s="6">
        <v>1.4433333333333331</v>
      </c>
      <c r="R564" s="23"/>
      <c r="S564" s="12"/>
    </row>
    <row r="565" spans="1:19" x14ac:dyDescent="0.25">
      <c r="A565" t="s">
        <v>23</v>
      </c>
      <c r="B565" t="s">
        <v>18</v>
      </c>
      <c r="D565" s="12" t="s">
        <v>24</v>
      </c>
      <c r="E565" s="7" t="s">
        <v>25</v>
      </c>
      <c r="F565" t="s">
        <v>21</v>
      </c>
      <c r="G565" t="s">
        <v>22</v>
      </c>
      <c r="H565" s="5">
        <v>5</v>
      </c>
      <c r="I565" s="5" t="s">
        <v>9</v>
      </c>
      <c r="J565">
        <v>5</v>
      </c>
      <c r="K565" s="13">
        <v>12500</v>
      </c>
      <c r="L565" s="13">
        <v>125</v>
      </c>
      <c r="M565" s="14">
        <v>100</v>
      </c>
      <c r="N565" s="15">
        <v>170</v>
      </c>
      <c r="O565" s="27" t="s">
        <v>300</v>
      </c>
      <c r="P565" s="6">
        <v>13.6</v>
      </c>
      <c r="Q565" s="6">
        <v>1.7</v>
      </c>
      <c r="R565" s="27"/>
      <c r="S565" s="11"/>
    </row>
    <row r="566" spans="1:19" x14ac:dyDescent="0.25">
      <c r="A566" t="s">
        <v>23</v>
      </c>
      <c r="B566" t="s">
        <v>18</v>
      </c>
      <c r="D566" s="7" t="s">
        <v>24</v>
      </c>
      <c r="E566" s="7" t="s">
        <v>25</v>
      </c>
      <c r="F566" t="s">
        <v>21</v>
      </c>
      <c r="G566" t="s">
        <v>22</v>
      </c>
      <c r="H566" s="5">
        <v>15</v>
      </c>
      <c r="I566" s="5" t="s">
        <v>9</v>
      </c>
      <c r="J566">
        <v>15</v>
      </c>
      <c r="K566" s="8">
        <v>30000</v>
      </c>
      <c r="L566" s="8">
        <v>125</v>
      </c>
      <c r="M566" s="9">
        <v>240</v>
      </c>
      <c r="N566" s="10">
        <v>169.99</v>
      </c>
      <c r="O566" s="20" t="s">
        <v>301</v>
      </c>
      <c r="P566" s="6">
        <v>5.6663333333333341</v>
      </c>
      <c r="Q566" s="6">
        <v>0.70829166666666665</v>
      </c>
      <c r="R566" s="20"/>
      <c r="S566" s="21"/>
    </row>
    <row r="567" spans="1:19" x14ac:dyDescent="0.25">
      <c r="A567" t="s">
        <v>23</v>
      </c>
      <c r="B567" t="s">
        <v>18</v>
      </c>
      <c r="D567" s="12" t="s">
        <v>24</v>
      </c>
      <c r="E567" s="7" t="s">
        <v>25</v>
      </c>
      <c r="F567" t="s">
        <v>21</v>
      </c>
      <c r="G567" t="s">
        <v>22</v>
      </c>
      <c r="H567" s="5">
        <v>5</v>
      </c>
      <c r="I567" s="5" t="s">
        <v>9</v>
      </c>
      <c r="J567">
        <v>5</v>
      </c>
      <c r="K567" s="13">
        <v>12000</v>
      </c>
      <c r="L567" s="13">
        <v>120</v>
      </c>
      <c r="M567" s="14">
        <v>100</v>
      </c>
      <c r="N567" s="15">
        <v>169.2</v>
      </c>
      <c r="O567" s="21" t="s">
        <v>302</v>
      </c>
      <c r="P567" s="6">
        <v>14.1</v>
      </c>
      <c r="Q567" s="6">
        <v>1.6919999999999999</v>
      </c>
      <c r="R567" s="21"/>
      <c r="S567" s="11"/>
    </row>
    <row r="568" spans="1:19" x14ac:dyDescent="0.25">
      <c r="A568" t="s">
        <v>23</v>
      </c>
      <c r="B568" t="s">
        <v>18</v>
      </c>
      <c r="D568" s="7" t="s">
        <v>24</v>
      </c>
      <c r="E568" s="7" t="s">
        <v>25</v>
      </c>
      <c r="F568" t="s">
        <v>21</v>
      </c>
      <c r="G568" t="s">
        <v>22</v>
      </c>
      <c r="H568" s="5">
        <v>1</v>
      </c>
      <c r="I568" s="5" t="s">
        <v>9</v>
      </c>
      <c r="J568">
        <v>1</v>
      </c>
      <c r="K568" s="8">
        <v>3100</v>
      </c>
      <c r="L568" s="8">
        <v>73.80952380952381</v>
      </c>
      <c r="M568" s="9">
        <v>42</v>
      </c>
      <c r="N568" s="10">
        <v>168.05799999999999</v>
      </c>
      <c r="O568" s="23" t="s">
        <v>303</v>
      </c>
      <c r="P568" s="6">
        <v>54.212258064516128</v>
      </c>
      <c r="Q568" s="6">
        <v>4.001380952380952</v>
      </c>
      <c r="R568" s="23"/>
      <c r="S568" s="12"/>
    </row>
    <row r="569" spans="1:19" x14ac:dyDescent="0.25">
      <c r="A569" t="s">
        <v>23</v>
      </c>
      <c r="B569" t="s">
        <v>18</v>
      </c>
      <c r="D569" s="7" t="s">
        <v>24</v>
      </c>
      <c r="E569" s="7" t="s">
        <v>25</v>
      </c>
      <c r="F569" t="s">
        <v>21</v>
      </c>
      <c r="G569" t="s">
        <v>22</v>
      </c>
      <c r="H569" s="5">
        <v>6</v>
      </c>
      <c r="I569" s="5" t="s">
        <v>9</v>
      </c>
      <c r="J569">
        <v>6</v>
      </c>
      <c r="K569" s="8">
        <v>15000</v>
      </c>
      <c r="L569" s="8">
        <v>125</v>
      </c>
      <c r="M569" s="9">
        <v>120</v>
      </c>
      <c r="N569" s="10">
        <v>167</v>
      </c>
      <c r="O569" s="25" t="s">
        <v>304</v>
      </c>
      <c r="P569" s="6">
        <v>11.133333333333333</v>
      </c>
      <c r="Q569" s="6">
        <v>1.3916666666666666</v>
      </c>
      <c r="R569" s="25"/>
      <c r="S569" s="17"/>
    </row>
    <row r="570" spans="1:19" x14ac:dyDescent="0.25">
      <c r="A570" t="s">
        <v>23</v>
      </c>
      <c r="B570" t="s">
        <v>18</v>
      </c>
      <c r="D570" s="12" t="s">
        <v>24</v>
      </c>
      <c r="E570" s="7" t="s">
        <v>25</v>
      </c>
      <c r="F570" t="s">
        <v>21</v>
      </c>
      <c r="G570" t="s">
        <v>22</v>
      </c>
      <c r="H570" s="5">
        <v>1</v>
      </c>
      <c r="I570" s="5" t="s">
        <v>9</v>
      </c>
      <c r="J570">
        <v>1</v>
      </c>
      <c r="K570" s="13">
        <v>3100</v>
      </c>
      <c r="L570" s="13">
        <v>73.80952380952381</v>
      </c>
      <c r="M570" s="14">
        <v>42</v>
      </c>
      <c r="N570" s="15">
        <v>165.858</v>
      </c>
      <c r="O570" s="21" t="s">
        <v>305</v>
      </c>
      <c r="P570" s="6">
        <v>53.502580645161295</v>
      </c>
      <c r="Q570" s="6">
        <v>3.9490000000000003</v>
      </c>
      <c r="R570" s="21"/>
      <c r="S570" s="27"/>
    </row>
    <row r="571" spans="1:19" x14ac:dyDescent="0.25">
      <c r="A571" t="s">
        <v>23</v>
      </c>
      <c r="B571" t="s">
        <v>18</v>
      </c>
      <c r="D571" s="7" t="s">
        <v>24</v>
      </c>
      <c r="E571" s="7" t="s">
        <v>25</v>
      </c>
      <c r="F571" t="s">
        <v>21</v>
      </c>
      <c r="G571" t="s">
        <v>22</v>
      </c>
      <c r="H571" s="5">
        <v>1</v>
      </c>
      <c r="I571" s="5" t="s">
        <v>9</v>
      </c>
      <c r="J571">
        <v>1</v>
      </c>
      <c r="K571" s="8">
        <v>3100</v>
      </c>
      <c r="L571" s="8">
        <v>73.80952380952381</v>
      </c>
      <c r="M571" s="9">
        <v>42</v>
      </c>
      <c r="N571" s="10">
        <v>164.75799999999998</v>
      </c>
      <c r="O571" s="23" t="s">
        <v>306</v>
      </c>
      <c r="P571" s="6">
        <v>53.147741935483864</v>
      </c>
      <c r="Q571" s="6">
        <v>3.9228095238095233</v>
      </c>
      <c r="R571" s="23"/>
      <c r="S571" s="23"/>
    </row>
    <row r="572" spans="1:19" x14ac:dyDescent="0.25">
      <c r="A572" t="s">
        <v>23</v>
      </c>
      <c r="B572" t="s">
        <v>18</v>
      </c>
      <c r="D572" s="12" t="s">
        <v>24</v>
      </c>
      <c r="E572" s="7" t="s">
        <v>25</v>
      </c>
      <c r="F572" t="s">
        <v>21</v>
      </c>
      <c r="G572" t="s">
        <v>22</v>
      </c>
      <c r="H572" s="5">
        <v>5</v>
      </c>
      <c r="I572" s="5" t="s">
        <v>9</v>
      </c>
      <c r="J572">
        <v>5</v>
      </c>
      <c r="K572" s="13">
        <v>12500</v>
      </c>
      <c r="L572" s="13">
        <v>125</v>
      </c>
      <c r="M572" s="14">
        <v>100</v>
      </c>
      <c r="N572" s="15">
        <v>160</v>
      </c>
      <c r="O572" s="27" t="s">
        <v>307</v>
      </c>
      <c r="P572" s="6">
        <v>12.8</v>
      </c>
      <c r="Q572" s="6">
        <v>1.6</v>
      </c>
      <c r="R572" s="27"/>
      <c r="S572" s="27"/>
    </row>
    <row r="573" spans="1:19" x14ac:dyDescent="0.25">
      <c r="A573" t="s">
        <v>23</v>
      </c>
      <c r="B573" t="s">
        <v>18</v>
      </c>
      <c r="D573" s="7" t="s">
        <v>24</v>
      </c>
      <c r="E573" s="7" t="s">
        <v>25</v>
      </c>
      <c r="F573" t="s">
        <v>21</v>
      </c>
      <c r="G573" t="s">
        <v>22</v>
      </c>
      <c r="H573" s="5">
        <v>4</v>
      </c>
      <c r="I573" s="5" t="s">
        <v>9</v>
      </c>
      <c r="J573">
        <v>4</v>
      </c>
      <c r="K573" s="8">
        <v>7971</v>
      </c>
      <c r="L573" s="8">
        <v>87.593406593406598</v>
      </c>
      <c r="M573" s="9">
        <v>91</v>
      </c>
      <c r="N573" s="10">
        <v>159.99</v>
      </c>
      <c r="O573" s="23" t="s">
        <v>308</v>
      </c>
      <c r="P573" s="6">
        <v>20.071509220925858</v>
      </c>
      <c r="Q573" s="6">
        <v>1.7581318681318683</v>
      </c>
      <c r="R573" s="23"/>
      <c r="S573" s="25"/>
    </row>
    <row r="574" spans="1:19" x14ac:dyDescent="0.25">
      <c r="A574" t="s">
        <v>23</v>
      </c>
      <c r="B574" t="s">
        <v>18</v>
      </c>
      <c r="D574" s="7" t="s">
        <v>24</v>
      </c>
      <c r="E574" s="7" t="s">
        <v>37</v>
      </c>
      <c r="F574" t="s">
        <v>21</v>
      </c>
      <c r="G574" t="s">
        <v>22</v>
      </c>
      <c r="H574" s="5">
        <v>1</v>
      </c>
      <c r="I574" s="5" t="s">
        <v>9</v>
      </c>
      <c r="J574">
        <v>1</v>
      </c>
      <c r="K574" s="8">
        <v>2858</v>
      </c>
      <c r="L574" s="8">
        <v>81.657142857142858</v>
      </c>
      <c r="M574" s="9">
        <v>35</v>
      </c>
      <c r="N574" s="10">
        <v>159</v>
      </c>
      <c r="O574" s="11" t="s">
        <v>53</v>
      </c>
      <c r="P574" s="6">
        <v>55.633310006997903</v>
      </c>
      <c r="Q574" s="6">
        <v>4.5428571428571427</v>
      </c>
      <c r="R574" s="11"/>
      <c r="S574" s="21"/>
    </row>
    <row r="575" spans="1:19" x14ac:dyDescent="0.25">
      <c r="A575" t="s">
        <v>23</v>
      </c>
      <c r="B575" t="s">
        <v>18</v>
      </c>
      <c r="D575" s="12" t="s">
        <v>24</v>
      </c>
      <c r="E575" s="7" t="s">
        <v>20</v>
      </c>
      <c r="F575" t="s">
        <v>21</v>
      </c>
      <c r="G575" t="s">
        <v>22</v>
      </c>
      <c r="H575" s="5">
        <v>7</v>
      </c>
      <c r="I575" s="5" t="s">
        <v>9</v>
      </c>
      <c r="J575">
        <v>7</v>
      </c>
      <c r="K575" s="13">
        <v>22000</v>
      </c>
      <c r="L575" s="13">
        <v>110</v>
      </c>
      <c r="M575" s="14">
        <v>200</v>
      </c>
      <c r="N575" s="15">
        <v>159</v>
      </c>
      <c r="O575" s="21" t="s">
        <v>310</v>
      </c>
      <c r="P575" s="6">
        <v>7.2272727272727275</v>
      </c>
      <c r="Q575" s="6">
        <v>0.79500000000000004</v>
      </c>
      <c r="R575" s="21"/>
      <c r="S575" s="7"/>
    </row>
    <row r="576" spans="1:19" x14ac:dyDescent="0.25">
      <c r="A576" t="s">
        <v>23</v>
      </c>
      <c r="B576" t="s">
        <v>18</v>
      </c>
      <c r="D576" s="7" t="s">
        <v>24</v>
      </c>
      <c r="E576" s="7" t="s">
        <v>20</v>
      </c>
      <c r="F576" t="s">
        <v>21</v>
      </c>
      <c r="G576" t="s">
        <v>22</v>
      </c>
      <c r="H576" s="5">
        <v>1</v>
      </c>
      <c r="I576" s="5" t="s">
        <v>9</v>
      </c>
      <c r="J576">
        <v>1</v>
      </c>
      <c r="K576" s="8">
        <v>2689</v>
      </c>
      <c r="L576" s="8">
        <v>103.42307692307692</v>
      </c>
      <c r="M576" s="9">
        <v>26</v>
      </c>
      <c r="N576" s="10">
        <v>156</v>
      </c>
      <c r="O576" s="11" t="s">
        <v>49</v>
      </c>
      <c r="P576" s="6">
        <v>58.014131647452579</v>
      </c>
      <c r="Q576" s="6">
        <v>6</v>
      </c>
      <c r="R576" s="11"/>
      <c r="S576" s="27"/>
    </row>
    <row r="577" spans="1:19" x14ac:dyDescent="0.25">
      <c r="A577" t="s">
        <v>23</v>
      </c>
      <c r="B577" t="s">
        <v>18</v>
      </c>
      <c r="D577" s="12" t="s">
        <v>24</v>
      </c>
      <c r="E577" s="7" t="s">
        <v>25</v>
      </c>
      <c r="F577" t="s">
        <v>21</v>
      </c>
      <c r="G577" t="s">
        <v>22</v>
      </c>
      <c r="H577" s="5">
        <v>1</v>
      </c>
      <c r="I577" s="5" t="s">
        <v>9</v>
      </c>
      <c r="J577">
        <v>1</v>
      </c>
      <c r="K577" s="13">
        <v>2293</v>
      </c>
      <c r="L577" s="13">
        <v>88.192307692307693</v>
      </c>
      <c r="M577" s="14">
        <v>26</v>
      </c>
      <c r="N577" s="15">
        <v>156</v>
      </c>
      <c r="O577" s="21" t="s">
        <v>311</v>
      </c>
      <c r="P577" s="6">
        <v>68.033144352376794</v>
      </c>
      <c r="Q577" s="6">
        <v>6</v>
      </c>
      <c r="R577" s="21"/>
      <c r="S577" s="25"/>
    </row>
    <row r="578" spans="1:19" x14ac:dyDescent="0.25">
      <c r="A578" t="s">
        <v>23</v>
      </c>
      <c r="B578" t="s">
        <v>18</v>
      </c>
      <c r="D578" s="7" t="s">
        <v>24</v>
      </c>
      <c r="E578" s="7" t="s">
        <v>25</v>
      </c>
      <c r="F578" t="s">
        <v>21</v>
      </c>
      <c r="G578" t="s">
        <v>22</v>
      </c>
      <c r="H578" s="5">
        <v>1</v>
      </c>
      <c r="I578" s="5" t="s">
        <v>9</v>
      </c>
      <c r="J578">
        <v>1</v>
      </c>
      <c r="K578" s="8">
        <v>2100</v>
      </c>
      <c r="L578" s="8">
        <v>80.769230769230774</v>
      </c>
      <c r="M578" s="9">
        <v>26</v>
      </c>
      <c r="N578" s="10">
        <v>156</v>
      </c>
      <c r="O578" s="23" t="s">
        <v>312</v>
      </c>
      <c r="P578" s="6">
        <v>74.285714285714292</v>
      </c>
      <c r="Q578" s="6">
        <v>6</v>
      </c>
      <c r="R578" s="23"/>
      <c r="S578" s="27"/>
    </row>
    <row r="579" spans="1:19" x14ac:dyDescent="0.25">
      <c r="A579" t="s">
        <v>23</v>
      </c>
      <c r="B579" t="s">
        <v>18</v>
      </c>
      <c r="D579" s="12" t="s">
        <v>24</v>
      </c>
      <c r="E579" s="7" t="s">
        <v>25</v>
      </c>
      <c r="F579" t="s">
        <v>21</v>
      </c>
      <c r="G579" t="s">
        <v>22</v>
      </c>
      <c r="H579" s="5">
        <v>3</v>
      </c>
      <c r="I579" s="5" t="s">
        <v>9</v>
      </c>
      <c r="J579">
        <v>3</v>
      </c>
      <c r="K579" s="13">
        <v>5498</v>
      </c>
      <c r="L579" s="13">
        <v>105.73076923076923</v>
      </c>
      <c r="M579" s="14">
        <v>52</v>
      </c>
      <c r="N579" s="15">
        <v>155.05464480874318</v>
      </c>
      <c r="O579" s="27" t="s">
        <v>313</v>
      </c>
      <c r="P579" s="6">
        <v>28.202008877545136</v>
      </c>
      <c r="Q579" s="6">
        <v>2.9818200924758305</v>
      </c>
      <c r="R579" s="27"/>
      <c r="S579" s="23"/>
    </row>
    <row r="580" spans="1:19" x14ac:dyDescent="0.25">
      <c r="A580" t="s">
        <v>23</v>
      </c>
      <c r="B580" t="s">
        <v>18</v>
      </c>
      <c r="D580" s="7" t="s">
        <v>24</v>
      </c>
      <c r="E580" s="7" t="s">
        <v>25</v>
      </c>
      <c r="F580" t="s">
        <v>21</v>
      </c>
      <c r="G580" t="s">
        <v>22</v>
      </c>
      <c r="H580" s="5">
        <v>3</v>
      </c>
      <c r="I580" s="5" t="s">
        <v>9</v>
      </c>
      <c r="J580">
        <v>3</v>
      </c>
      <c r="K580" s="8">
        <v>5773</v>
      </c>
      <c r="L580" s="8">
        <v>111.01923076923077</v>
      </c>
      <c r="M580" s="9">
        <v>52</v>
      </c>
      <c r="N580" s="10">
        <v>155.05464480874318</v>
      </c>
      <c r="O580" s="25" t="s">
        <v>314</v>
      </c>
      <c r="P580" s="6">
        <v>26.858590820845865</v>
      </c>
      <c r="Q580" s="6">
        <v>2.9818200924758305</v>
      </c>
      <c r="R580" s="25"/>
      <c r="S580" s="16"/>
    </row>
    <row r="581" spans="1:19" x14ac:dyDescent="0.25">
      <c r="A581" t="s">
        <v>23</v>
      </c>
      <c r="B581" t="s">
        <v>18</v>
      </c>
      <c r="D581" s="12" t="s">
        <v>24</v>
      </c>
      <c r="E581" s="7" t="s">
        <v>20</v>
      </c>
      <c r="F581" t="s">
        <v>21</v>
      </c>
      <c r="G581" t="s">
        <v>22</v>
      </c>
      <c r="H581" s="5">
        <v>3</v>
      </c>
      <c r="I581" s="5" t="s">
        <v>9</v>
      </c>
      <c r="J581">
        <v>3</v>
      </c>
      <c r="K581" s="13">
        <v>6000</v>
      </c>
      <c r="L581" s="13">
        <v>100</v>
      </c>
      <c r="M581" s="14">
        <v>60</v>
      </c>
      <c r="N581" s="15">
        <v>155</v>
      </c>
      <c r="O581" s="27" t="s">
        <v>315</v>
      </c>
      <c r="P581" s="6">
        <v>25.833333333333332</v>
      </c>
      <c r="Q581" s="6">
        <v>2.5833333333333335</v>
      </c>
      <c r="R581" s="27"/>
      <c r="S581" s="23"/>
    </row>
    <row r="582" spans="1:19" x14ac:dyDescent="0.25">
      <c r="A582" t="s">
        <v>23</v>
      </c>
      <c r="B582" t="s">
        <v>18</v>
      </c>
      <c r="D582" s="7" t="s">
        <v>24</v>
      </c>
      <c r="E582" s="7" t="s">
        <v>25</v>
      </c>
      <c r="F582" t="s">
        <v>21</v>
      </c>
      <c r="G582" t="s">
        <v>22</v>
      </c>
      <c r="H582" s="5">
        <v>1</v>
      </c>
      <c r="I582" s="5" t="s">
        <v>9</v>
      </c>
      <c r="J582">
        <v>1</v>
      </c>
      <c r="K582" s="8">
        <v>2480</v>
      </c>
      <c r="L582" s="8">
        <v>59.047619047619051</v>
      </c>
      <c r="M582" s="9">
        <v>42</v>
      </c>
      <c r="N582" s="10">
        <v>152</v>
      </c>
      <c r="O582" s="11" t="s">
        <v>45</v>
      </c>
      <c r="P582" s="6">
        <v>61.29032258064516</v>
      </c>
      <c r="Q582" s="6">
        <v>3.6190476190476191</v>
      </c>
      <c r="R582" s="11"/>
      <c r="S582" s="21"/>
    </row>
    <row r="583" spans="1:19" x14ac:dyDescent="0.25">
      <c r="A583" t="s">
        <v>23</v>
      </c>
      <c r="B583" t="s">
        <v>18</v>
      </c>
      <c r="D583" s="12" t="s">
        <v>24</v>
      </c>
      <c r="E583" s="7" t="s">
        <v>25</v>
      </c>
      <c r="F583" t="s">
        <v>21</v>
      </c>
      <c r="G583" t="s">
        <v>22</v>
      </c>
      <c r="H583" s="5">
        <v>1</v>
      </c>
      <c r="I583" s="5" t="s">
        <v>9</v>
      </c>
      <c r="J583">
        <v>1</v>
      </c>
      <c r="K583" s="13">
        <v>2480</v>
      </c>
      <c r="L583" s="13">
        <v>59.047619047619051</v>
      </c>
      <c r="M583" s="14">
        <v>42</v>
      </c>
      <c r="N583" s="15">
        <v>152</v>
      </c>
      <c r="O583" s="21" t="s">
        <v>316</v>
      </c>
      <c r="P583" s="6">
        <v>61.29032258064516</v>
      </c>
      <c r="Q583" s="6">
        <v>3.6190476190476191</v>
      </c>
      <c r="R583" s="21"/>
      <c r="S583" s="7"/>
    </row>
    <row r="584" spans="1:19" x14ac:dyDescent="0.25">
      <c r="A584" t="s">
        <v>23</v>
      </c>
      <c r="B584" t="s">
        <v>18</v>
      </c>
      <c r="D584" s="7" t="s">
        <v>24</v>
      </c>
      <c r="E584" s="7" t="s">
        <v>25</v>
      </c>
      <c r="F584" t="s">
        <v>21</v>
      </c>
      <c r="G584" t="s">
        <v>22</v>
      </c>
      <c r="H584" s="5">
        <v>5</v>
      </c>
      <c r="I584" s="5" t="s">
        <v>9</v>
      </c>
      <c r="J584">
        <v>5</v>
      </c>
      <c r="K584" s="8">
        <v>10800</v>
      </c>
      <c r="L584" s="8">
        <v>90</v>
      </c>
      <c r="M584" s="9">
        <v>120</v>
      </c>
      <c r="N584" s="10">
        <v>150</v>
      </c>
      <c r="O584" s="23" t="s">
        <v>317</v>
      </c>
      <c r="P584" s="6">
        <v>13.888888888888888</v>
      </c>
      <c r="Q584" s="6">
        <v>1.25</v>
      </c>
      <c r="R584" s="23"/>
      <c r="S584" s="21"/>
    </row>
    <row r="585" spans="1:19" x14ac:dyDescent="0.25">
      <c r="A585" t="s">
        <v>23</v>
      </c>
      <c r="B585" t="s">
        <v>18</v>
      </c>
      <c r="D585" s="12" t="s">
        <v>24</v>
      </c>
      <c r="E585" s="7" t="s">
        <v>20</v>
      </c>
      <c r="F585" t="s">
        <v>21</v>
      </c>
      <c r="G585" t="s">
        <v>22</v>
      </c>
      <c r="H585" s="5">
        <v>3</v>
      </c>
      <c r="I585" s="5" t="s">
        <v>9</v>
      </c>
      <c r="J585">
        <v>3</v>
      </c>
      <c r="K585" s="13">
        <v>5000</v>
      </c>
      <c r="L585" s="13">
        <v>111.11111111111111</v>
      </c>
      <c r="M585" s="14">
        <v>45</v>
      </c>
      <c r="N585" s="15">
        <v>149.99</v>
      </c>
      <c r="O585" s="27" t="s">
        <v>318</v>
      </c>
      <c r="P585" s="6">
        <v>29.998000000000001</v>
      </c>
      <c r="Q585" s="6">
        <v>3.3331111111111111</v>
      </c>
      <c r="R585" s="27"/>
      <c r="S585" s="23"/>
    </row>
    <row r="586" spans="1:19" x14ac:dyDescent="0.25">
      <c r="A586" t="s">
        <v>23</v>
      </c>
      <c r="B586" t="s">
        <v>18</v>
      </c>
      <c r="D586" s="7" t="s">
        <v>24</v>
      </c>
      <c r="E586" s="7" t="s">
        <v>25</v>
      </c>
      <c r="F586" t="s">
        <v>21</v>
      </c>
      <c r="G586" t="s">
        <v>22</v>
      </c>
      <c r="H586" s="5">
        <v>1</v>
      </c>
      <c r="I586" s="5" t="s">
        <v>9</v>
      </c>
      <c r="J586">
        <v>1</v>
      </c>
      <c r="K586" s="8">
        <v>1500</v>
      </c>
      <c r="L586" s="8">
        <v>100</v>
      </c>
      <c r="M586" s="9">
        <v>15</v>
      </c>
      <c r="N586" s="10">
        <v>149.80000000000001</v>
      </c>
      <c r="O586" s="7" t="s">
        <v>246</v>
      </c>
      <c r="P586" s="6">
        <v>99.866666666666674</v>
      </c>
      <c r="Q586" s="6">
        <v>9.9866666666666681</v>
      </c>
      <c r="R586" s="7"/>
      <c r="S586" s="21"/>
    </row>
    <row r="587" spans="1:19" x14ac:dyDescent="0.25">
      <c r="A587" t="s">
        <v>23</v>
      </c>
      <c r="B587" t="s">
        <v>18</v>
      </c>
      <c r="D587" s="12" t="s">
        <v>24</v>
      </c>
      <c r="E587" s="7" t="s">
        <v>25</v>
      </c>
      <c r="F587" t="s">
        <v>21</v>
      </c>
      <c r="G587" t="s">
        <v>22</v>
      </c>
      <c r="H587" s="5">
        <v>6</v>
      </c>
      <c r="I587" s="5" t="s">
        <v>9</v>
      </c>
      <c r="J587">
        <v>6</v>
      </c>
      <c r="K587" s="13">
        <v>13200</v>
      </c>
      <c r="L587" s="13">
        <v>110</v>
      </c>
      <c r="M587" s="14">
        <v>120</v>
      </c>
      <c r="N587" s="15">
        <v>149</v>
      </c>
      <c r="O587" s="27" t="s">
        <v>319</v>
      </c>
      <c r="P587" s="6">
        <v>11.287878787878787</v>
      </c>
      <c r="Q587" s="6">
        <v>1.2416666666666667</v>
      </c>
      <c r="R587" s="27"/>
      <c r="S587" s="25"/>
    </row>
    <row r="588" spans="1:19" x14ac:dyDescent="0.25">
      <c r="A588" t="s">
        <v>23</v>
      </c>
      <c r="B588" t="s">
        <v>18</v>
      </c>
      <c r="D588" s="7" t="s">
        <v>24</v>
      </c>
      <c r="E588" s="7" t="s">
        <v>25</v>
      </c>
      <c r="F588" t="s">
        <v>21</v>
      </c>
      <c r="G588" t="s">
        <v>22</v>
      </c>
      <c r="H588" s="5">
        <v>3</v>
      </c>
      <c r="I588" s="5" t="s">
        <v>9</v>
      </c>
      <c r="J588">
        <v>3</v>
      </c>
      <c r="K588" s="8">
        <v>5500</v>
      </c>
      <c r="L588" s="8">
        <v>103.18949343339588</v>
      </c>
      <c r="M588" s="9">
        <v>53.3</v>
      </c>
      <c r="N588" s="10">
        <v>147.5</v>
      </c>
      <c r="O588" s="11" t="s">
        <v>100</v>
      </c>
      <c r="P588" s="6">
        <v>26.818181818181817</v>
      </c>
      <c r="Q588" s="6">
        <v>2.7673545966228894</v>
      </c>
      <c r="R588" s="11"/>
      <c r="S588" s="16"/>
    </row>
    <row r="589" spans="1:19" x14ac:dyDescent="0.25">
      <c r="A589" t="s">
        <v>23</v>
      </c>
      <c r="B589" t="s">
        <v>18</v>
      </c>
      <c r="D589" s="12" t="s">
        <v>24</v>
      </c>
      <c r="E589" s="7" t="s">
        <v>25</v>
      </c>
      <c r="F589" t="s">
        <v>21</v>
      </c>
      <c r="G589" t="s">
        <v>22</v>
      </c>
      <c r="H589" s="5">
        <v>3</v>
      </c>
      <c r="I589" s="5" t="s">
        <v>9</v>
      </c>
      <c r="J589">
        <v>3</v>
      </c>
      <c r="K589" s="13">
        <v>5498</v>
      </c>
      <c r="L589" s="13">
        <v>105.73076923076923</v>
      </c>
      <c r="M589" s="14">
        <v>52</v>
      </c>
      <c r="N589" s="15">
        <v>146.72131147540983</v>
      </c>
      <c r="O589" s="27" t="s">
        <v>320</v>
      </c>
      <c r="P589" s="6">
        <v>26.686306197782802</v>
      </c>
      <c r="Q589" s="6">
        <v>2.8215636822194199</v>
      </c>
      <c r="R589" s="27"/>
      <c r="S589" s="11"/>
    </row>
    <row r="590" spans="1:19" x14ac:dyDescent="0.25">
      <c r="A590" t="s">
        <v>23</v>
      </c>
      <c r="B590" t="s">
        <v>18</v>
      </c>
      <c r="D590" s="7" t="s">
        <v>24</v>
      </c>
      <c r="E590" s="7" t="s">
        <v>25</v>
      </c>
      <c r="F590" t="s">
        <v>21</v>
      </c>
      <c r="G590" t="s">
        <v>22</v>
      </c>
      <c r="H590" s="5">
        <v>3</v>
      </c>
      <c r="I590" s="5" t="s">
        <v>9</v>
      </c>
      <c r="J590">
        <v>3</v>
      </c>
      <c r="K590" s="8">
        <v>5773</v>
      </c>
      <c r="L590" s="8">
        <v>111.01923076923077</v>
      </c>
      <c r="M590" s="9">
        <v>52</v>
      </c>
      <c r="N590" s="10">
        <v>143.5792349726776</v>
      </c>
      <c r="O590" s="25" t="s">
        <v>321</v>
      </c>
      <c r="P590" s="6">
        <v>24.870818460536565</v>
      </c>
      <c r="Q590" s="6">
        <v>2.7611391340899538</v>
      </c>
      <c r="R590" s="25"/>
      <c r="S590" s="27"/>
    </row>
    <row r="591" spans="1:19" x14ac:dyDescent="0.25">
      <c r="A591" t="s">
        <v>23</v>
      </c>
      <c r="B591" t="s">
        <v>18</v>
      </c>
      <c r="D591" s="12" t="s">
        <v>24</v>
      </c>
      <c r="E591" s="7" t="s">
        <v>25</v>
      </c>
      <c r="F591" t="s">
        <v>21</v>
      </c>
      <c r="G591" t="s">
        <v>22</v>
      </c>
      <c r="H591" s="5">
        <v>5</v>
      </c>
      <c r="I591" s="5" t="s">
        <v>9</v>
      </c>
      <c r="J591">
        <v>5</v>
      </c>
      <c r="K591" s="13">
        <v>12500</v>
      </c>
      <c r="L591" s="13">
        <v>125</v>
      </c>
      <c r="M591" s="14">
        <v>100</v>
      </c>
      <c r="N591" s="15">
        <v>143.38</v>
      </c>
      <c r="O591" s="21" t="s">
        <v>322</v>
      </c>
      <c r="P591" s="6">
        <v>11.4704</v>
      </c>
      <c r="Q591" s="6">
        <v>1.4338</v>
      </c>
      <c r="R591" s="21"/>
      <c r="S591" s="25"/>
    </row>
    <row r="592" spans="1:19" x14ac:dyDescent="0.25">
      <c r="A592" t="s">
        <v>23</v>
      </c>
      <c r="B592" t="s">
        <v>18</v>
      </c>
      <c r="D592" s="7" t="s">
        <v>24</v>
      </c>
      <c r="E592" s="7" t="s">
        <v>25</v>
      </c>
      <c r="F592" t="s">
        <v>21</v>
      </c>
      <c r="G592" t="s">
        <v>22</v>
      </c>
      <c r="H592" s="5">
        <v>2</v>
      </c>
      <c r="I592" s="5" t="s">
        <v>9</v>
      </c>
      <c r="J592">
        <v>2</v>
      </c>
      <c r="K592" s="8">
        <v>3400</v>
      </c>
      <c r="L592" s="8">
        <v>68</v>
      </c>
      <c r="M592" s="9">
        <v>50</v>
      </c>
      <c r="N592" s="10">
        <v>143</v>
      </c>
      <c r="O592" s="11" t="s">
        <v>323</v>
      </c>
      <c r="P592" s="6">
        <v>42.058823529411768</v>
      </c>
      <c r="Q592" s="6">
        <v>2.86</v>
      </c>
      <c r="R592" s="11"/>
      <c r="S592" s="21"/>
    </row>
    <row r="593" spans="1:19" x14ac:dyDescent="0.25">
      <c r="A593" t="s">
        <v>23</v>
      </c>
      <c r="B593" t="s">
        <v>18</v>
      </c>
      <c r="D593" s="12" t="s">
        <v>24</v>
      </c>
      <c r="E593" s="7" t="s">
        <v>25</v>
      </c>
      <c r="F593" t="s">
        <v>21</v>
      </c>
      <c r="G593" t="s">
        <v>22</v>
      </c>
      <c r="H593" s="5">
        <v>5</v>
      </c>
      <c r="I593" s="5" t="s">
        <v>9</v>
      </c>
      <c r="J593">
        <v>5</v>
      </c>
      <c r="K593" s="13">
        <v>12500</v>
      </c>
      <c r="L593" s="13">
        <v>125</v>
      </c>
      <c r="M593" s="14">
        <v>100</v>
      </c>
      <c r="N593" s="15">
        <v>143</v>
      </c>
      <c r="O593" s="27" t="s">
        <v>324</v>
      </c>
      <c r="P593" s="6">
        <v>11.440000000000001</v>
      </c>
      <c r="Q593" s="6">
        <v>1.43</v>
      </c>
      <c r="R593" s="27"/>
      <c r="S593" s="25"/>
    </row>
    <row r="594" spans="1:19" x14ac:dyDescent="0.25">
      <c r="A594" t="s">
        <v>23</v>
      </c>
      <c r="B594" t="s">
        <v>18</v>
      </c>
      <c r="D594" s="7" t="s">
        <v>24</v>
      </c>
      <c r="E594" s="7" t="s">
        <v>25</v>
      </c>
      <c r="F594" t="s">
        <v>21</v>
      </c>
      <c r="G594" t="s">
        <v>22</v>
      </c>
      <c r="H594" s="5">
        <v>5</v>
      </c>
      <c r="I594" s="5" t="s">
        <v>9</v>
      </c>
      <c r="J594">
        <v>5</v>
      </c>
      <c r="K594" s="8">
        <v>12500</v>
      </c>
      <c r="L594" s="8">
        <v>125</v>
      </c>
      <c r="M594" s="9">
        <v>100</v>
      </c>
      <c r="N594" s="10">
        <v>141.5</v>
      </c>
      <c r="O594" s="23" t="s">
        <v>325</v>
      </c>
      <c r="P594" s="6">
        <v>11.32</v>
      </c>
      <c r="Q594" s="6">
        <v>1.415</v>
      </c>
      <c r="R594" s="23"/>
      <c r="S594" s="16"/>
    </row>
    <row r="595" spans="1:19" x14ac:dyDescent="0.25">
      <c r="A595" t="s">
        <v>23</v>
      </c>
      <c r="B595" t="s">
        <v>18</v>
      </c>
      <c r="D595" s="12" t="s">
        <v>24</v>
      </c>
      <c r="E595" s="7" t="s">
        <v>25</v>
      </c>
      <c r="F595" t="s">
        <v>21</v>
      </c>
      <c r="G595" t="s">
        <v>22</v>
      </c>
      <c r="H595" s="5">
        <v>5</v>
      </c>
      <c r="I595" s="5" t="s">
        <v>9</v>
      </c>
      <c r="J595">
        <v>5</v>
      </c>
      <c r="K595" s="13">
        <v>12500</v>
      </c>
      <c r="L595" s="13">
        <v>125</v>
      </c>
      <c r="M595" s="14">
        <v>100</v>
      </c>
      <c r="N595" s="15">
        <v>141.4975</v>
      </c>
      <c r="O595" s="21" t="s">
        <v>326</v>
      </c>
      <c r="P595" s="6">
        <v>11.319799999999999</v>
      </c>
      <c r="Q595" s="6">
        <v>1.4149750000000001</v>
      </c>
      <c r="R595" s="21"/>
      <c r="S595" s="25"/>
    </row>
    <row r="596" spans="1:19" x14ac:dyDescent="0.25">
      <c r="A596" t="s">
        <v>23</v>
      </c>
      <c r="B596" t="s">
        <v>18</v>
      </c>
      <c r="D596" s="7" t="s">
        <v>24</v>
      </c>
      <c r="E596" s="7" t="s">
        <v>25</v>
      </c>
      <c r="F596" t="s">
        <v>21</v>
      </c>
      <c r="G596" t="s">
        <v>22</v>
      </c>
      <c r="H596" s="5">
        <v>1</v>
      </c>
      <c r="I596" s="5" t="s">
        <v>9</v>
      </c>
      <c r="J596">
        <v>1</v>
      </c>
      <c r="K596" s="8">
        <v>2293</v>
      </c>
      <c r="L596" s="8">
        <v>88.192307692307693</v>
      </c>
      <c r="M596" s="9">
        <v>26</v>
      </c>
      <c r="N596" s="10">
        <v>141.43</v>
      </c>
      <c r="O596" s="23" t="s">
        <v>327</v>
      </c>
      <c r="P596" s="6">
        <v>61.679023113824684</v>
      </c>
      <c r="Q596" s="6">
        <v>5.4396153846153847</v>
      </c>
      <c r="R596" s="23"/>
      <c r="S596" s="21"/>
    </row>
    <row r="597" spans="1:19" x14ac:dyDescent="0.25">
      <c r="A597" t="s">
        <v>23</v>
      </c>
      <c r="B597" t="s">
        <v>18</v>
      </c>
      <c r="D597" s="12" t="s">
        <v>24</v>
      </c>
      <c r="E597" s="7" t="s">
        <v>25</v>
      </c>
      <c r="F597" t="s">
        <v>21</v>
      </c>
      <c r="G597" t="s">
        <v>22</v>
      </c>
      <c r="H597" s="5">
        <v>1</v>
      </c>
      <c r="I597" s="5" t="s">
        <v>9</v>
      </c>
      <c r="J597">
        <v>1</v>
      </c>
      <c r="K597" s="13">
        <v>2100</v>
      </c>
      <c r="L597" s="13">
        <v>80.769230769230774</v>
      </c>
      <c r="M597" s="14">
        <v>26</v>
      </c>
      <c r="N597" s="15">
        <v>141.43</v>
      </c>
      <c r="O597" s="21" t="s">
        <v>328</v>
      </c>
      <c r="P597" s="6">
        <v>67.347619047619048</v>
      </c>
      <c r="Q597" s="6">
        <v>5.4396153846153847</v>
      </c>
      <c r="R597" s="21"/>
      <c r="S597" s="25"/>
    </row>
    <row r="598" spans="1:19" x14ac:dyDescent="0.25">
      <c r="A598" t="s">
        <v>23</v>
      </c>
      <c r="B598" t="s">
        <v>18</v>
      </c>
      <c r="D598" s="12" t="s">
        <v>24</v>
      </c>
      <c r="E598" s="7" t="s">
        <v>25</v>
      </c>
      <c r="F598" t="s">
        <v>21</v>
      </c>
      <c r="G598" t="s">
        <v>22</v>
      </c>
      <c r="H598" s="5">
        <v>3</v>
      </c>
      <c r="I598" s="5" t="s">
        <v>9</v>
      </c>
      <c r="J598">
        <v>3</v>
      </c>
      <c r="K598" s="13">
        <v>6650</v>
      </c>
      <c r="L598" s="13">
        <v>97.794117647058826</v>
      </c>
      <c r="M598" s="14">
        <v>68</v>
      </c>
      <c r="N598" s="15">
        <v>139.99</v>
      </c>
      <c r="O598" s="16" t="s">
        <v>128</v>
      </c>
      <c r="P598" s="6">
        <v>21.051127819548874</v>
      </c>
      <c r="Q598" s="6">
        <v>2.0586764705882352</v>
      </c>
      <c r="R598" s="16"/>
      <c r="S598" s="21"/>
    </row>
    <row r="599" spans="1:19" x14ac:dyDescent="0.25">
      <c r="A599" t="s">
        <v>23</v>
      </c>
      <c r="B599" t="s">
        <v>18</v>
      </c>
      <c r="D599" s="7" t="s">
        <v>24</v>
      </c>
      <c r="E599" s="7" t="s">
        <v>25</v>
      </c>
      <c r="F599" t="s">
        <v>21</v>
      </c>
      <c r="G599" t="s">
        <v>22</v>
      </c>
      <c r="H599" s="5">
        <v>3</v>
      </c>
      <c r="I599" s="5" t="s">
        <v>9</v>
      </c>
      <c r="J599">
        <v>3</v>
      </c>
      <c r="K599" s="8">
        <v>5500</v>
      </c>
      <c r="L599" s="8">
        <v>103.18949343339588</v>
      </c>
      <c r="M599" s="9">
        <v>53.3</v>
      </c>
      <c r="N599" s="10">
        <v>139.99</v>
      </c>
      <c r="O599" s="11" t="s">
        <v>104</v>
      </c>
      <c r="P599" s="6">
        <v>25.452727272727273</v>
      </c>
      <c r="Q599" s="6">
        <v>2.6264540337711071</v>
      </c>
      <c r="R599" s="11"/>
      <c r="S599" s="23"/>
    </row>
    <row r="600" spans="1:19" x14ac:dyDescent="0.25">
      <c r="A600" t="s">
        <v>23</v>
      </c>
      <c r="B600" t="s">
        <v>18</v>
      </c>
      <c r="D600" s="12" t="s">
        <v>24</v>
      </c>
      <c r="E600" s="7" t="s">
        <v>20</v>
      </c>
      <c r="F600" t="s">
        <v>21</v>
      </c>
      <c r="G600" t="s">
        <v>22</v>
      </c>
      <c r="H600" s="5">
        <v>3</v>
      </c>
      <c r="I600" s="5" t="s">
        <v>9</v>
      </c>
      <c r="J600">
        <v>3</v>
      </c>
      <c r="K600" s="13">
        <v>7500</v>
      </c>
      <c r="L600" s="13">
        <v>113.63636363636364</v>
      </c>
      <c r="M600" s="14">
        <v>66</v>
      </c>
      <c r="N600" s="15">
        <v>139.99</v>
      </c>
      <c r="O600" s="21" t="s">
        <v>330</v>
      </c>
      <c r="P600" s="6">
        <v>18.665333333333336</v>
      </c>
      <c r="Q600" s="6">
        <v>2.1210606060606061</v>
      </c>
      <c r="R600" s="21"/>
      <c r="S600" s="21"/>
    </row>
    <row r="601" spans="1:19" x14ac:dyDescent="0.25">
      <c r="A601" t="s">
        <v>23</v>
      </c>
      <c r="B601" t="s">
        <v>18</v>
      </c>
      <c r="D601" s="7" t="s">
        <v>24</v>
      </c>
      <c r="E601" s="7" t="s">
        <v>25</v>
      </c>
      <c r="F601" t="s">
        <v>21</v>
      </c>
      <c r="G601" t="s">
        <v>22</v>
      </c>
      <c r="H601" s="5">
        <v>1</v>
      </c>
      <c r="I601" s="5" t="s">
        <v>9</v>
      </c>
      <c r="J601">
        <v>1</v>
      </c>
      <c r="K601" s="8">
        <v>3150</v>
      </c>
      <c r="L601" s="8">
        <v>90</v>
      </c>
      <c r="M601" s="9">
        <v>35</v>
      </c>
      <c r="N601" s="10">
        <v>139</v>
      </c>
      <c r="O601" s="11" t="s">
        <v>58</v>
      </c>
      <c r="P601" s="6">
        <v>44.126984126984127</v>
      </c>
      <c r="Q601" s="6">
        <v>3.9714285714285715</v>
      </c>
      <c r="R601" s="11"/>
      <c r="S601" s="7"/>
    </row>
    <row r="602" spans="1:19" x14ac:dyDescent="0.25">
      <c r="A602" t="s">
        <v>23</v>
      </c>
      <c r="B602" t="s">
        <v>18</v>
      </c>
      <c r="D602" s="12" t="s">
        <v>24</v>
      </c>
      <c r="E602" s="7" t="s">
        <v>25</v>
      </c>
      <c r="F602" t="s">
        <v>21</v>
      </c>
      <c r="G602" t="s">
        <v>22</v>
      </c>
      <c r="H602" s="5">
        <v>4</v>
      </c>
      <c r="I602" s="5" t="s">
        <v>9</v>
      </c>
      <c r="J602">
        <v>4</v>
      </c>
      <c r="K602" s="13">
        <v>10000</v>
      </c>
      <c r="L602" s="13">
        <v>125</v>
      </c>
      <c r="M602" s="14">
        <v>80</v>
      </c>
      <c r="N602" s="15">
        <v>137.47</v>
      </c>
      <c r="O602" s="21" t="s">
        <v>331</v>
      </c>
      <c r="P602" s="6">
        <v>13.747</v>
      </c>
      <c r="Q602" s="6">
        <v>1.718375</v>
      </c>
      <c r="R602" s="21"/>
      <c r="S602" s="21"/>
    </row>
    <row r="603" spans="1:19" x14ac:dyDescent="0.25">
      <c r="A603" t="s">
        <v>23</v>
      </c>
      <c r="B603" t="s">
        <v>18</v>
      </c>
      <c r="D603" s="7" t="s">
        <v>24</v>
      </c>
      <c r="E603" s="7" t="s">
        <v>25</v>
      </c>
      <c r="F603" t="s">
        <v>21</v>
      </c>
      <c r="G603" t="s">
        <v>22</v>
      </c>
      <c r="H603" s="5">
        <v>3</v>
      </c>
      <c r="I603" s="5" t="s">
        <v>9</v>
      </c>
      <c r="J603">
        <v>3</v>
      </c>
      <c r="K603" s="8">
        <v>6497</v>
      </c>
      <c r="L603" s="8">
        <v>99.953846153846158</v>
      </c>
      <c r="M603" s="9">
        <v>65</v>
      </c>
      <c r="N603" s="10">
        <v>135.53</v>
      </c>
      <c r="O603" s="23" t="s">
        <v>332</v>
      </c>
      <c r="P603" s="6">
        <v>20.860397106356782</v>
      </c>
      <c r="Q603" s="6">
        <v>2.0850769230769233</v>
      </c>
      <c r="R603" s="23"/>
      <c r="S603" s="23"/>
    </row>
    <row r="604" spans="1:19" x14ac:dyDescent="0.25">
      <c r="A604" t="s">
        <v>23</v>
      </c>
      <c r="B604" t="s">
        <v>18</v>
      </c>
      <c r="D604" s="12" t="s">
        <v>24</v>
      </c>
      <c r="E604" s="7" t="s">
        <v>25</v>
      </c>
      <c r="F604" t="s">
        <v>21</v>
      </c>
      <c r="G604" t="s">
        <v>22</v>
      </c>
      <c r="H604" s="5">
        <v>3</v>
      </c>
      <c r="I604" s="5" t="s">
        <v>9</v>
      </c>
      <c r="J604">
        <v>3</v>
      </c>
      <c r="K604" s="13">
        <v>5800</v>
      </c>
      <c r="L604" s="13">
        <v>89.230769230769226</v>
      </c>
      <c r="M604" s="14">
        <v>65</v>
      </c>
      <c r="N604" s="15">
        <v>135.53</v>
      </c>
      <c r="O604" s="21" t="s">
        <v>333</v>
      </c>
      <c r="P604" s="6">
        <v>23.367241379310343</v>
      </c>
      <c r="Q604" s="6">
        <v>2.0850769230769233</v>
      </c>
      <c r="R604" s="21"/>
      <c r="S604" s="16"/>
    </row>
    <row r="605" spans="1:19" x14ac:dyDescent="0.25">
      <c r="A605" t="s">
        <v>23</v>
      </c>
      <c r="B605" t="s">
        <v>18</v>
      </c>
      <c r="D605" s="7" t="s">
        <v>24</v>
      </c>
      <c r="E605" s="7" t="s">
        <v>25</v>
      </c>
      <c r="F605" t="s">
        <v>21</v>
      </c>
      <c r="G605" t="s">
        <v>22</v>
      </c>
      <c r="H605" s="5">
        <v>3</v>
      </c>
      <c r="I605" s="5" t="s">
        <v>9</v>
      </c>
      <c r="J605">
        <v>3</v>
      </c>
      <c r="K605" s="8">
        <v>6079</v>
      </c>
      <c r="L605" s="8">
        <v>121.58</v>
      </c>
      <c r="M605" s="9">
        <v>50</v>
      </c>
      <c r="N605" s="10">
        <v>135.53</v>
      </c>
      <c r="O605" s="25" t="s">
        <v>334</v>
      </c>
      <c r="P605" s="6">
        <v>22.294785326533972</v>
      </c>
      <c r="Q605" s="6">
        <v>2.7105999999999999</v>
      </c>
      <c r="R605" s="25"/>
      <c r="S605" s="11"/>
    </row>
    <row r="606" spans="1:19" x14ac:dyDescent="0.25">
      <c r="A606" t="s">
        <v>23</v>
      </c>
      <c r="B606" t="s">
        <v>18</v>
      </c>
      <c r="D606" s="12" t="s">
        <v>24</v>
      </c>
      <c r="E606" s="7" t="s">
        <v>25</v>
      </c>
      <c r="F606" t="s">
        <v>21</v>
      </c>
      <c r="G606" t="s">
        <v>22</v>
      </c>
      <c r="H606" s="5">
        <v>4</v>
      </c>
      <c r="I606" s="5" t="s">
        <v>9</v>
      </c>
      <c r="J606">
        <v>4</v>
      </c>
      <c r="K606" s="13">
        <v>8100</v>
      </c>
      <c r="L606" s="13">
        <v>124.61538461538461</v>
      </c>
      <c r="M606" s="14">
        <v>65</v>
      </c>
      <c r="N606" s="15">
        <v>135.53</v>
      </c>
      <c r="O606" s="27" t="s">
        <v>335</v>
      </c>
      <c r="P606" s="6">
        <v>16.732098765432099</v>
      </c>
      <c r="Q606" s="6">
        <v>2.0850769230769233</v>
      </c>
      <c r="R606" s="27"/>
      <c r="S606" s="27"/>
    </row>
    <row r="607" spans="1:19" x14ac:dyDescent="0.25">
      <c r="A607" t="s">
        <v>23</v>
      </c>
      <c r="B607" t="s">
        <v>18</v>
      </c>
      <c r="D607" s="7" t="s">
        <v>24</v>
      </c>
      <c r="E607" s="7" t="s">
        <v>25</v>
      </c>
      <c r="F607" t="s">
        <v>21</v>
      </c>
      <c r="G607" t="s">
        <v>22</v>
      </c>
      <c r="H607" s="5">
        <v>15</v>
      </c>
      <c r="I607" s="5" t="s">
        <v>9</v>
      </c>
      <c r="J607">
        <v>15</v>
      </c>
      <c r="K607" s="8">
        <v>30000</v>
      </c>
      <c r="L607" s="8">
        <v>125</v>
      </c>
      <c r="M607" s="9">
        <v>240</v>
      </c>
      <c r="N607" s="10">
        <v>132.75</v>
      </c>
      <c r="O607" s="23" t="s">
        <v>336</v>
      </c>
      <c r="P607" s="6">
        <v>4.4249999999999998</v>
      </c>
      <c r="Q607" s="6">
        <v>0.55312499999999998</v>
      </c>
      <c r="R607" s="23"/>
      <c r="S607" s="25"/>
    </row>
    <row r="608" spans="1:19" x14ac:dyDescent="0.25">
      <c r="A608" t="s">
        <v>23</v>
      </c>
      <c r="B608" t="s">
        <v>18</v>
      </c>
      <c r="D608" s="12" t="s">
        <v>24</v>
      </c>
      <c r="E608" s="7" t="s">
        <v>25</v>
      </c>
      <c r="F608" t="s">
        <v>21</v>
      </c>
      <c r="G608" t="s">
        <v>22</v>
      </c>
      <c r="H608" s="5">
        <v>1</v>
      </c>
      <c r="I608" s="5" t="s">
        <v>9</v>
      </c>
      <c r="J608">
        <v>1</v>
      </c>
      <c r="K608" s="13">
        <v>2459</v>
      </c>
      <c r="L608" s="13">
        <v>84.793103448275858</v>
      </c>
      <c r="M608" s="14">
        <v>29</v>
      </c>
      <c r="N608" s="15">
        <v>132</v>
      </c>
      <c r="O608" s="21" t="s">
        <v>337</v>
      </c>
      <c r="P608" s="6">
        <v>53.680357869052457</v>
      </c>
      <c r="Q608" s="6">
        <v>4.5517241379310347</v>
      </c>
      <c r="R608" s="21"/>
      <c r="S608" s="21"/>
    </row>
    <row r="609" spans="1:19" x14ac:dyDescent="0.25">
      <c r="A609" t="s">
        <v>23</v>
      </c>
      <c r="B609" t="s">
        <v>18</v>
      </c>
      <c r="D609" s="7" t="s">
        <v>24</v>
      </c>
      <c r="E609" s="7" t="s">
        <v>25</v>
      </c>
      <c r="F609" t="s">
        <v>21</v>
      </c>
      <c r="G609" t="s">
        <v>22</v>
      </c>
      <c r="H609" s="5">
        <v>3</v>
      </c>
      <c r="I609" s="5" t="s">
        <v>9</v>
      </c>
      <c r="J609">
        <v>3</v>
      </c>
      <c r="K609" s="8">
        <v>5200</v>
      </c>
      <c r="L609" s="8">
        <v>130</v>
      </c>
      <c r="M609" s="9">
        <v>40</v>
      </c>
      <c r="N609" s="10">
        <v>131.63</v>
      </c>
      <c r="O609" s="25" t="s">
        <v>338</v>
      </c>
      <c r="P609" s="6">
        <v>25.313461538461539</v>
      </c>
      <c r="Q609" s="6">
        <v>3.2907500000000001</v>
      </c>
      <c r="R609" s="25"/>
      <c r="S609" s="23"/>
    </row>
    <row r="610" spans="1:19" x14ac:dyDescent="0.25">
      <c r="A610" t="s">
        <v>23</v>
      </c>
      <c r="B610" t="s">
        <v>18</v>
      </c>
      <c r="D610" s="12" t="s">
        <v>24</v>
      </c>
      <c r="E610" s="7" t="s">
        <v>25</v>
      </c>
      <c r="F610" t="s">
        <v>21</v>
      </c>
      <c r="G610" t="s">
        <v>22</v>
      </c>
      <c r="H610" s="5">
        <v>2</v>
      </c>
      <c r="I610" s="5" t="s">
        <v>9</v>
      </c>
      <c r="J610">
        <v>2</v>
      </c>
      <c r="K610" s="13">
        <v>3500</v>
      </c>
      <c r="L610" s="13">
        <v>104.79041916167665</v>
      </c>
      <c r="M610" s="14">
        <v>33.4</v>
      </c>
      <c r="N610" s="15">
        <v>131.01</v>
      </c>
      <c r="O610" s="16" t="s">
        <v>69</v>
      </c>
      <c r="P610" s="6">
        <v>37.431428571428569</v>
      </c>
      <c r="Q610" s="6">
        <v>3.9224550898203594</v>
      </c>
      <c r="R610" s="16"/>
      <c r="S610" s="21"/>
    </row>
    <row r="611" spans="1:19" x14ac:dyDescent="0.25">
      <c r="A611" t="s">
        <v>23</v>
      </c>
      <c r="B611" t="s">
        <v>18</v>
      </c>
      <c r="D611" s="7" t="s">
        <v>24</v>
      </c>
      <c r="E611" s="7" t="s">
        <v>25</v>
      </c>
      <c r="F611" t="s">
        <v>21</v>
      </c>
      <c r="G611" t="s">
        <v>22</v>
      </c>
      <c r="H611" s="5">
        <v>6</v>
      </c>
      <c r="I611" s="5" t="s">
        <v>9</v>
      </c>
      <c r="J611">
        <v>6</v>
      </c>
      <c r="K611" s="8">
        <v>15000</v>
      </c>
      <c r="L611" s="8">
        <v>125</v>
      </c>
      <c r="M611" s="9">
        <v>120</v>
      </c>
      <c r="N611" s="10">
        <v>130</v>
      </c>
      <c r="O611" s="25" t="s">
        <v>339</v>
      </c>
      <c r="P611" s="6">
        <v>8.6666666666666661</v>
      </c>
      <c r="Q611" s="6">
        <v>1.0833333333333333</v>
      </c>
      <c r="R611" s="25"/>
      <c r="S611" s="25"/>
    </row>
    <row r="612" spans="1:19" x14ac:dyDescent="0.25">
      <c r="A612" t="s">
        <v>23</v>
      </c>
      <c r="B612" t="s">
        <v>18</v>
      </c>
      <c r="D612" s="12" t="s">
        <v>24</v>
      </c>
      <c r="E612" s="7" t="s">
        <v>25</v>
      </c>
      <c r="F612" t="s">
        <v>21</v>
      </c>
      <c r="G612" t="s">
        <v>22</v>
      </c>
      <c r="H612" s="5">
        <v>3</v>
      </c>
      <c r="I612" s="5" t="s">
        <v>9</v>
      </c>
      <c r="J612">
        <v>3</v>
      </c>
      <c r="K612" s="13">
        <v>7500</v>
      </c>
      <c r="L612" s="13">
        <v>150</v>
      </c>
      <c r="M612" s="14">
        <v>50</v>
      </c>
      <c r="N612" s="15">
        <v>129.99</v>
      </c>
      <c r="O612" s="27" t="s">
        <v>340</v>
      </c>
      <c r="P612" s="6">
        <v>17.332000000000001</v>
      </c>
      <c r="Q612" s="6">
        <v>2.5998000000000001</v>
      </c>
      <c r="R612" s="27"/>
      <c r="S612" s="27"/>
    </row>
    <row r="613" spans="1:19" x14ac:dyDescent="0.25">
      <c r="A613" t="s">
        <v>23</v>
      </c>
      <c r="B613" t="s">
        <v>18</v>
      </c>
      <c r="D613" s="7" t="s">
        <v>24</v>
      </c>
      <c r="E613" s="7" t="s">
        <v>25</v>
      </c>
      <c r="F613" t="s">
        <v>21</v>
      </c>
      <c r="G613" t="s">
        <v>22</v>
      </c>
      <c r="H613" s="5">
        <v>3</v>
      </c>
      <c r="I613" s="5" t="s">
        <v>9</v>
      </c>
      <c r="J613">
        <v>3</v>
      </c>
      <c r="K613" s="8">
        <v>7500</v>
      </c>
      <c r="L613" s="8">
        <v>150</v>
      </c>
      <c r="M613" s="9">
        <v>50</v>
      </c>
      <c r="N613" s="10">
        <v>129.99</v>
      </c>
      <c r="O613" s="25" t="s">
        <v>341</v>
      </c>
      <c r="P613" s="6">
        <v>17.332000000000001</v>
      </c>
      <c r="Q613" s="6">
        <v>2.5998000000000001</v>
      </c>
      <c r="R613" s="25"/>
      <c r="S613" s="11"/>
    </row>
    <row r="614" spans="1:19" x14ac:dyDescent="0.25">
      <c r="A614" t="s">
        <v>23</v>
      </c>
      <c r="B614" t="s">
        <v>18</v>
      </c>
      <c r="D614" s="12" t="s">
        <v>24</v>
      </c>
      <c r="E614" s="7" t="s">
        <v>25</v>
      </c>
      <c r="F614" t="s">
        <v>21</v>
      </c>
      <c r="G614" t="s">
        <v>22</v>
      </c>
      <c r="H614" s="5">
        <v>3</v>
      </c>
      <c r="I614" s="5" t="s">
        <v>9</v>
      </c>
      <c r="J614">
        <v>3</v>
      </c>
      <c r="K614" s="13">
        <v>7500</v>
      </c>
      <c r="L614" s="13">
        <v>150</v>
      </c>
      <c r="M614" s="14">
        <v>50</v>
      </c>
      <c r="N614" s="15">
        <v>129.99</v>
      </c>
      <c r="O614" s="27" t="s">
        <v>342</v>
      </c>
      <c r="P614" s="6">
        <v>17.332000000000001</v>
      </c>
      <c r="Q614" s="6">
        <v>2.5998000000000001</v>
      </c>
      <c r="R614" s="27"/>
      <c r="S614" s="27"/>
    </row>
    <row r="615" spans="1:19" x14ac:dyDescent="0.25">
      <c r="A615" t="s">
        <v>23</v>
      </c>
      <c r="B615" t="s">
        <v>18</v>
      </c>
      <c r="D615" s="7" t="s">
        <v>24</v>
      </c>
      <c r="E615" s="7" t="s">
        <v>20</v>
      </c>
      <c r="F615" t="s">
        <v>21</v>
      </c>
      <c r="G615" t="s">
        <v>22</v>
      </c>
      <c r="H615" s="5">
        <v>3</v>
      </c>
      <c r="I615" s="5" t="s">
        <v>9</v>
      </c>
      <c r="J615">
        <v>3</v>
      </c>
      <c r="K615" s="8">
        <v>7200</v>
      </c>
      <c r="L615" s="8">
        <v>102.85714285714286</v>
      </c>
      <c r="M615" s="9">
        <v>70</v>
      </c>
      <c r="N615" s="10">
        <v>129.76</v>
      </c>
      <c r="O615" s="25" t="s">
        <v>343</v>
      </c>
      <c r="P615" s="6">
        <v>18.022222222222222</v>
      </c>
      <c r="Q615" s="6">
        <v>1.8537142857142856</v>
      </c>
      <c r="R615" s="25"/>
      <c r="S615" s="25"/>
    </row>
    <row r="616" spans="1:19" x14ac:dyDescent="0.25">
      <c r="A616" t="s">
        <v>23</v>
      </c>
      <c r="B616" t="s">
        <v>18</v>
      </c>
      <c r="D616" s="12" t="s">
        <v>24</v>
      </c>
      <c r="E616" s="7" t="s">
        <v>25</v>
      </c>
      <c r="F616" t="s">
        <v>21</v>
      </c>
      <c r="G616" t="s">
        <v>22</v>
      </c>
      <c r="H616" s="5">
        <v>1</v>
      </c>
      <c r="I616" s="5" t="s">
        <v>9</v>
      </c>
      <c r="J616">
        <v>1</v>
      </c>
      <c r="K616" s="13">
        <v>3150</v>
      </c>
      <c r="L616" s="13">
        <v>90</v>
      </c>
      <c r="M616" s="14">
        <v>35</v>
      </c>
      <c r="N616" s="15">
        <v>129</v>
      </c>
      <c r="O616" s="21" t="s">
        <v>344</v>
      </c>
      <c r="P616" s="6">
        <v>40.952380952380956</v>
      </c>
      <c r="Q616" s="6">
        <v>3.6857142857142855</v>
      </c>
      <c r="R616" s="21"/>
      <c r="S616" s="27"/>
    </row>
    <row r="617" spans="1:19" x14ac:dyDescent="0.25">
      <c r="A617" t="s">
        <v>23</v>
      </c>
      <c r="B617" t="s">
        <v>18</v>
      </c>
      <c r="D617" s="7" t="s">
        <v>24</v>
      </c>
      <c r="E617" s="7" t="s">
        <v>25</v>
      </c>
      <c r="F617" t="s">
        <v>21</v>
      </c>
      <c r="G617" t="s">
        <v>22</v>
      </c>
      <c r="H617" s="5">
        <v>1</v>
      </c>
      <c r="I617" s="5" t="s">
        <v>9</v>
      </c>
      <c r="J617">
        <v>1</v>
      </c>
      <c r="K617" s="8">
        <v>2953</v>
      </c>
      <c r="L617" s="8">
        <v>147.65</v>
      </c>
      <c r="M617" s="9">
        <v>20</v>
      </c>
      <c r="N617" s="10">
        <v>120</v>
      </c>
      <c r="O617" s="23" t="s">
        <v>345</v>
      </c>
      <c r="P617" s="6">
        <v>40.636640704368439</v>
      </c>
      <c r="Q617" s="6">
        <v>6</v>
      </c>
      <c r="R617" s="23"/>
      <c r="S617" s="11"/>
    </row>
    <row r="618" spans="1:19" x14ac:dyDescent="0.25">
      <c r="A618" t="s">
        <v>23</v>
      </c>
      <c r="B618" t="s">
        <v>18</v>
      </c>
      <c r="D618" s="12" t="s">
        <v>24</v>
      </c>
      <c r="E618" s="7" t="s">
        <v>25</v>
      </c>
      <c r="F618" t="s">
        <v>21</v>
      </c>
      <c r="G618" t="s">
        <v>22</v>
      </c>
      <c r="H618" s="5">
        <v>7</v>
      </c>
      <c r="I618" s="5" t="s">
        <v>9</v>
      </c>
      <c r="J618">
        <v>7</v>
      </c>
      <c r="K618" s="13">
        <v>25000</v>
      </c>
      <c r="L618" s="13">
        <v>125</v>
      </c>
      <c r="M618" s="14">
        <v>200</v>
      </c>
      <c r="N618" s="15">
        <v>119.58</v>
      </c>
      <c r="O618" s="21" t="s">
        <v>346</v>
      </c>
      <c r="P618" s="6">
        <v>4.7831999999999999</v>
      </c>
      <c r="Q618" s="6">
        <v>0.59789999999999999</v>
      </c>
      <c r="R618" s="21"/>
      <c r="S618" s="21"/>
    </row>
    <row r="619" spans="1:19" x14ac:dyDescent="0.25">
      <c r="A619" t="s">
        <v>23</v>
      </c>
      <c r="B619" t="s">
        <v>18</v>
      </c>
      <c r="D619" s="7" t="s">
        <v>24</v>
      </c>
      <c r="E619" s="7" t="s">
        <v>25</v>
      </c>
      <c r="F619" t="s">
        <v>21</v>
      </c>
      <c r="G619" t="s">
        <v>22</v>
      </c>
      <c r="H619" s="5">
        <v>1</v>
      </c>
      <c r="I619" s="5" t="s">
        <v>9</v>
      </c>
      <c r="J619">
        <v>1</v>
      </c>
      <c r="K619" s="8">
        <v>1591</v>
      </c>
      <c r="L619" s="8">
        <v>63.64</v>
      </c>
      <c r="M619" s="9">
        <v>25</v>
      </c>
      <c r="N619" s="10">
        <v>119</v>
      </c>
      <c r="O619" s="23" t="s">
        <v>347</v>
      </c>
      <c r="P619" s="6">
        <v>74.795725958516655</v>
      </c>
      <c r="Q619" s="6">
        <v>4.76</v>
      </c>
      <c r="R619" s="23"/>
      <c r="S619" s="25"/>
    </row>
    <row r="620" spans="1:19" x14ac:dyDescent="0.25">
      <c r="A620" t="s">
        <v>23</v>
      </c>
      <c r="B620" t="s">
        <v>18</v>
      </c>
      <c r="D620" s="12" t="s">
        <v>24</v>
      </c>
      <c r="E620" s="7" t="s">
        <v>25</v>
      </c>
      <c r="F620" t="s">
        <v>21</v>
      </c>
      <c r="G620" t="s">
        <v>22</v>
      </c>
      <c r="H620" s="5">
        <v>3</v>
      </c>
      <c r="I620" s="5" t="s">
        <v>9</v>
      </c>
      <c r="J620">
        <v>3</v>
      </c>
      <c r="K620" s="13">
        <v>5500</v>
      </c>
      <c r="L620" s="13">
        <v>103.18949343339588</v>
      </c>
      <c r="M620" s="14">
        <v>53.3</v>
      </c>
      <c r="N620" s="15">
        <v>118.86</v>
      </c>
      <c r="O620" s="16" t="s">
        <v>103</v>
      </c>
      <c r="P620" s="6">
        <v>21.61090909090909</v>
      </c>
      <c r="Q620" s="6">
        <v>2.2300187617260789</v>
      </c>
      <c r="R620" s="16"/>
      <c r="S620" s="21"/>
    </row>
    <row r="621" spans="1:19" x14ac:dyDescent="0.25">
      <c r="A621" t="s">
        <v>23</v>
      </c>
      <c r="B621" t="s">
        <v>18</v>
      </c>
      <c r="D621" s="7" t="s">
        <v>24</v>
      </c>
      <c r="E621" s="7" t="s">
        <v>25</v>
      </c>
      <c r="F621" t="s">
        <v>21</v>
      </c>
      <c r="G621" t="s">
        <v>22</v>
      </c>
      <c r="H621" s="5">
        <v>3</v>
      </c>
      <c r="I621" s="5" t="s">
        <v>9</v>
      </c>
      <c r="J621">
        <v>3</v>
      </c>
      <c r="K621" s="8">
        <v>5000</v>
      </c>
      <c r="L621" s="8">
        <v>125</v>
      </c>
      <c r="M621" s="9">
        <v>40</v>
      </c>
      <c r="N621" s="10">
        <v>115.99</v>
      </c>
      <c r="O621" s="25" t="s">
        <v>348</v>
      </c>
      <c r="P621" s="6">
        <v>23.198</v>
      </c>
      <c r="Q621" s="6">
        <v>2.89975</v>
      </c>
      <c r="R621" s="25"/>
      <c r="S621" s="23"/>
    </row>
    <row r="622" spans="1:19" x14ac:dyDescent="0.25">
      <c r="A622" t="s">
        <v>23</v>
      </c>
      <c r="B622" t="s">
        <v>18</v>
      </c>
      <c r="D622" s="12" t="s">
        <v>24</v>
      </c>
      <c r="E622" s="7" t="s">
        <v>25</v>
      </c>
      <c r="F622" t="s">
        <v>21</v>
      </c>
      <c r="G622" t="s">
        <v>22</v>
      </c>
      <c r="H622" s="5">
        <v>3</v>
      </c>
      <c r="I622" s="5" t="s">
        <v>9</v>
      </c>
      <c r="J622">
        <v>3</v>
      </c>
      <c r="K622" s="13">
        <v>5000</v>
      </c>
      <c r="L622" s="13">
        <v>125</v>
      </c>
      <c r="M622" s="14">
        <v>40</v>
      </c>
      <c r="N622" s="15">
        <v>115.99</v>
      </c>
      <c r="O622" s="27" t="s">
        <v>349</v>
      </c>
      <c r="P622" s="6">
        <v>23.198</v>
      </c>
      <c r="Q622" s="6">
        <v>2.89975</v>
      </c>
      <c r="R622" s="27"/>
      <c r="S622" s="16"/>
    </row>
    <row r="623" spans="1:19" x14ac:dyDescent="0.25">
      <c r="A623" t="s">
        <v>23</v>
      </c>
      <c r="B623" t="s">
        <v>18</v>
      </c>
      <c r="D623" s="7" t="s">
        <v>24</v>
      </c>
      <c r="E623" s="7" t="s">
        <v>25</v>
      </c>
      <c r="F623" t="s">
        <v>21</v>
      </c>
      <c r="G623" t="s">
        <v>22</v>
      </c>
      <c r="H623" s="5">
        <v>3</v>
      </c>
      <c r="I623" s="5" t="s">
        <v>9</v>
      </c>
      <c r="J623">
        <v>3</v>
      </c>
      <c r="K623" s="8">
        <v>5000</v>
      </c>
      <c r="L623" s="8">
        <v>125</v>
      </c>
      <c r="M623" s="9">
        <v>40</v>
      </c>
      <c r="N623" s="10">
        <v>115.99</v>
      </c>
      <c r="O623" s="25" t="s">
        <v>350</v>
      </c>
      <c r="P623" s="6">
        <v>23.198</v>
      </c>
      <c r="Q623" s="6">
        <v>2.89975</v>
      </c>
      <c r="R623" s="25"/>
      <c r="S623" s="23"/>
    </row>
    <row r="624" spans="1:19" x14ac:dyDescent="0.25">
      <c r="A624" t="s">
        <v>23</v>
      </c>
      <c r="B624" t="s">
        <v>18</v>
      </c>
      <c r="D624" s="12" t="s">
        <v>24</v>
      </c>
      <c r="E624" s="7" t="s">
        <v>25</v>
      </c>
      <c r="F624" t="s">
        <v>21</v>
      </c>
      <c r="G624" t="s">
        <v>22</v>
      </c>
      <c r="H624" s="5">
        <v>1</v>
      </c>
      <c r="I624" s="5" t="s">
        <v>9</v>
      </c>
      <c r="J624">
        <v>1</v>
      </c>
      <c r="K624" s="13">
        <v>3100</v>
      </c>
      <c r="L624" s="13">
        <v>92.537313432835816</v>
      </c>
      <c r="M624" s="14">
        <v>33.5</v>
      </c>
      <c r="N624" s="15">
        <v>115.77</v>
      </c>
      <c r="O624" s="16" t="s">
        <v>54</v>
      </c>
      <c r="P624" s="6">
        <v>37.345161290322579</v>
      </c>
      <c r="Q624" s="6">
        <v>3.4558208955223879</v>
      </c>
      <c r="R624" s="16"/>
      <c r="S624" s="21"/>
    </row>
    <row r="625" spans="1:19" x14ac:dyDescent="0.25">
      <c r="A625" t="s">
        <v>23</v>
      </c>
      <c r="B625" t="s">
        <v>18</v>
      </c>
      <c r="D625" s="7" t="s">
        <v>24</v>
      </c>
      <c r="E625" s="7" t="s">
        <v>20</v>
      </c>
      <c r="F625" t="s">
        <v>21</v>
      </c>
      <c r="G625" t="s">
        <v>22</v>
      </c>
      <c r="H625" s="5">
        <v>6</v>
      </c>
      <c r="I625" s="5" t="s">
        <v>9</v>
      </c>
      <c r="J625">
        <v>6</v>
      </c>
      <c r="K625" s="8">
        <v>13500</v>
      </c>
      <c r="L625" s="8">
        <v>112.5</v>
      </c>
      <c r="M625" s="9">
        <v>120</v>
      </c>
      <c r="N625" s="10">
        <v>113.95</v>
      </c>
      <c r="O625" s="23" t="s">
        <v>351</v>
      </c>
      <c r="P625" s="6">
        <v>8.4407407407407415</v>
      </c>
      <c r="Q625" s="6">
        <v>0.94958333333333333</v>
      </c>
      <c r="R625" s="23"/>
      <c r="S625" s="25"/>
    </row>
    <row r="626" spans="1:19" x14ac:dyDescent="0.25">
      <c r="A626" t="s">
        <v>23</v>
      </c>
      <c r="B626" t="s">
        <v>18</v>
      </c>
      <c r="D626" s="12" t="s">
        <v>24</v>
      </c>
      <c r="E626" s="7" t="s">
        <v>25</v>
      </c>
      <c r="F626" t="s">
        <v>21</v>
      </c>
      <c r="G626" t="s">
        <v>22</v>
      </c>
      <c r="H626" s="5">
        <v>2</v>
      </c>
      <c r="I626" s="5" t="s">
        <v>9</v>
      </c>
      <c r="J626">
        <v>2</v>
      </c>
      <c r="K626" s="13">
        <v>3250</v>
      </c>
      <c r="L626" s="13">
        <v>108.33333333333333</v>
      </c>
      <c r="M626" s="14">
        <v>30</v>
      </c>
      <c r="N626" s="15">
        <v>112.13</v>
      </c>
      <c r="O626" s="27" t="s">
        <v>352</v>
      </c>
      <c r="P626" s="6">
        <v>34.501538461538459</v>
      </c>
      <c r="Q626" s="6">
        <v>3.7376666666666667</v>
      </c>
      <c r="R626" s="27"/>
      <c r="S626" s="27"/>
    </row>
    <row r="627" spans="1:19" x14ac:dyDescent="0.25">
      <c r="A627" t="s">
        <v>23</v>
      </c>
      <c r="B627" t="s">
        <v>18</v>
      </c>
      <c r="D627" s="7" t="s">
        <v>24</v>
      </c>
      <c r="E627" s="7" t="s">
        <v>25</v>
      </c>
      <c r="F627" t="s">
        <v>21</v>
      </c>
      <c r="G627" t="s">
        <v>22</v>
      </c>
      <c r="H627" s="5">
        <v>2</v>
      </c>
      <c r="I627" s="5" t="s">
        <v>9</v>
      </c>
      <c r="J627">
        <v>2</v>
      </c>
      <c r="K627" s="8">
        <v>3500</v>
      </c>
      <c r="L627" s="8">
        <v>70</v>
      </c>
      <c r="M627" s="9">
        <v>50</v>
      </c>
      <c r="N627" s="10">
        <v>110</v>
      </c>
      <c r="O627" s="25" t="s">
        <v>353</v>
      </c>
      <c r="P627" s="6">
        <v>31.428571428571431</v>
      </c>
      <c r="Q627" s="6">
        <v>2.2000000000000002</v>
      </c>
      <c r="R627" s="25"/>
      <c r="S627" s="25"/>
    </row>
    <row r="628" spans="1:19" x14ac:dyDescent="0.25">
      <c r="A628" t="s">
        <v>23</v>
      </c>
      <c r="B628" t="s">
        <v>18</v>
      </c>
      <c r="D628" s="7" t="s">
        <v>24</v>
      </c>
      <c r="E628" s="7" t="s">
        <v>25</v>
      </c>
      <c r="F628" t="s">
        <v>21</v>
      </c>
      <c r="G628" t="s">
        <v>22</v>
      </c>
      <c r="H628" s="5">
        <v>2</v>
      </c>
      <c r="I628" s="5" t="s">
        <v>9</v>
      </c>
      <c r="J628">
        <v>2</v>
      </c>
      <c r="K628" s="8">
        <v>3872</v>
      </c>
      <c r="L628" s="8">
        <v>96.8</v>
      </c>
      <c r="M628" s="9">
        <v>40</v>
      </c>
      <c r="N628" s="10">
        <v>109.25</v>
      </c>
      <c r="O628" s="23" t="s">
        <v>355</v>
      </c>
      <c r="P628" s="6">
        <v>28.215392561983471</v>
      </c>
      <c r="Q628" s="6">
        <v>2.7312500000000002</v>
      </c>
      <c r="R628" s="23"/>
      <c r="S628" s="21"/>
    </row>
    <row r="629" spans="1:19" x14ac:dyDescent="0.25">
      <c r="A629" t="s">
        <v>23</v>
      </c>
      <c r="B629" t="s">
        <v>18</v>
      </c>
      <c r="D629" s="12" t="s">
        <v>24</v>
      </c>
      <c r="E629" s="7" t="s">
        <v>20</v>
      </c>
      <c r="F629" t="s">
        <v>21</v>
      </c>
      <c r="G629" t="s">
        <v>22</v>
      </c>
      <c r="H629" s="5">
        <v>3</v>
      </c>
      <c r="I629" s="5" t="s">
        <v>9</v>
      </c>
      <c r="J629">
        <v>3</v>
      </c>
      <c r="K629" s="13">
        <v>5000</v>
      </c>
      <c r="L629" s="13">
        <v>111.11111111111111</v>
      </c>
      <c r="M629" s="14">
        <v>45</v>
      </c>
      <c r="N629" s="15">
        <v>104.86</v>
      </c>
      <c r="O629" s="27" t="s">
        <v>356</v>
      </c>
      <c r="P629" s="6">
        <v>20.972000000000001</v>
      </c>
      <c r="Q629" s="6">
        <v>2.3302222222222224</v>
      </c>
      <c r="R629" s="27"/>
      <c r="S629" s="23"/>
    </row>
    <row r="630" spans="1:19" x14ac:dyDescent="0.25">
      <c r="A630" t="s">
        <v>23</v>
      </c>
      <c r="B630" t="s">
        <v>18</v>
      </c>
      <c r="D630" s="7" t="s">
        <v>24</v>
      </c>
      <c r="E630" s="7" t="s">
        <v>25</v>
      </c>
      <c r="F630" t="s">
        <v>21</v>
      </c>
      <c r="G630" t="s">
        <v>22</v>
      </c>
      <c r="H630" s="5">
        <v>6</v>
      </c>
      <c r="I630" s="5" t="s">
        <v>9</v>
      </c>
      <c r="J630">
        <v>6</v>
      </c>
      <c r="K630" s="8">
        <v>15000</v>
      </c>
      <c r="L630" s="8">
        <v>125</v>
      </c>
      <c r="M630" s="9">
        <v>120</v>
      </c>
      <c r="N630" s="10">
        <v>101.95</v>
      </c>
      <c r="O630" s="23" t="s">
        <v>357</v>
      </c>
      <c r="P630" s="6">
        <v>6.7966666666666669</v>
      </c>
      <c r="Q630" s="6">
        <v>0.84958333333333336</v>
      </c>
      <c r="R630" s="23"/>
      <c r="S630" s="21"/>
    </row>
    <row r="631" spans="1:19" x14ac:dyDescent="0.25">
      <c r="A631" t="s">
        <v>23</v>
      </c>
      <c r="B631" t="s">
        <v>18</v>
      </c>
      <c r="D631" s="12" t="s">
        <v>24</v>
      </c>
      <c r="E631" s="7" t="s">
        <v>20</v>
      </c>
      <c r="F631" t="s">
        <v>21</v>
      </c>
      <c r="G631" t="s">
        <v>22</v>
      </c>
      <c r="H631" s="5">
        <v>3</v>
      </c>
      <c r="I631" s="5" t="s">
        <v>9</v>
      </c>
      <c r="J631">
        <v>3</v>
      </c>
      <c r="K631" s="13">
        <v>5300</v>
      </c>
      <c r="L631" s="13">
        <v>106</v>
      </c>
      <c r="M631" s="14">
        <v>50</v>
      </c>
      <c r="N631" s="15">
        <v>99.99</v>
      </c>
      <c r="O631" s="21" t="s">
        <v>358</v>
      </c>
      <c r="P631" s="6">
        <v>18.866037735849055</v>
      </c>
      <c r="Q631" s="6">
        <v>1.9997999999999998</v>
      </c>
      <c r="R631" s="21"/>
      <c r="S631" s="25"/>
    </row>
    <row r="632" spans="1:19" x14ac:dyDescent="0.25">
      <c r="A632" t="s">
        <v>23</v>
      </c>
      <c r="B632" t="s">
        <v>18</v>
      </c>
      <c r="D632" s="7" t="s">
        <v>24</v>
      </c>
      <c r="E632" s="7" t="s">
        <v>25</v>
      </c>
      <c r="F632" t="s">
        <v>21</v>
      </c>
      <c r="G632" t="s">
        <v>22</v>
      </c>
      <c r="H632" s="5">
        <v>1</v>
      </c>
      <c r="I632" s="5" t="s">
        <v>9</v>
      </c>
      <c r="J632">
        <v>1</v>
      </c>
      <c r="K632" s="8">
        <v>1400</v>
      </c>
      <c r="L632" s="8">
        <v>66.666666666666671</v>
      </c>
      <c r="M632" s="9">
        <v>21</v>
      </c>
      <c r="N632" s="10">
        <v>99.97</v>
      </c>
      <c r="O632" s="11" t="s">
        <v>29</v>
      </c>
      <c r="P632" s="6">
        <v>71.407142857142844</v>
      </c>
      <c r="Q632" s="6">
        <v>4.7604761904761901</v>
      </c>
      <c r="R632" s="11"/>
      <c r="S632" s="21"/>
    </row>
    <row r="633" spans="1:19" x14ac:dyDescent="0.25">
      <c r="A633" t="s">
        <v>23</v>
      </c>
      <c r="B633" t="s">
        <v>18</v>
      </c>
      <c r="D633" s="12" t="s">
        <v>24</v>
      </c>
      <c r="E633" s="7" t="s">
        <v>20</v>
      </c>
      <c r="F633" t="s">
        <v>21</v>
      </c>
      <c r="G633" t="s">
        <v>22</v>
      </c>
      <c r="H633" s="5">
        <v>3</v>
      </c>
      <c r="I633" s="5" t="s">
        <v>9</v>
      </c>
      <c r="J633">
        <v>3</v>
      </c>
      <c r="K633" s="13">
        <v>5500</v>
      </c>
      <c r="L633" s="13">
        <v>110</v>
      </c>
      <c r="M633" s="14">
        <v>50</v>
      </c>
      <c r="N633" s="15">
        <v>99.75</v>
      </c>
      <c r="O633" s="16" t="s">
        <v>102</v>
      </c>
      <c r="P633" s="6">
        <v>18.136363636363637</v>
      </c>
      <c r="Q633" s="6">
        <v>1.9950000000000001</v>
      </c>
      <c r="R633" s="16"/>
      <c r="S633" s="23"/>
    </row>
    <row r="634" spans="1:19" x14ac:dyDescent="0.25">
      <c r="A634" t="s">
        <v>23</v>
      </c>
      <c r="B634" t="s">
        <v>18</v>
      </c>
      <c r="D634" s="7" t="s">
        <v>24</v>
      </c>
      <c r="E634" s="7" t="s">
        <v>25</v>
      </c>
      <c r="F634" t="s">
        <v>21</v>
      </c>
      <c r="G634" t="s">
        <v>22</v>
      </c>
      <c r="H634" s="5">
        <v>1</v>
      </c>
      <c r="I634" s="5" t="s">
        <v>9</v>
      </c>
      <c r="J634">
        <v>1</v>
      </c>
      <c r="K634" s="8">
        <v>3100</v>
      </c>
      <c r="L634" s="8">
        <v>92.537313432835816</v>
      </c>
      <c r="M634" s="9">
        <v>33.5</v>
      </c>
      <c r="N634" s="10">
        <v>98.6</v>
      </c>
      <c r="O634" s="11" t="s">
        <v>57</v>
      </c>
      <c r="P634" s="6">
        <v>31.806451612903221</v>
      </c>
      <c r="Q634" s="6">
        <v>2.9432835820895522</v>
      </c>
      <c r="R634" s="11"/>
      <c r="S634" s="21"/>
    </row>
    <row r="635" spans="1:19" x14ac:dyDescent="0.25">
      <c r="A635" t="s">
        <v>23</v>
      </c>
      <c r="B635" t="s">
        <v>18</v>
      </c>
      <c r="D635" s="12" t="s">
        <v>24</v>
      </c>
      <c r="E635" s="7" t="s">
        <v>25</v>
      </c>
      <c r="F635" t="s">
        <v>21</v>
      </c>
      <c r="G635" t="s">
        <v>22</v>
      </c>
      <c r="H635" s="5">
        <v>1</v>
      </c>
      <c r="I635" s="5" t="s">
        <v>9</v>
      </c>
      <c r="J635">
        <v>1</v>
      </c>
      <c r="K635" s="13">
        <v>1796</v>
      </c>
      <c r="L635" s="13">
        <v>89.8</v>
      </c>
      <c r="M635" s="14">
        <v>20</v>
      </c>
      <c r="N635" s="15">
        <v>93.8</v>
      </c>
      <c r="O635" s="27" t="s">
        <v>359</v>
      </c>
      <c r="P635" s="6">
        <v>52.227171492204896</v>
      </c>
      <c r="Q635" s="6">
        <v>4.6899999999999995</v>
      </c>
      <c r="R635" s="27"/>
      <c r="S635" s="25"/>
    </row>
    <row r="636" spans="1:19" x14ac:dyDescent="0.25">
      <c r="A636" t="s">
        <v>23</v>
      </c>
      <c r="B636" t="s">
        <v>18</v>
      </c>
      <c r="D636" s="7" t="s">
        <v>24</v>
      </c>
      <c r="E636" s="7" t="s">
        <v>25</v>
      </c>
      <c r="F636" t="s">
        <v>21</v>
      </c>
      <c r="G636" t="s">
        <v>22</v>
      </c>
      <c r="H636" s="5">
        <v>3</v>
      </c>
      <c r="I636" s="5" t="s">
        <v>9</v>
      </c>
      <c r="J636">
        <v>3</v>
      </c>
      <c r="K636" s="8">
        <v>5037</v>
      </c>
      <c r="L636" s="8">
        <v>111.93333333333334</v>
      </c>
      <c r="M636" s="9">
        <v>45</v>
      </c>
      <c r="N636" s="10">
        <v>90.31</v>
      </c>
      <c r="O636" s="23" t="s">
        <v>360</v>
      </c>
      <c r="P636" s="6">
        <v>17.929323009728012</v>
      </c>
      <c r="Q636" s="6">
        <v>2.0068888888888887</v>
      </c>
      <c r="R636" s="23"/>
      <c r="S636" s="16"/>
    </row>
    <row r="637" spans="1:19" x14ac:dyDescent="0.25">
      <c r="A637" t="s">
        <v>23</v>
      </c>
      <c r="B637" t="s">
        <v>18</v>
      </c>
      <c r="D637" s="12" t="s">
        <v>24</v>
      </c>
      <c r="E637" s="7" t="s">
        <v>25</v>
      </c>
      <c r="F637" t="s">
        <v>21</v>
      </c>
      <c r="G637" t="s">
        <v>22</v>
      </c>
      <c r="H637" s="5">
        <v>3</v>
      </c>
      <c r="I637" s="5" t="s">
        <v>9</v>
      </c>
      <c r="J637">
        <v>3</v>
      </c>
      <c r="K637" s="13">
        <v>5000</v>
      </c>
      <c r="L637" s="13">
        <v>111.11111111111111</v>
      </c>
      <c r="M637" s="14">
        <v>45</v>
      </c>
      <c r="N637" s="15">
        <v>90.31</v>
      </c>
      <c r="O637" s="21" t="s">
        <v>361</v>
      </c>
      <c r="P637" s="6">
        <v>18.062000000000001</v>
      </c>
      <c r="Q637" s="6">
        <v>2.0068888888888887</v>
      </c>
      <c r="R637" s="21"/>
      <c r="S637" s="23"/>
    </row>
    <row r="638" spans="1:19" x14ac:dyDescent="0.25">
      <c r="A638" t="s">
        <v>23</v>
      </c>
      <c r="B638" t="s">
        <v>18</v>
      </c>
      <c r="D638" s="7" t="s">
        <v>24</v>
      </c>
      <c r="E638" s="7" t="s">
        <v>25</v>
      </c>
      <c r="F638" t="s">
        <v>21</v>
      </c>
      <c r="G638" t="s">
        <v>22</v>
      </c>
      <c r="H638" s="5">
        <v>3</v>
      </c>
      <c r="I638" s="5" t="s">
        <v>9</v>
      </c>
      <c r="J638">
        <v>3</v>
      </c>
      <c r="K638" s="8">
        <v>4969</v>
      </c>
      <c r="L638" s="8">
        <v>110.42222222222222</v>
      </c>
      <c r="M638" s="9">
        <v>45</v>
      </c>
      <c r="N638" s="10">
        <v>90.31</v>
      </c>
      <c r="O638" s="23" t="s">
        <v>362</v>
      </c>
      <c r="P638" s="6">
        <v>18.17468303481586</v>
      </c>
      <c r="Q638" s="6">
        <v>2.0068888888888887</v>
      </c>
      <c r="R638" s="23"/>
      <c r="S638" s="27"/>
    </row>
    <row r="639" spans="1:19" x14ac:dyDescent="0.25">
      <c r="A639" t="s">
        <v>23</v>
      </c>
      <c r="B639" t="s">
        <v>18</v>
      </c>
      <c r="D639" s="12" t="s">
        <v>24</v>
      </c>
      <c r="E639" s="7" t="s">
        <v>25</v>
      </c>
      <c r="F639" t="s">
        <v>21</v>
      </c>
      <c r="G639" t="s">
        <v>22</v>
      </c>
      <c r="H639" s="5">
        <v>6</v>
      </c>
      <c r="I639" s="5" t="s">
        <v>9</v>
      </c>
      <c r="J639">
        <v>6</v>
      </c>
      <c r="K639" s="13">
        <v>15000</v>
      </c>
      <c r="L639" s="13">
        <v>100</v>
      </c>
      <c r="M639" s="14">
        <v>150</v>
      </c>
      <c r="N639" s="15">
        <v>89.99</v>
      </c>
      <c r="O639" s="27" t="s">
        <v>363</v>
      </c>
      <c r="P639" s="6">
        <v>5.9993333333333334</v>
      </c>
      <c r="Q639" s="6">
        <v>0.59993333333333332</v>
      </c>
      <c r="R639" s="27"/>
      <c r="S639" s="20"/>
    </row>
    <row r="640" spans="1:19" x14ac:dyDescent="0.25">
      <c r="A640" t="s">
        <v>23</v>
      </c>
      <c r="B640" t="s">
        <v>18</v>
      </c>
      <c r="D640" s="7" t="s">
        <v>24</v>
      </c>
      <c r="E640" s="7" t="s">
        <v>25</v>
      </c>
      <c r="F640" t="s">
        <v>21</v>
      </c>
      <c r="G640" t="s">
        <v>22</v>
      </c>
      <c r="H640" s="5">
        <v>5</v>
      </c>
      <c r="I640" s="5" t="s">
        <v>9</v>
      </c>
      <c r="J640">
        <v>5</v>
      </c>
      <c r="K640" s="8">
        <v>12500</v>
      </c>
      <c r="L640" s="8">
        <v>125</v>
      </c>
      <c r="M640" s="9">
        <v>100</v>
      </c>
      <c r="N640" s="10">
        <v>85.99</v>
      </c>
      <c r="O640" s="23" t="s">
        <v>364</v>
      </c>
      <c r="P640" s="6">
        <v>6.8791999999999991</v>
      </c>
      <c r="Q640" s="6">
        <v>0.8599</v>
      </c>
      <c r="R640" s="23"/>
      <c r="S640" s="21"/>
    </row>
    <row r="641" spans="1:19" x14ac:dyDescent="0.25">
      <c r="A641" t="s">
        <v>23</v>
      </c>
      <c r="B641" t="s">
        <v>18</v>
      </c>
      <c r="D641" s="12" t="s">
        <v>24</v>
      </c>
      <c r="E641" s="7" t="s">
        <v>25</v>
      </c>
      <c r="F641" t="s">
        <v>21</v>
      </c>
      <c r="G641" t="s">
        <v>22</v>
      </c>
      <c r="H641" s="5">
        <v>4</v>
      </c>
      <c r="I641" s="5" t="s">
        <v>9</v>
      </c>
      <c r="J641">
        <v>4</v>
      </c>
      <c r="K641" s="13">
        <v>10000</v>
      </c>
      <c r="L641" s="13">
        <v>100</v>
      </c>
      <c r="M641" s="14">
        <v>100</v>
      </c>
      <c r="N641" s="15">
        <v>79.989999999999995</v>
      </c>
      <c r="O641" s="27" t="s">
        <v>365</v>
      </c>
      <c r="P641" s="6">
        <v>7.9989999999999988</v>
      </c>
      <c r="Q641" s="6">
        <v>0.79989999999999994</v>
      </c>
      <c r="R641" s="27"/>
      <c r="S641" s="23"/>
    </row>
    <row r="642" spans="1:19" x14ac:dyDescent="0.25">
      <c r="A642" t="s">
        <v>23</v>
      </c>
      <c r="B642" t="s">
        <v>18</v>
      </c>
      <c r="D642" s="7" t="s">
        <v>24</v>
      </c>
      <c r="E642" s="7" t="s">
        <v>25</v>
      </c>
      <c r="F642" t="s">
        <v>21</v>
      </c>
      <c r="G642" t="s">
        <v>22</v>
      </c>
      <c r="H642" s="5">
        <v>3</v>
      </c>
      <c r="I642" s="5" t="s">
        <v>9</v>
      </c>
      <c r="J642">
        <v>3</v>
      </c>
      <c r="K642" s="8">
        <v>5400</v>
      </c>
      <c r="L642" s="8">
        <v>120</v>
      </c>
      <c r="M642" s="9">
        <v>45</v>
      </c>
      <c r="N642" s="10">
        <v>75.989999999999995</v>
      </c>
      <c r="O642" s="23" t="s">
        <v>366</v>
      </c>
      <c r="P642" s="6">
        <v>14.072222222222223</v>
      </c>
      <c r="Q642" s="6">
        <v>1.6886666666666665</v>
      </c>
      <c r="R642" s="23"/>
      <c r="S642" s="12"/>
    </row>
    <row r="643" spans="1:19" x14ac:dyDescent="0.25">
      <c r="A643" t="s">
        <v>23</v>
      </c>
      <c r="B643" t="s">
        <v>18</v>
      </c>
      <c r="D643" s="12" t="s">
        <v>24</v>
      </c>
      <c r="E643" s="7" t="s">
        <v>25</v>
      </c>
      <c r="F643" t="s">
        <v>21</v>
      </c>
      <c r="G643" t="s">
        <v>22</v>
      </c>
      <c r="H643" s="5">
        <v>3</v>
      </c>
      <c r="I643" s="5" t="s">
        <v>9</v>
      </c>
      <c r="J643">
        <v>3</v>
      </c>
      <c r="K643" s="13">
        <v>7600</v>
      </c>
      <c r="L643" s="13">
        <v>95</v>
      </c>
      <c r="M643" s="14">
        <v>80</v>
      </c>
      <c r="N643" s="15">
        <v>72.95</v>
      </c>
      <c r="O643" s="27" t="s">
        <v>367</v>
      </c>
      <c r="P643" s="6">
        <v>9.5986842105263168</v>
      </c>
      <c r="Q643" s="6">
        <v>0.91187499999999999</v>
      </c>
      <c r="R643" s="27"/>
      <c r="S643" s="25"/>
    </row>
    <row r="644" spans="1:19" x14ac:dyDescent="0.25">
      <c r="A644" t="s">
        <v>23</v>
      </c>
      <c r="B644" t="s">
        <v>18</v>
      </c>
      <c r="D644" s="7" t="s">
        <v>24</v>
      </c>
      <c r="E644" s="7" t="s">
        <v>20</v>
      </c>
      <c r="F644" t="s">
        <v>21</v>
      </c>
      <c r="G644" t="s">
        <v>22</v>
      </c>
      <c r="H644" s="5">
        <v>3</v>
      </c>
      <c r="I644" s="5" t="s">
        <v>9</v>
      </c>
      <c r="J644">
        <v>3</v>
      </c>
      <c r="K644" s="8">
        <v>5400</v>
      </c>
      <c r="L644" s="8">
        <v>120</v>
      </c>
      <c r="M644" s="9">
        <v>45</v>
      </c>
      <c r="N644" s="10">
        <v>70.989999999999995</v>
      </c>
      <c r="O644" s="23" t="s">
        <v>368</v>
      </c>
      <c r="P644" s="6">
        <v>13.146296296296295</v>
      </c>
      <c r="Q644" s="6">
        <v>1.5775555555555554</v>
      </c>
      <c r="R644" s="23"/>
      <c r="S644" s="21"/>
    </row>
    <row r="645" spans="1:19" x14ac:dyDescent="0.25">
      <c r="A645" t="s">
        <v>23</v>
      </c>
      <c r="B645" t="s">
        <v>18</v>
      </c>
      <c r="D645" s="12" t="s">
        <v>24</v>
      </c>
      <c r="E645" s="7" t="s">
        <v>25</v>
      </c>
      <c r="F645" t="s">
        <v>21</v>
      </c>
      <c r="G645" t="s">
        <v>22</v>
      </c>
      <c r="H645" s="5">
        <v>2</v>
      </c>
      <c r="I645" s="5" t="s">
        <v>9</v>
      </c>
      <c r="J645">
        <v>2</v>
      </c>
      <c r="K645" s="13">
        <v>3500</v>
      </c>
      <c r="L645" s="13">
        <v>100</v>
      </c>
      <c r="M645" s="14">
        <v>35</v>
      </c>
      <c r="N645" s="15">
        <v>65</v>
      </c>
      <c r="O645" s="27" t="s">
        <v>369</v>
      </c>
      <c r="P645" s="6">
        <v>18.571428571428573</v>
      </c>
      <c r="Q645" s="6">
        <v>1.8571428571428572</v>
      </c>
      <c r="R645" s="27"/>
      <c r="S645" s="23"/>
    </row>
    <row r="646" spans="1:19" x14ac:dyDescent="0.25">
      <c r="A646" t="s">
        <v>23</v>
      </c>
      <c r="B646" t="s">
        <v>18</v>
      </c>
      <c r="D646" s="7" t="s">
        <v>24</v>
      </c>
      <c r="E646" s="7" t="s">
        <v>25</v>
      </c>
      <c r="F646" t="s">
        <v>21</v>
      </c>
      <c r="G646" t="s">
        <v>22</v>
      </c>
      <c r="H646" s="5">
        <v>2</v>
      </c>
      <c r="I646" s="5" t="s">
        <v>9</v>
      </c>
      <c r="J646">
        <v>2</v>
      </c>
      <c r="K646" s="8">
        <v>4750</v>
      </c>
      <c r="L646" s="8">
        <v>98.958333333333329</v>
      </c>
      <c r="M646" s="9">
        <v>48</v>
      </c>
      <c r="N646" s="10">
        <v>64.97</v>
      </c>
      <c r="O646" s="23" t="s">
        <v>370</v>
      </c>
      <c r="P646" s="6">
        <v>13.677894736842104</v>
      </c>
      <c r="Q646" s="6">
        <v>1.3535416666666666</v>
      </c>
      <c r="R646" s="23"/>
      <c r="S646" s="27"/>
    </row>
    <row r="647" spans="1:19" x14ac:dyDescent="0.25">
      <c r="A647" t="s">
        <v>23</v>
      </c>
      <c r="B647" t="s">
        <v>18</v>
      </c>
      <c r="D647" s="12" t="s">
        <v>24</v>
      </c>
      <c r="E647" s="7" t="s">
        <v>25</v>
      </c>
      <c r="F647" t="s">
        <v>21</v>
      </c>
      <c r="G647" t="s">
        <v>22</v>
      </c>
      <c r="H647" s="5">
        <v>2</v>
      </c>
      <c r="I647" s="5" t="s">
        <v>9</v>
      </c>
      <c r="J647">
        <v>2</v>
      </c>
      <c r="K647" s="13">
        <v>4500</v>
      </c>
      <c r="L647" s="13">
        <v>100</v>
      </c>
      <c r="M647" s="14">
        <v>45</v>
      </c>
      <c r="N647" s="15">
        <v>64.97</v>
      </c>
      <c r="O647" s="27" t="s">
        <v>371</v>
      </c>
      <c r="P647" s="6">
        <v>14.437777777777777</v>
      </c>
      <c r="Q647" s="6">
        <v>1.4437777777777778</v>
      </c>
      <c r="R647" s="27"/>
      <c r="S647" s="23"/>
    </row>
    <row r="648" spans="1:19" x14ac:dyDescent="0.25">
      <c r="A648" t="s">
        <v>23</v>
      </c>
      <c r="B648" t="s">
        <v>18</v>
      </c>
      <c r="D648" s="7" t="s">
        <v>24</v>
      </c>
      <c r="E648" s="7" t="s">
        <v>25</v>
      </c>
      <c r="F648" t="s">
        <v>21</v>
      </c>
      <c r="G648" t="s">
        <v>22</v>
      </c>
      <c r="H648" s="5">
        <v>1</v>
      </c>
      <c r="I648" s="5" t="s">
        <v>9</v>
      </c>
      <c r="J648">
        <v>1</v>
      </c>
      <c r="K648" s="8">
        <v>2667</v>
      </c>
      <c r="L648" s="8">
        <v>111.125</v>
      </c>
      <c r="M648" s="9">
        <v>24</v>
      </c>
      <c r="N648" s="10">
        <v>64.680000000000007</v>
      </c>
      <c r="O648" s="23" t="s">
        <v>372</v>
      </c>
      <c r="P648" s="6">
        <v>24.251968503937007</v>
      </c>
      <c r="Q648" s="6">
        <v>2.6950000000000003</v>
      </c>
      <c r="R648" s="23"/>
      <c r="S648" s="21"/>
    </row>
    <row r="649" spans="1:19" x14ac:dyDescent="0.25">
      <c r="A649" t="s">
        <v>23</v>
      </c>
      <c r="B649" t="s">
        <v>18</v>
      </c>
      <c r="D649" s="12" t="s">
        <v>24</v>
      </c>
      <c r="E649" s="7" t="s">
        <v>25</v>
      </c>
      <c r="F649" t="s">
        <v>21</v>
      </c>
      <c r="G649" t="s">
        <v>22</v>
      </c>
      <c r="H649" s="5">
        <v>1</v>
      </c>
      <c r="I649" s="5" t="s">
        <v>9</v>
      </c>
      <c r="J649">
        <v>1</v>
      </c>
      <c r="K649" s="13">
        <v>2667</v>
      </c>
      <c r="L649" s="13">
        <v>111.125</v>
      </c>
      <c r="M649" s="14">
        <v>24</v>
      </c>
      <c r="N649" s="15">
        <v>64.680000000000007</v>
      </c>
      <c r="O649" s="21" t="s">
        <v>373</v>
      </c>
      <c r="P649" s="6">
        <v>24.251968503937007</v>
      </c>
      <c r="Q649" s="6">
        <v>2.6950000000000003</v>
      </c>
      <c r="R649" s="21"/>
      <c r="S649" s="11"/>
    </row>
    <row r="650" spans="1:19" x14ac:dyDescent="0.25">
      <c r="A650" t="s">
        <v>23</v>
      </c>
      <c r="B650" t="s">
        <v>18</v>
      </c>
      <c r="D650" s="7" t="s">
        <v>24</v>
      </c>
      <c r="E650" s="7" t="s">
        <v>25</v>
      </c>
      <c r="F650" t="s">
        <v>21</v>
      </c>
      <c r="G650" t="s">
        <v>22</v>
      </c>
      <c r="H650" s="5">
        <v>1</v>
      </c>
      <c r="I650" s="5" t="s">
        <v>9</v>
      </c>
      <c r="J650">
        <v>1</v>
      </c>
      <c r="K650" s="8">
        <v>2656</v>
      </c>
      <c r="L650" s="8">
        <v>110.66666666666667</v>
      </c>
      <c r="M650" s="9">
        <v>24</v>
      </c>
      <c r="N650" s="10">
        <v>64.680000000000007</v>
      </c>
      <c r="O650" s="23" t="s">
        <v>374</v>
      </c>
      <c r="P650" s="6">
        <v>24.352409638554217</v>
      </c>
      <c r="Q650" s="6">
        <v>2.6950000000000003</v>
      </c>
      <c r="R650" s="23"/>
      <c r="S650" s="21"/>
    </row>
    <row r="651" spans="1:19" x14ac:dyDescent="0.25">
      <c r="A651" t="s">
        <v>23</v>
      </c>
      <c r="B651" t="s">
        <v>18</v>
      </c>
      <c r="D651" s="12" t="s">
        <v>24</v>
      </c>
      <c r="E651" s="7" t="s">
        <v>25</v>
      </c>
      <c r="F651" t="s">
        <v>21</v>
      </c>
      <c r="G651" t="s">
        <v>22</v>
      </c>
      <c r="H651" s="5">
        <v>1</v>
      </c>
      <c r="I651" s="5" t="s">
        <v>9</v>
      </c>
      <c r="J651">
        <v>1</v>
      </c>
      <c r="K651" s="13">
        <v>2362</v>
      </c>
      <c r="L651" s="13">
        <v>98.416666666666671</v>
      </c>
      <c r="M651" s="14">
        <v>24</v>
      </c>
      <c r="N651" s="15">
        <v>64.680000000000007</v>
      </c>
      <c r="O651" s="21" t="s">
        <v>375</v>
      </c>
      <c r="P651" s="6">
        <v>27.3835732430144</v>
      </c>
      <c r="Q651" s="6">
        <v>2.6950000000000003</v>
      </c>
      <c r="R651" s="21"/>
      <c r="S651" s="11"/>
    </row>
    <row r="652" spans="1:19" x14ac:dyDescent="0.25">
      <c r="A652" t="s">
        <v>23</v>
      </c>
      <c r="B652" t="s">
        <v>18</v>
      </c>
      <c r="D652" s="7" t="s">
        <v>24</v>
      </c>
      <c r="E652" s="7" t="s">
        <v>25</v>
      </c>
      <c r="F652" t="s">
        <v>21</v>
      </c>
      <c r="G652" t="s">
        <v>22</v>
      </c>
      <c r="H652" s="5">
        <v>1</v>
      </c>
      <c r="I652" s="5" t="s">
        <v>9</v>
      </c>
      <c r="J652">
        <v>1</v>
      </c>
      <c r="K652" s="8">
        <v>2362</v>
      </c>
      <c r="L652" s="8">
        <v>98.416666666666671</v>
      </c>
      <c r="M652" s="9">
        <v>24</v>
      </c>
      <c r="N652" s="10">
        <v>64.680000000000007</v>
      </c>
      <c r="O652" s="23" t="s">
        <v>376</v>
      </c>
      <c r="P652" s="6">
        <v>27.3835732430144</v>
      </c>
      <c r="Q652" s="6">
        <v>2.6950000000000003</v>
      </c>
      <c r="R652" s="23"/>
      <c r="S652" s="21"/>
    </row>
    <row r="653" spans="1:19" x14ac:dyDescent="0.25">
      <c r="A653" t="s">
        <v>23</v>
      </c>
      <c r="B653" t="s">
        <v>18</v>
      </c>
      <c r="D653" s="12" t="s">
        <v>24</v>
      </c>
      <c r="E653" s="7" t="s">
        <v>25</v>
      </c>
      <c r="F653" t="s">
        <v>21</v>
      </c>
      <c r="G653" t="s">
        <v>22</v>
      </c>
      <c r="H653" s="5">
        <v>1</v>
      </c>
      <c r="I653" s="5" t="s">
        <v>9</v>
      </c>
      <c r="J653">
        <v>1</v>
      </c>
      <c r="K653" s="13">
        <v>2050</v>
      </c>
      <c r="L653" s="13">
        <v>85.416666666666671</v>
      </c>
      <c r="M653" s="14">
        <v>24</v>
      </c>
      <c r="N653" s="15">
        <v>64.680000000000007</v>
      </c>
      <c r="O653" s="21" t="s">
        <v>377</v>
      </c>
      <c r="P653" s="6">
        <v>31.551219512195125</v>
      </c>
      <c r="Q653" s="6">
        <v>2.6950000000000003</v>
      </c>
      <c r="R653" s="21"/>
      <c r="S653" s="23"/>
    </row>
    <row r="654" spans="1:19" x14ac:dyDescent="0.25">
      <c r="A654" t="s">
        <v>23</v>
      </c>
      <c r="B654" t="s">
        <v>18</v>
      </c>
      <c r="D654" s="7" t="s">
        <v>24</v>
      </c>
      <c r="E654" s="7" t="s">
        <v>25</v>
      </c>
      <c r="F654" t="s">
        <v>21</v>
      </c>
      <c r="G654" t="s">
        <v>22</v>
      </c>
      <c r="H654" s="5">
        <v>3</v>
      </c>
      <c r="I654" s="5" t="s">
        <v>9</v>
      </c>
      <c r="J654">
        <v>3</v>
      </c>
      <c r="K654" s="8">
        <v>5700</v>
      </c>
      <c r="L654" s="8">
        <v>91.935483870967744</v>
      </c>
      <c r="M654" s="9">
        <v>62</v>
      </c>
      <c r="N654" s="10">
        <v>63.95</v>
      </c>
      <c r="O654" s="25" t="s">
        <v>378</v>
      </c>
      <c r="P654" s="6">
        <v>11.219298245614036</v>
      </c>
      <c r="Q654" s="6">
        <v>1.0314516129032258</v>
      </c>
      <c r="R654" s="25"/>
      <c r="S654" s="27"/>
    </row>
    <row r="655" spans="1:19" x14ac:dyDescent="0.25">
      <c r="A655" t="s">
        <v>23</v>
      </c>
      <c r="B655" t="s">
        <v>18</v>
      </c>
      <c r="D655" s="12" t="s">
        <v>24</v>
      </c>
      <c r="E655" s="7" t="s">
        <v>25</v>
      </c>
      <c r="F655" t="s">
        <v>21</v>
      </c>
      <c r="G655" t="s">
        <v>22</v>
      </c>
      <c r="H655" s="5">
        <v>2</v>
      </c>
      <c r="I655" s="5" t="s">
        <v>9</v>
      </c>
      <c r="J655">
        <v>2</v>
      </c>
      <c r="K655" s="13">
        <v>4000</v>
      </c>
      <c r="L655" s="13">
        <v>95.238095238095241</v>
      </c>
      <c r="M655" s="14">
        <v>42</v>
      </c>
      <c r="N655" s="15">
        <v>63.1</v>
      </c>
      <c r="O655" s="21" t="s">
        <v>379</v>
      </c>
      <c r="P655" s="6">
        <v>15.775</v>
      </c>
      <c r="Q655" s="6">
        <v>1.5023809523809524</v>
      </c>
      <c r="R655" s="21"/>
      <c r="S655" s="25"/>
    </row>
    <row r="656" spans="1:19" x14ac:dyDescent="0.25">
      <c r="A656" t="s">
        <v>23</v>
      </c>
      <c r="B656" t="s">
        <v>18</v>
      </c>
      <c r="D656" s="7" t="s">
        <v>24</v>
      </c>
      <c r="E656" s="7" t="s">
        <v>25</v>
      </c>
      <c r="F656" t="s">
        <v>21</v>
      </c>
      <c r="G656" t="s">
        <v>22</v>
      </c>
      <c r="H656" s="5">
        <v>3</v>
      </c>
      <c r="I656" s="5" t="s">
        <v>9</v>
      </c>
      <c r="J656">
        <v>3</v>
      </c>
      <c r="K656" s="8">
        <v>6000</v>
      </c>
      <c r="L656" s="8">
        <v>150</v>
      </c>
      <c r="M656" s="9">
        <v>40</v>
      </c>
      <c r="N656" s="10">
        <v>62</v>
      </c>
      <c r="O656" s="25" t="s">
        <v>380</v>
      </c>
      <c r="P656" s="6">
        <v>10.333333333333334</v>
      </c>
      <c r="Q656" s="6">
        <v>1.55</v>
      </c>
      <c r="R656" s="25"/>
      <c r="S656" s="27"/>
    </row>
    <row r="657" spans="1:19" x14ac:dyDescent="0.25">
      <c r="A657" t="s">
        <v>23</v>
      </c>
      <c r="B657" t="s">
        <v>18</v>
      </c>
      <c r="D657" s="12" t="s">
        <v>24</v>
      </c>
      <c r="E657" s="7" t="s">
        <v>25</v>
      </c>
      <c r="F657" t="s">
        <v>21</v>
      </c>
      <c r="G657" t="s">
        <v>22</v>
      </c>
      <c r="H657" s="5">
        <v>1</v>
      </c>
      <c r="I657" s="5" t="s">
        <v>9</v>
      </c>
      <c r="J657">
        <v>1</v>
      </c>
      <c r="K657" s="13">
        <v>3000</v>
      </c>
      <c r="L657" s="13">
        <v>81.081081081081081</v>
      </c>
      <c r="M657" s="14">
        <v>37</v>
      </c>
      <c r="N657" s="15">
        <v>60</v>
      </c>
      <c r="O657" s="21" t="s">
        <v>381</v>
      </c>
      <c r="P657" s="6">
        <v>20</v>
      </c>
      <c r="Q657" s="6">
        <v>1.6216216216216217</v>
      </c>
      <c r="R657" s="21"/>
      <c r="S657" s="11"/>
    </row>
    <row r="658" spans="1:19" x14ac:dyDescent="0.25">
      <c r="A658" t="s">
        <v>23</v>
      </c>
      <c r="B658" t="s">
        <v>18</v>
      </c>
      <c r="D658" s="7" t="s">
        <v>24</v>
      </c>
      <c r="E658" s="7" t="s">
        <v>25</v>
      </c>
      <c r="F658" t="s">
        <v>21</v>
      </c>
      <c r="G658" t="s">
        <v>22</v>
      </c>
      <c r="H658" s="5">
        <v>1</v>
      </c>
      <c r="I658" s="5" t="s">
        <v>9</v>
      </c>
      <c r="J658">
        <v>1</v>
      </c>
      <c r="K658" s="8">
        <v>1900</v>
      </c>
      <c r="L658" s="8">
        <v>95</v>
      </c>
      <c r="M658" s="9">
        <v>20</v>
      </c>
      <c r="N658" s="10">
        <v>59.97</v>
      </c>
      <c r="O658" s="11" t="s">
        <v>34</v>
      </c>
      <c r="P658" s="6">
        <v>31.563157894736843</v>
      </c>
      <c r="Q658" s="6">
        <v>2.9984999999999999</v>
      </c>
      <c r="R658" s="11"/>
      <c r="S658" s="21"/>
    </row>
    <row r="659" spans="1:19" x14ac:dyDescent="0.25">
      <c r="A659" t="s">
        <v>23</v>
      </c>
      <c r="B659" t="s">
        <v>18</v>
      </c>
      <c r="D659" s="12" t="s">
        <v>24</v>
      </c>
      <c r="E659" s="7" t="s">
        <v>25</v>
      </c>
      <c r="F659" t="s">
        <v>21</v>
      </c>
      <c r="G659" t="s">
        <v>22</v>
      </c>
      <c r="H659" s="5">
        <v>1</v>
      </c>
      <c r="I659" s="5" t="s">
        <v>9</v>
      </c>
      <c r="J659">
        <v>1</v>
      </c>
      <c r="K659" s="13">
        <v>2055</v>
      </c>
      <c r="L659" s="13">
        <v>114.16666666666667</v>
      </c>
      <c r="M659" s="14">
        <v>18</v>
      </c>
      <c r="N659" s="15">
        <v>54.13</v>
      </c>
      <c r="O659" s="21" t="s">
        <v>382</v>
      </c>
      <c r="P659" s="6">
        <v>26.340632603406327</v>
      </c>
      <c r="Q659" s="6">
        <v>3.0072222222222225</v>
      </c>
      <c r="R659" s="21"/>
      <c r="S659" s="23"/>
    </row>
    <row r="660" spans="1:19" x14ac:dyDescent="0.25">
      <c r="A660" t="s">
        <v>23</v>
      </c>
      <c r="B660" t="s">
        <v>18</v>
      </c>
      <c r="D660" s="7" t="s">
        <v>24</v>
      </c>
      <c r="E660" s="7" t="s">
        <v>25</v>
      </c>
      <c r="F660" t="s">
        <v>21</v>
      </c>
      <c r="G660" t="s">
        <v>22</v>
      </c>
      <c r="H660" s="5">
        <v>1</v>
      </c>
      <c r="I660" s="5" t="s">
        <v>9</v>
      </c>
      <c r="J660">
        <v>1</v>
      </c>
      <c r="K660" s="8">
        <v>2014</v>
      </c>
      <c r="L660" s="8">
        <v>111.88888888888889</v>
      </c>
      <c r="M660" s="9">
        <v>18</v>
      </c>
      <c r="N660" s="10">
        <v>54.13</v>
      </c>
      <c r="O660" s="23" t="s">
        <v>383</v>
      </c>
      <c r="P660" s="6">
        <v>26.876861966236348</v>
      </c>
      <c r="Q660" s="6">
        <v>3.0072222222222225</v>
      </c>
      <c r="R660" s="23"/>
      <c r="S660" s="27"/>
    </row>
    <row r="661" spans="1:19" x14ac:dyDescent="0.25">
      <c r="A661" t="s">
        <v>23</v>
      </c>
      <c r="B661" t="s">
        <v>18</v>
      </c>
      <c r="D661" s="12" t="s">
        <v>24</v>
      </c>
      <c r="E661" s="7" t="s">
        <v>25</v>
      </c>
      <c r="F661" t="s">
        <v>21</v>
      </c>
      <c r="G661" t="s">
        <v>22</v>
      </c>
      <c r="H661" s="5">
        <v>1</v>
      </c>
      <c r="I661" s="5" t="s">
        <v>9</v>
      </c>
      <c r="J661">
        <v>1</v>
      </c>
      <c r="K661" s="13">
        <v>1961</v>
      </c>
      <c r="L661" s="13">
        <v>108.94444444444444</v>
      </c>
      <c r="M661" s="14">
        <v>18</v>
      </c>
      <c r="N661" s="15">
        <v>54.13</v>
      </c>
      <c r="O661" s="21" t="s">
        <v>384</v>
      </c>
      <c r="P661" s="6">
        <v>27.603263640999494</v>
      </c>
      <c r="Q661" s="6">
        <v>3.0072222222222225</v>
      </c>
      <c r="R661" s="21"/>
      <c r="S661" s="7"/>
    </row>
    <row r="662" spans="1:19" x14ac:dyDescent="0.25">
      <c r="A662" t="s">
        <v>23</v>
      </c>
      <c r="B662" t="s">
        <v>18</v>
      </c>
      <c r="D662" s="7" t="s">
        <v>24</v>
      </c>
      <c r="E662" s="7" t="s">
        <v>25</v>
      </c>
      <c r="F662" t="s">
        <v>21</v>
      </c>
      <c r="G662" t="s">
        <v>22</v>
      </c>
      <c r="H662" s="5">
        <v>1</v>
      </c>
      <c r="I662" s="5" t="s">
        <v>9</v>
      </c>
      <c r="J662">
        <v>1</v>
      </c>
      <c r="K662" s="8">
        <v>3000</v>
      </c>
      <c r="L662" s="8">
        <v>76.92307692307692</v>
      </c>
      <c r="M662" s="9">
        <v>39</v>
      </c>
      <c r="N662" s="10">
        <v>54.03</v>
      </c>
      <c r="O662" s="23" t="s">
        <v>385</v>
      </c>
      <c r="P662" s="6">
        <v>18.010000000000002</v>
      </c>
      <c r="Q662" s="6">
        <v>1.3853846153846154</v>
      </c>
      <c r="R662" s="23"/>
      <c r="S662" s="27"/>
    </row>
    <row r="663" spans="1:19" x14ac:dyDescent="0.25">
      <c r="A663" t="s">
        <v>23</v>
      </c>
      <c r="B663" t="s">
        <v>18</v>
      </c>
      <c r="D663" s="12" t="s">
        <v>24</v>
      </c>
      <c r="E663" s="7" t="s">
        <v>25</v>
      </c>
      <c r="F663" t="s">
        <v>21</v>
      </c>
      <c r="G663" t="s">
        <v>22</v>
      </c>
      <c r="H663" s="5">
        <v>1</v>
      </c>
      <c r="I663" s="5" t="s">
        <v>9</v>
      </c>
      <c r="J663">
        <v>1</v>
      </c>
      <c r="K663" s="13">
        <v>1800</v>
      </c>
      <c r="L663" s="13">
        <v>60</v>
      </c>
      <c r="M663" s="14">
        <v>30</v>
      </c>
      <c r="N663" s="15">
        <v>50.03</v>
      </c>
      <c r="O663" s="12" t="s">
        <v>33</v>
      </c>
      <c r="P663" s="6">
        <v>27.794444444444444</v>
      </c>
      <c r="Q663" s="6">
        <v>1.6676666666666666</v>
      </c>
      <c r="R663" s="12"/>
      <c r="S663" s="11"/>
    </row>
    <row r="664" spans="1:19" x14ac:dyDescent="0.25">
      <c r="A664" t="s">
        <v>23</v>
      </c>
      <c r="B664" t="s">
        <v>18</v>
      </c>
      <c r="D664" s="7" t="s">
        <v>24</v>
      </c>
      <c r="E664" s="7" t="s">
        <v>25</v>
      </c>
      <c r="F664" t="s">
        <v>21</v>
      </c>
      <c r="G664" t="s">
        <v>22</v>
      </c>
      <c r="H664" s="5">
        <v>4</v>
      </c>
      <c r="I664" s="5" t="s">
        <v>9</v>
      </c>
      <c r="J664">
        <v>4</v>
      </c>
      <c r="K664" s="8">
        <v>9500</v>
      </c>
      <c r="L664" s="8">
        <v>95</v>
      </c>
      <c r="M664" s="9">
        <v>100</v>
      </c>
      <c r="N664" s="10">
        <v>48.59</v>
      </c>
      <c r="O664" s="23" t="s">
        <v>386</v>
      </c>
      <c r="P664" s="6">
        <v>5.1147368421052644</v>
      </c>
      <c r="Q664" s="6">
        <v>0.48590000000000005</v>
      </c>
      <c r="R664" s="23"/>
      <c r="S664" s="27"/>
    </row>
    <row r="665" spans="1:19" x14ac:dyDescent="0.25">
      <c r="A665" t="s">
        <v>23</v>
      </c>
      <c r="B665" t="s">
        <v>18</v>
      </c>
      <c r="D665" s="12" t="s">
        <v>24</v>
      </c>
      <c r="E665" s="7" t="s">
        <v>25</v>
      </c>
      <c r="F665" t="s">
        <v>21</v>
      </c>
      <c r="G665" t="s">
        <v>22</v>
      </c>
      <c r="H665" s="5">
        <v>4</v>
      </c>
      <c r="I665" s="5" t="s">
        <v>9</v>
      </c>
      <c r="J665">
        <v>4</v>
      </c>
      <c r="K665" s="13">
        <v>9000</v>
      </c>
      <c r="L665" s="13">
        <v>150</v>
      </c>
      <c r="M665" s="14">
        <v>60</v>
      </c>
      <c r="N665" s="15">
        <v>43</v>
      </c>
      <c r="O665" s="27" t="s">
        <v>387</v>
      </c>
      <c r="P665" s="6">
        <v>4.7777777777777777</v>
      </c>
      <c r="Q665" s="6">
        <v>0.71666666666666667</v>
      </c>
      <c r="R665" s="27"/>
      <c r="S665" s="25"/>
    </row>
    <row r="666" spans="1:19" x14ac:dyDescent="0.25">
      <c r="A666" t="s">
        <v>23</v>
      </c>
      <c r="B666" t="s">
        <v>18</v>
      </c>
      <c r="D666" s="7" t="s">
        <v>24</v>
      </c>
      <c r="E666" s="7" t="s">
        <v>25</v>
      </c>
      <c r="F666" t="s">
        <v>21</v>
      </c>
      <c r="G666" t="s">
        <v>22</v>
      </c>
      <c r="H666" s="5">
        <v>2</v>
      </c>
      <c r="I666" s="5" t="s">
        <v>9</v>
      </c>
      <c r="J666">
        <v>2</v>
      </c>
      <c r="K666" s="8">
        <v>4200</v>
      </c>
      <c r="L666" s="8">
        <v>105</v>
      </c>
      <c r="M666" s="9">
        <v>40</v>
      </c>
      <c r="N666" s="10">
        <v>42.99</v>
      </c>
      <c r="O666" s="25" t="s">
        <v>388</v>
      </c>
      <c r="P666" s="6">
        <v>10.235714285714286</v>
      </c>
      <c r="Q666" s="6">
        <v>1.0747500000000001</v>
      </c>
      <c r="R666" s="25"/>
      <c r="S666" s="21"/>
    </row>
    <row r="667" spans="1:19" x14ac:dyDescent="0.25">
      <c r="A667" t="s">
        <v>23</v>
      </c>
      <c r="B667" t="s">
        <v>18</v>
      </c>
      <c r="D667" s="12" t="s">
        <v>24</v>
      </c>
      <c r="E667" s="7" t="s">
        <v>20</v>
      </c>
      <c r="F667" t="s">
        <v>21</v>
      </c>
      <c r="G667" t="s">
        <v>22</v>
      </c>
      <c r="H667" s="5">
        <v>15</v>
      </c>
      <c r="I667" s="5" t="s">
        <v>9</v>
      </c>
      <c r="J667">
        <v>15</v>
      </c>
      <c r="K667" s="13">
        <v>36000</v>
      </c>
      <c r="L667" s="13">
        <v>120</v>
      </c>
      <c r="M667" s="14">
        <v>300</v>
      </c>
      <c r="N667" s="15">
        <v>33.49</v>
      </c>
      <c r="O667" s="21" t="s">
        <v>389</v>
      </c>
      <c r="P667" s="6">
        <v>0.93027777777777776</v>
      </c>
      <c r="Q667" s="6">
        <v>0.11163333333333333</v>
      </c>
      <c r="R667" s="21"/>
      <c r="S667" s="11"/>
    </row>
    <row r="668" spans="1:19" x14ac:dyDescent="0.25">
      <c r="A668" t="s">
        <v>23</v>
      </c>
      <c r="B668" t="s">
        <v>18</v>
      </c>
      <c r="D668" s="7" t="s">
        <v>390</v>
      </c>
      <c r="E668" s="7" t="s">
        <v>25</v>
      </c>
      <c r="F668" t="s">
        <v>21</v>
      </c>
      <c r="G668" t="s">
        <v>22</v>
      </c>
      <c r="H668" s="5">
        <v>1</v>
      </c>
      <c r="I668" s="5" t="s">
        <v>9</v>
      </c>
      <c r="J668">
        <v>1</v>
      </c>
      <c r="K668" s="8">
        <v>985</v>
      </c>
      <c r="L668" s="8">
        <v>49.25</v>
      </c>
      <c r="M668" s="9">
        <v>20</v>
      </c>
      <c r="N668" s="10">
        <v>218</v>
      </c>
      <c r="O668" s="11" t="s">
        <v>391</v>
      </c>
      <c r="P668" s="6">
        <v>221.31979695431471</v>
      </c>
      <c r="Q668" s="6">
        <v>10.9</v>
      </c>
      <c r="R668" s="11"/>
      <c r="S668" s="27"/>
    </row>
    <row r="669" spans="1:19" x14ac:dyDescent="0.25">
      <c r="A669" t="s">
        <v>23</v>
      </c>
      <c r="B669" t="s">
        <v>18</v>
      </c>
      <c r="D669" s="12" t="s">
        <v>390</v>
      </c>
      <c r="E669" s="7" t="s">
        <v>25</v>
      </c>
      <c r="F669" t="s">
        <v>21</v>
      </c>
      <c r="G669" t="s">
        <v>22</v>
      </c>
      <c r="H669" s="5">
        <v>1</v>
      </c>
      <c r="I669" s="5" t="s">
        <v>9</v>
      </c>
      <c r="J669">
        <v>1</v>
      </c>
      <c r="K669" s="13">
        <v>1162</v>
      </c>
      <c r="L669" s="13">
        <v>44.692307692307693</v>
      </c>
      <c r="M669" s="14">
        <v>26</v>
      </c>
      <c r="N669" s="15">
        <v>262.86</v>
      </c>
      <c r="O669" s="16" t="s">
        <v>392</v>
      </c>
      <c r="P669" s="6">
        <v>226.2134251290878</v>
      </c>
      <c r="Q669" s="6">
        <v>10.110000000000001</v>
      </c>
      <c r="R669" s="16"/>
      <c r="S669" s="23"/>
    </row>
    <row r="670" spans="1:19" x14ac:dyDescent="0.25">
      <c r="A670" t="s">
        <v>23</v>
      </c>
      <c r="B670" t="s">
        <v>18</v>
      </c>
      <c r="D670" s="7" t="s">
        <v>390</v>
      </c>
      <c r="E670" s="7" t="s">
        <v>25</v>
      </c>
      <c r="F670" t="s">
        <v>21</v>
      </c>
      <c r="G670" t="s">
        <v>22</v>
      </c>
      <c r="H670" s="5">
        <v>1</v>
      </c>
      <c r="I670" s="5" t="s">
        <v>9</v>
      </c>
      <c r="J670">
        <v>1</v>
      </c>
      <c r="K670" s="8">
        <v>1401</v>
      </c>
      <c r="L670" s="8">
        <v>70.05</v>
      </c>
      <c r="M670" s="9">
        <v>20</v>
      </c>
      <c r="N670" s="10">
        <v>256</v>
      </c>
      <c r="O670" s="11" t="s">
        <v>393</v>
      </c>
      <c r="P670" s="6">
        <v>182.7266238401142</v>
      </c>
      <c r="Q670" s="6">
        <v>12.8</v>
      </c>
      <c r="R670" s="11"/>
      <c r="S670" s="21"/>
    </row>
    <row r="671" spans="1:19" x14ac:dyDescent="0.25">
      <c r="A671" t="s">
        <v>23</v>
      </c>
      <c r="B671" t="s">
        <v>18</v>
      </c>
      <c r="D671" s="12" t="s">
        <v>390</v>
      </c>
      <c r="E671" s="7" t="s">
        <v>25</v>
      </c>
      <c r="F671" t="s">
        <v>21</v>
      </c>
      <c r="G671" t="s">
        <v>22</v>
      </c>
      <c r="H671" s="5">
        <v>1</v>
      </c>
      <c r="I671" s="5" t="s">
        <v>9</v>
      </c>
      <c r="J671">
        <v>1</v>
      </c>
      <c r="K671" s="13">
        <v>1401</v>
      </c>
      <c r="L671" s="13">
        <v>70.05</v>
      </c>
      <c r="M671" s="14">
        <v>20</v>
      </c>
      <c r="N671" s="15">
        <v>189.11</v>
      </c>
      <c r="O671" s="16" t="s">
        <v>394</v>
      </c>
      <c r="P671" s="6">
        <v>134.98215560314063</v>
      </c>
      <c r="Q671" s="6">
        <v>9.4555000000000007</v>
      </c>
      <c r="R671" s="16"/>
      <c r="S671" s="23"/>
    </row>
    <row r="672" spans="1:19" x14ac:dyDescent="0.25">
      <c r="A672" t="s">
        <v>23</v>
      </c>
      <c r="B672" t="s">
        <v>18</v>
      </c>
      <c r="D672" s="7" t="s">
        <v>390</v>
      </c>
      <c r="E672" s="7" t="s">
        <v>20</v>
      </c>
      <c r="F672" t="s">
        <v>21</v>
      </c>
      <c r="G672" t="s">
        <v>22</v>
      </c>
      <c r="H672" s="5">
        <v>1</v>
      </c>
      <c r="I672" s="5" t="s">
        <v>9</v>
      </c>
      <c r="J672">
        <v>1</v>
      </c>
      <c r="K672" s="8">
        <v>2662</v>
      </c>
      <c r="L672" s="8">
        <v>102.38461538461539</v>
      </c>
      <c r="M672" s="9">
        <v>26</v>
      </c>
      <c r="N672" s="10">
        <v>283</v>
      </c>
      <c r="O672" s="11" t="s">
        <v>395</v>
      </c>
      <c r="P672" s="6">
        <v>106.31104432757326</v>
      </c>
      <c r="Q672" s="6">
        <v>10.884615384615385</v>
      </c>
      <c r="R672" s="11"/>
      <c r="S672" s="21"/>
    </row>
    <row r="673" spans="1:19" x14ac:dyDescent="0.25">
      <c r="A673" t="s">
        <v>23</v>
      </c>
      <c r="B673" t="s">
        <v>18</v>
      </c>
      <c r="D673" s="12" t="s">
        <v>390</v>
      </c>
      <c r="E673" s="7" t="s">
        <v>25</v>
      </c>
      <c r="F673" t="s">
        <v>21</v>
      </c>
      <c r="G673" t="s">
        <v>22</v>
      </c>
      <c r="H673" s="5">
        <v>1</v>
      </c>
      <c r="I673" s="5" t="s">
        <v>9</v>
      </c>
      <c r="J673">
        <v>1</v>
      </c>
      <c r="K673" s="13">
        <v>2662</v>
      </c>
      <c r="L673" s="13">
        <v>102.38461538461539</v>
      </c>
      <c r="M673" s="14">
        <v>26</v>
      </c>
      <c r="N673" s="15">
        <v>237.45</v>
      </c>
      <c r="O673" s="16" t="s">
        <v>396</v>
      </c>
      <c r="P673" s="6">
        <v>89.199849737039813</v>
      </c>
      <c r="Q673" s="6">
        <v>9.1326923076923077</v>
      </c>
      <c r="R673" s="16"/>
      <c r="S673" s="23"/>
    </row>
    <row r="674" spans="1:19" x14ac:dyDescent="0.25">
      <c r="A674" t="s">
        <v>23</v>
      </c>
      <c r="B674" t="s">
        <v>18</v>
      </c>
      <c r="D674" s="7" t="s">
        <v>390</v>
      </c>
      <c r="E674" s="7" t="s">
        <v>20</v>
      </c>
      <c r="F674" t="s">
        <v>21</v>
      </c>
      <c r="G674" t="s">
        <v>22</v>
      </c>
      <c r="H674" s="5">
        <v>2</v>
      </c>
      <c r="I674" s="5" t="s">
        <v>9</v>
      </c>
      <c r="J674">
        <v>2</v>
      </c>
      <c r="K674" s="8">
        <v>3946</v>
      </c>
      <c r="L674" s="8">
        <v>99.898734177215189</v>
      </c>
      <c r="M674" s="9">
        <v>39.5</v>
      </c>
      <c r="N674" s="10">
        <v>184.64</v>
      </c>
      <c r="O674" s="11" t="s">
        <v>397</v>
      </c>
      <c r="P674" s="6">
        <v>46.79168778509883</v>
      </c>
      <c r="Q674" s="6">
        <v>4.674430379746835</v>
      </c>
      <c r="R674" s="11"/>
      <c r="S674" s="16"/>
    </row>
    <row r="675" spans="1:19" x14ac:dyDescent="0.25">
      <c r="A675" t="s">
        <v>23</v>
      </c>
      <c r="B675" t="s">
        <v>18</v>
      </c>
      <c r="D675" s="12" t="s">
        <v>390</v>
      </c>
      <c r="E675" s="7" t="s">
        <v>25</v>
      </c>
      <c r="F675" t="s">
        <v>21</v>
      </c>
      <c r="G675" t="s">
        <v>22</v>
      </c>
      <c r="H675" s="5">
        <v>2</v>
      </c>
      <c r="I675" s="5" t="s">
        <v>9</v>
      </c>
      <c r="J675">
        <v>2</v>
      </c>
      <c r="K675" s="13">
        <v>4862</v>
      </c>
      <c r="L675" s="13">
        <v>143</v>
      </c>
      <c r="M675" s="14">
        <v>34</v>
      </c>
      <c r="N675" s="15">
        <v>484.29</v>
      </c>
      <c r="O675" s="16" t="s">
        <v>398</v>
      </c>
      <c r="P675" s="6">
        <v>99.607157548334015</v>
      </c>
      <c r="Q675" s="6">
        <v>14.243823529411765</v>
      </c>
      <c r="R675" s="16"/>
      <c r="S675" s="11"/>
    </row>
    <row r="676" spans="1:19" x14ac:dyDescent="0.25">
      <c r="A676" t="s">
        <v>23</v>
      </c>
      <c r="B676" t="s">
        <v>18</v>
      </c>
      <c r="D676" s="7" t="s">
        <v>390</v>
      </c>
      <c r="E676" s="7" t="s">
        <v>25</v>
      </c>
      <c r="F676" t="s">
        <v>21</v>
      </c>
      <c r="G676" t="s">
        <v>22</v>
      </c>
      <c r="H676" s="5">
        <v>2</v>
      </c>
      <c r="I676" s="5" t="s">
        <v>9</v>
      </c>
      <c r="J676">
        <v>2</v>
      </c>
      <c r="K676" s="8">
        <v>4862</v>
      </c>
      <c r="L676" s="8">
        <v>143</v>
      </c>
      <c r="M676" s="9">
        <v>34</v>
      </c>
      <c r="N676" s="10">
        <v>229</v>
      </c>
      <c r="O676" s="11" t="s">
        <v>399</v>
      </c>
      <c r="P676" s="6">
        <v>47.09995886466475</v>
      </c>
      <c r="Q676" s="6">
        <v>6.7352941176470589</v>
      </c>
      <c r="R676" s="11"/>
      <c r="S676" s="21"/>
    </row>
    <row r="677" spans="1:19" x14ac:dyDescent="0.25">
      <c r="A677" t="s">
        <v>23</v>
      </c>
      <c r="B677" t="s">
        <v>18</v>
      </c>
      <c r="D677" s="12" t="s">
        <v>390</v>
      </c>
      <c r="E677" s="7" t="s">
        <v>25</v>
      </c>
      <c r="F677" t="s">
        <v>21</v>
      </c>
      <c r="G677" t="s">
        <v>22</v>
      </c>
      <c r="H677" s="5">
        <v>3</v>
      </c>
      <c r="I677" s="5" t="s">
        <v>9</v>
      </c>
      <c r="J677">
        <v>3</v>
      </c>
      <c r="K677" s="13">
        <v>5000</v>
      </c>
      <c r="L677" s="13">
        <v>100</v>
      </c>
      <c r="M677" s="14">
        <v>50</v>
      </c>
      <c r="N677" s="15">
        <v>495.29</v>
      </c>
      <c r="O677" s="16" t="s">
        <v>400</v>
      </c>
      <c r="P677" s="6">
        <v>99.058000000000007</v>
      </c>
      <c r="Q677" s="6">
        <v>9.905800000000001</v>
      </c>
      <c r="R677" s="16"/>
      <c r="S677" s="11"/>
    </row>
    <row r="678" spans="1:19" x14ac:dyDescent="0.25">
      <c r="A678" t="s">
        <v>23</v>
      </c>
      <c r="B678" t="s">
        <v>18</v>
      </c>
      <c r="D678" s="7" t="s">
        <v>390</v>
      </c>
      <c r="E678" s="7" t="s">
        <v>25</v>
      </c>
      <c r="F678" t="s">
        <v>21</v>
      </c>
      <c r="G678" t="s">
        <v>22</v>
      </c>
      <c r="H678" s="5">
        <v>3</v>
      </c>
      <c r="I678" s="5" t="s">
        <v>9</v>
      </c>
      <c r="J678">
        <v>3</v>
      </c>
      <c r="K678" s="8">
        <v>5030</v>
      </c>
      <c r="L678" s="8">
        <v>73.970588235294116</v>
      </c>
      <c r="M678" s="9">
        <v>68</v>
      </c>
      <c r="N678" s="10">
        <v>652.4</v>
      </c>
      <c r="O678" s="11" t="s">
        <v>401</v>
      </c>
      <c r="P678" s="6">
        <v>129.70178926441349</v>
      </c>
      <c r="Q678" s="6">
        <v>9.5941176470588232</v>
      </c>
      <c r="R678" s="11"/>
      <c r="S678" s="21"/>
    </row>
    <row r="679" spans="1:19" x14ac:dyDescent="0.25">
      <c r="A679" t="s">
        <v>23</v>
      </c>
      <c r="B679" t="s">
        <v>18</v>
      </c>
      <c r="D679" s="12" t="s">
        <v>390</v>
      </c>
      <c r="E679" s="7" t="s">
        <v>25</v>
      </c>
      <c r="F679" t="s">
        <v>21</v>
      </c>
      <c r="G679" t="s">
        <v>22</v>
      </c>
      <c r="H679" s="5">
        <v>3</v>
      </c>
      <c r="I679" s="5" t="s">
        <v>9</v>
      </c>
      <c r="J679">
        <v>3</v>
      </c>
      <c r="K679" s="13">
        <v>5196</v>
      </c>
      <c r="L679" s="13">
        <v>103.92</v>
      </c>
      <c r="M679" s="14">
        <v>50</v>
      </c>
      <c r="N679" s="15">
        <v>570</v>
      </c>
      <c r="O679" s="16" t="s">
        <v>402</v>
      </c>
      <c r="P679" s="6">
        <v>109.69976905311778</v>
      </c>
      <c r="Q679" s="6">
        <v>11.4</v>
      </c>
      <c r="R679" s="16"/>
      <c r="S679" s="23"/>
    </row>
    <row r="680" spans="1:19" x14ac:dyDescent="0.25">
      <c r="A680" t="s">
        <v>23</v>
      </c>
      <c r="B680" t="s">
        <v>18</v>
      </c>
      <c r="D680" s="12" t="s">
        <v>390</v>
      </c>
      <c r="E680" s="7" t="s">
        <v>37</v>
      </c>
      <c r="F680" t="s">
        <v>21</v>
      </c>
      <c r="G680" t="s">
        <v>22</v>
      </c>
      <c r="H680" s="5">
        <v>3</v>
      </c>
      <c r="I680" s="5" t="s">
        <v>9</v>
      </c>
      <c r="J680">
        <v>3</v>
      </c>
      <c r="K680" s="13">
        <v>5898</v>
      </c>
      <c r="L680" s="13">
        <v>78.64</v>
      </c>
      <c r="M680" s="14">
        <v>75</v>
      </c>
      <c r="N680" s="15">
        <v>269.99</v>
      </c>
      <c r="O680" s="16" t="s">
        <v>404</v>
      </c>
      <c r="P680" s="6">
        <v>45.776534418446928</v>
      </c>
      <c r="Q680" s="6">
        <v>3.5998666666666668</v>
      </c>
      <c r="R680" s="16"/>
      <c r="S680" s="21"/>
    </row>
    <row r="681" spans="1:19" x14ac:dyDescent="0.25">
      <c r="A681" t="s">
        <v>23</v>
      </c>
      <c r="B681" t="s">
        <v>18</v>
      </c>
      <c r="D681" s="7" t="s">
        <v>390</v>
      </c>
      <c r="E681" s="7" t="s">
        <v>37</v>
      </c>
      <c r="F681" t="s">
        <v>21</v>
      </c>
      <c r="G681" t="s">
        <v>22</v>
      </c>
      <c r="H681" s="5">
        <v>3</v>
      </c>
      <c r="I681" s="5" t="s">
        <v>9</v>
      </c>
      <c r="J681">
        <v>3</v>
      </c>
      <c r="K681" s="8">
        <v>6000</v>
      </c>
      <c r="L681" s="8">
        <v>80</v>
      </c>
      <c r="M681" s="9">
        <v>75</v>
      </c>
      <c r="N681" s="10">
        <v>282.86</v>
      </c>
      <c r="O681" s="7" t="s">
        <v>405</v>
      </c>
      <c r="P681" s="6">
        <v>47.143333333333338</v>
      </c>
      <c r="Q681" s="6">
        <v>3.771466666666667</v>
      </c>
      <c r="R681" s="7"/>
      <c r="S681" s="25"/>
    </row>
    <row r="682" spans="1:19" x14ac:dyDescent="0.25">
      <c r="A682" t="s">
        <v>23</v>
      </c>
      <c r="B682" t="s">
        <v>18</v>
      </c>
      <c r="D682" s="12" t="s">
        <v>390</v>
      </c>
      <c r="E682" s="7" t="s">
        <v>37</v>
      </c>
      <c r="F682" t="s">
        <v>21</v>
      </c>
      <c r="G682" t="s">
        <v>22</v>
      </c>
      <c r="H682" s="5">
        <v>3</v>
      </c>
      <c r="I682" s="5" t="s">
        <v>9</v>
      </c>
      <c r="J682">
        <v>3</v>
      </c>
      <c r="K682" s="13">
        <v>6074</v>
      </c>
      <c r="L682" s="13">
        <v>80.986666666666665</v>
      </c>
      <c r="M682" s="14">
        <v>75</v>
      </c>
      <c r="N682" s="15">
        <v>260</v>
      </c>
      <c r="O682" s="12" t="s">
        <v>406</v>
      </c>
      <c r="P682" s="6">
        <v>42.805400065854464</v>
      </c>
      <c r="Q682" s="6">
        <v>3.4666666666666668</v>
      </c>
      <c r="R682" s="12"/>
      <c r="S682" s="27"/>
    </row>
    <row r="683" spans="1:19" x14ac:dyDescent="0.25">
      <c r="A683" t="s">
        <v>23</v>
      </c>
      <c r="B683" t="s">
        <v>18</v>
      </c>
      <c r="D683" s="7" t="s">
        <v>390</v>
      </c>
      <c r="E683" s="7" t="s">
        <v>37</v>
      </c>
      <c r="F683" t="s">
        <v>21</v>
      </c>
      <c r="G683" t="s">
        <v>22</v>
      </c>
      <c r="H683" s="5">
        <v>3</v>
      </c>
      <c r="I683" s="5" t="s">
        <v>9</v>
      </c>
      <c r="J683">
        <v>3</v>
      </c>
      <c r="K683" s="8">
        <v>6911</v>
      </c>
      <c r="L683" s="8">
        <v>88.602564102564102</v>
      </c>
      <c r="M683" s="9">
        <v>78</v>
      </c>
      <c r="N683" s="10">
        <v>513</v>
      </c>
      <c r="O683" s="11" t="s">
        <v>407</v>
      </c>
      <c r="P683" s="6">
        <v>74.22948922008392</v>
      </c>
      <c r="Q683" s="6">
        <v>6.5769230769230766</v>
      </c>
      <c r="R683" s="11"/>
      <c r="S683" s="23"/>
    </row>
    <row r="684" spans="1:19" x14ac:dyDescent="0.25">
      <c r="A684" t="s">
        <v>23</v>
      </c>
      <c r="B684" t="s">
        <v>18</v>
      </c>
      <c r="D684" s="12" t="s">
        <v>390</v>
      </c>
      <c r="E684" s="7" t="s">
        <v>25</v>
      </c>
      <c r="F684" t="s">
        <v>21</v>
      </c>
      <c r="G684" t="s">
        <v>22</v>
      </c>
      <c r="H684" s="5">
        <v>3</v>
      </c>
      <c r="I684" s="5" t="s">
        <v>9</v>
      </c>
      <c r="J684">
        <v>3</v>
      </c>
      <c r="K684" s="13">
        <v>7200</v>
      </c>
      <c r="L684" s="13">
        <v>90</v>
      </c>
      <c r="M684" s="14">
        <v>80</v>
      </c>
      <c r="N684" s="15">
        <v>504.62</v>
      </c>
      <c r="O684" s="16" t="s">
        <v>408</v>
      </c>
      <c r="P684" s="6">
        <v>70.086111111111109</v>
      </c>
      <c r="Q684" s="6">
        <v>6.3077500000000004</v>
      </c>
      <c r="R684" s="16"/>
      <c r="S684" s="21"/>
    </row>
    <row r="685" spans="1:19" x14ac:dyDescent="0.25">
      <c r="A685" t="s">
        <v>23</v>
      </c>
      <c r="B685" t="s">
        <v>18</v>
      </c>
      <c r="D685" s="7" t="s">
        <v>390</v>
      </c>
      <c r="E685" s="7" t="s">
        <v>37</v>
      </c>
      <c r="F685" t="s">
        <v>21</v>
      </c>
      <c r="G685" t="s">
        <v>22</v>
      </c>
      <c r="H685" s="5">
        <v>4</v>
      </c>
      <c r="I685" s="5" t="s">
        <v>9</v>
      </c>
      <c r="J685">
        <v>4</v>
      </c>
      <c r="K685" s="8">
        <v>7950</v>
      </c>
      <c r="L685" s="8">
        <v>88.333333333333329</v>
      </c>
      <c r="M685" s="9">
        <v>90</v>
      </c>
      <c r="N685" s="10">
        <v>580.88</v>
      </c>
      <c r="O685" s="7" t="s">
        <v>409</v>
      </c>
      <c r="P685" s="6">
        <v>73.066666666666663</v>
      </c>
      <c r="Q685" s="6">
        <v>6.4542222222222225</v>
      </c>
      <c r="R685" s="7"/>
      <c r="S685" s="25"/>
    </row>
    <row r="686" spans="1:19" x14ac:dyDescent="0.25">
      <c r="A686" t="s">
        <v>23</v>
      </c>
      <c r="B686" t="s">
        <v>18</v>
      </c>
      <c r="D686" s="12" t="s">
        <v>390</v>
      </c>
      <c r="E686" s="7" t="s">
        <v>25</v>
      </c>
      <c r="F686" t="s">
        <v>21</v>
      </c>
      <c r="G686" t="s">
        <v>22</v>
      </c>
      <c r="H686" s="5">
        <v>4</v>
      </c>
      <c r="I686" s="5" t="s">
        <v>9</v>
      </c>
      <c r="J686">
        <v>4</v>
      </c>
      <c r="K686" s="13">
        <v>8100</v>
      </c>
      <c r="L686" s="13">
        <v>101.25</v>
      </c>
      <c r="M686" s="14">
        <v>80</v>
      </c>
      <c r="N686" s="15">
        <v>337.92</v>
      </c>
      <c r="O686" s="16" t="s">
        <v>410</v>
      </c>
      <c r="P686" s="6">
        <v>41.718518518518522</v>
      </c>
      <c r="Q686" s="6">
        <v>4.2240000000000002</v>
      </c>
      <c r="R686" s="16"/>
      <c r="S686" s="16"/>
    </row>
    <row r="687" spans="1:19" x14ac:dyDescent="0.25">
      <c r="A687" t="s">
        <v>23</v>
      </c>
      <c r="B687" t="s">
        <v>18</v>
      </c>
      <c r="D687" s="7" t="s">
        <v>390</v>
      </c>
      <c r="E687" s="7" t="s">
        <v>37</v>
      </c>
      <c r="F687" t="s">
        <v>21</v>
      </c>
      <c r="G687" t="s">
        <v>22</v>
      </c>
      <c r="H687" s="5">
        <v>4</v>
      </c>
      <c r="I687" s="5" t="s">
        <v>9</v>
      </c>
      <c r="J687">
        <v>4</v>
      </c>
      <c r="K687" s="8">
        <v>8574</v>
      </c>
      <c r="L687" s="8">
        <v>77.945454545454552</v>
      </c>
      <c r="M687" s="9">
        <v>110</v>
      </c>
      <c r="N687" s="10">
        <v>407.99</v>
      </c>
      <c r="O687" s="11" t="s">
        <v>411</v>
      </c>
      <c r="P687" s="6">
        <v>47.584557965943553</v>
      </c>
      <c r="Q687" s="6">
        <v>3.7090000000000001</v>
      </c>
      <c r="R687" s="11"/>
      <c r="S687" s="25"/>
    </row>
    <row r="688" spans="1:19" x14ac:dyDescent="0.25">
      <c r="A688" t="s">
        <v>23</v>
      </c>
      <c r="B688" t="s">
        <v>18</v>
      </c>
      <c r="D688" s="12" t="s">
        <v>390</v>
      </c>
      <c r="E688" s="7" t="s">
        <v>37</v>
      </c>
      <c r="F688" t="s">
        <v>21</v>
      </c>
      <c r="G688" t="s">
        <v>22</v>
      </c>
      <c r="H688" s="5">
        <v>4</v>
      </c>
      <c r="I688" s="5" t="s">
        <v>9</v>
      </c>
      <c r="J688">
        <v>4</v>
      </c>
      <c r="K688" s="13">
        <v>8701</v>
      </c>
      <c r="L688" s="13">
        <v>83.663461538461533</v>
      </c>
      <c r="M688" s="14">
        <v>104</v>
      </c>
      <c r="N688" s="15">
        <v>585</v>
      </c>
      <c r="O688" s="16" t="s">
        <v>412</v>
      </c>
      <c r="P688" s="6">
        <v>67.233651304447761</v>
      </c>
      <c r="Q688" s="6">
        <v>5.625</v>
      </c>
      <c r="R688" s="16"/>
      <c r="S688" s="27"/>
    </row>
    <row r="689" spans="1:19" x14ac:dyDescent="0.25">
      <c r="A689" t="s">
        <v>23</v>
      </c>
      <c r="B689" t="s">
        <v>18</v>
      </c>
      <c r="D689" s="7" t="s">
        <v>390</v>
      </c>
      <c r="E689" s="7" t="s">
        <v>20</v>
      </c>
      <c r="F689" t="s">
        <v>21</v>
      </c>
      <c r="G689" t="s">
        <v>22</v>
      </c>
      <c r="H689" s="5">
        <v>4</v>
      </c>
      <c r="I689" s="5" t="s">
        <v>9</v>
      </c>
      <c r="J689">
        <v>4</v>
      </c>
      <c r="K689" s="8">
        <v>8800</v>
      </c>
      <c r="L689" s="8">
        <v>110</v>
      </c>
      <c r="M689" s="9">
        <v>80</v>
      </c>
      <c r="N689" s="10">
        <v>195.99</v>
      </c>
      <c r="O689" s="7" t="s">
        <v>413</v>
      </c>
      <c r="P689" s="6">
        <v>22.271590909090911</v>
      </c>
      <c r="Q689" s="6">
        <v>2.449875</v>
      </c>
      <c r="R689" s="7"/>
      <c r="S689" s="25"/>
    </row>
    <row r="690" spans="1:19" x14ac:dyDescent="0.25">
      <c r="A690" t="s">
        <v>23</v>
      </c>
      <c r="B690" t="s">
        <v>18</v>
      </c>
      <c r="D690" s="12" t="s">
        <v>390</v>
      </c>
      <c r="E690" s="7" t="s">
        <v>20</v>
      </c>
      <c r="F690" t="s">
        <v>21</v>
      </c>
      <c r="G690" t="s">
        <v>22</v>
      </c>
      <c r="H690" s="5">
        <v>4</v>
      </c>
      <c r="I690" s="5" t="s">
        <v>9</v>
      </c>
      <c r="J690">
        <v>4</v>
      </c>
      <c r="K690" s="13">
        <v>8800</v>
      </c>
      <c r="L690" s="13">
        <v>110</v>
      </c>
      <c r="M690" s="14">
        <v>80</v>
      </c>
      <c r="N690" s="15">
        <v>195</v>
      </c>
      <c r="O690" s="16" t="s">
        <v>414</v>
      </c>
      <c r="P690" s="6">
        <v>22.15909090909091</v>
      </c>
      <c r="Q690" s="6">
        <v>2.4375</v>
      </c>
      <c r="R690" s="16"/>
      <c r="S690" s="27"/>
    </row>
    <row r="691" spans="1:19" x14ac:dyDescent="0.25">
      <c r="A691" t="s">
        <v>23</v>
      </c>
      <c r="B691" t="s">
        <v>18</v>
      </c>
      <c r="D691" s="7" t="s">
        <v>390</v>
      </c>
      <c r="E691" s="7" t="s">
        <v>37</v>
      </c>
      <c r="F691" t="s">
        <v>21</v>
      </c>
      <c r="G691" t="s">
        <v>22</v>
      </c>
      <c r="H691" s="5">
        <v>4</v>
      </c>
      <c r="I691" s="5" t="s">
        <v>9</v>
      </c>
      <c r="J691">
        <v>4</v>
      </c>
      <c r="K691" s="8">
        <v>8800</v>
      </c>
      <c r="L691" s="8">
        <v>80</v>
      </c>
      <c r="M691" s="9">
        <v>110</v>
      </c>
      <c r="N691" s="10">
        <v>405</v>
      </c>
      <c r="O691" s="7" t="s">
        <v>415</v>
      </c>
      <c r="P691" s="6">
        <v>46.022727272727273</v>
      </c>
      <c r="Q691" s="6">
        <v>3.6818181818181817</v>
      </c>
      <c r="R691" s="7"/>
      <c r="S691" s="25"/>
    </row>
    <row r="692" spans="1:19" x14ac:dyDescent="0.25">
      <c r="A692" t="s">
        <v>23</v>
      </c>
      <c r="B692" t="s">
        <v>18</v>
      </c>
      <c r="D692" s="12" t="s">
        <v>390</v>
      </c>
      <c r="E692" s="7" t="s">
        <v>25</v>
      </c>
      <c r="F692" t="s">
        <v>21</v>
      </c>
      <c r="G692" t="s">
        <v>22</v>
      </c>
      <c r="H692" s="5">
        <v>4</v>
      </c>
      <c r="I692" s="5" t="s">
        <v>9</v>
      </c>
      <c r="J692">
        <v>4</v>
      </c>
      <c r="K692" s="13">
        <v>9000</v>
      </c>
      <c r="L692" s="13">
        <v>90</v>
      </c>
      <c r="M692" s="14">
        <v>100</v>
      </c>
      <c r="N692" s="15">
        <v>520</v>
      </c>
      <c r="O692" s="16" t="s">
        <v>416</v>
      </c>
      <c r="P692" s="6">
        <v>57.777777777777779</v>
      </c>
      <c r="Q692" s="6">
        <v>5.2</v>
      </c>
      <c r="R692" s="16"/>
      <c r="S692" s="21"/>
    </row>
    <row r="693" spans="1:19" x14ac:dyDescent="0.25">
      <c r="A693" t="s">
        <v>23</v>
      </c>
      <c r="B693" t="s">
        <v>18</v>
      </c>
      <c r="D693" s="7" t="s">
        <v>390</v>
      </c>
      <c r="E693" s="7" t="s">
        <v>25</v>
      </c>
      <c r="F693" t="s">
        <v>21</v>
      </c>
      <c r="G693" t="s">
        <v>22</v>
      </c>
      <c r="H693" s="5">
        <v>4</v>
      </c>
      <c r="I693" s="5" t="s">
        <v>9</v>
      </c>
      <c r="J693">
        <v>4</v>
      </c>
      <c r="K693" s="8">
        <v>9724</v>
      </c>
      <c r="L693" s="8">
        <v>138.91428571428571</v>
      </c>
      <c r="M693" s="9">
        <v>70</v>
      </c>
      <c r="N693" s="10">
        <v>627.19000000000005</v>
      </c>
      <c r="O693" s="11" t="s">
        <v>417</v>
      </c>
      <c r="P693" s="6">
        <v>64.499177293294949</v>
      </c>
      <c r="Q693" s="6">
        <v>8.9598571428571443</v>
      </c>
      <c r="R693" s="11"/>
      <c r="S693" s="23"/>
    </row>
    <row r="694" spans="1:19" x14ac:dyDescent="0.25">
      <c r="A694" t="s">
        <v>23</v>
      </c>
      <c r="B694" t="s">
        <v>18</v>
      </c>
      <c r="D694" s="12" t="s">
        <v>390</v>
      </c>
      <c r="E694" s="7" t="s">
        <v>25</v>
      </c>
      <c r="F694" t="s">
        <v>21</v>
      </c>
      <c r="G694" t="s">
        <v>22</v>
      </c>
      <c r="H694" s="5">
        <v>4</v>
      </c>
      <c r="I694" s="5" t="s">
        <v>9</v>
      </c>
      <c r="J694">
        <v>4</v>
      </c>
      <c r="K694" s="13">
        <v>9724</v>
      </c>
      <c r="L694" s="13">
        <v>138.91428571428571</v>
      </c>
      <c r="M694" s="14">
        <v>70</v>
      </c>
      <c r="N694" s="15">
        <v>315</v>
      </c>
      <c r="O694" s="16" t="s">
        <v>418</v>
      </c>
      <c r="P694" s="6">
        <v>32.394076511723569</v>
      </c>
      <c r="Q694" s="6">
        <v>4.5</v>
      </c>
      <c r="R694" s="16"/>
      <c r="S694" s="21"/>
    </row>
    <row r="695" spans="1:19" x14ac:dyDescent="0.25">
      <c r="A695" t="s">
        <v>23</v>
      </c>
      <c r="B695" t="s">
        <v>18</v>
      </c>
      <c r="D695" s="7" t="s">
        <v>390</v>
      </c>
      <c r="E695" s="7" t="s">
        <v>20</v>
      </c>
      <c r="F695" t="s">
        <v>21</v>
      </c>
      <c r="G695" t="s">
        <v>22</v>
      </c>
      <c r="H695" s="5">
        <v>4</v>
      </c>
      <c r="I695" s="5" t="s">
        <v>9</v>
      </c>
      <c r="J695">
        <v>4</v>
      </c>
      <c r="K695" s="8">
        <v>9736</v>
      </c>
      <c r="L695" s="8">
        <v>97.36</v>
      </c>
      <c r="M695" s="9">
        <v>100</v>
      </c>
      <c r="N695" s="10">
        <v>266.69</v>
      </c>
      <c r="O695" s="7" t="s">
        <v>419</v>
      </c>
      <c r="P695" s="6">
        <v>27.39215283483977</v>
      </c>
      <c r="Q695" s="6">
        <v>2.6669</v>
      </c>
      <c r="R695" s="7"/>
      <c r="S695" s="23"/>
    </row>
    <row r="696" spans="1:19" x14ac:dyDescent="0.25">
      <c r="A696" t="s">
        <v>23</v>
      </c>
      <c r="B696" t="s">
        <v>18</v>
      </c>
      <c r="D696" s="12" t="s">
        <v>390</v>
      </c>
      <c r="E696" s="7" t="s">
        <v>20</v>
      </c>
      <c r="F696" t="s">
        <v>21</v>
      </c>
      <c r="G696" t="s">
        <v>22</v>
      </c>
      <c r="H696" s="5">
        <v>4</v>
      </c>
      <c r="I696" s="5" t="s">
        <v>9</v>
      </c>
      <c r="J696">
        <v>4</v>
      </c>
      <c r="K696" s="13">
        <v>9823</v>
      </c>
      <c r="L696" s="13">
        <v>94.45192307692308</v>
      </c>
      <c r="M696" s="14">
        <v>104</v>
      </c>
      <c r="N696" s="15">
        <v>699</v>
      </c>
      <c r="O696" s="16" t="s">
        <v>420</v>
      </c>
      <c r="P696" s="6">
        <v>71.159523567138351</v>
      </c>
      <c r="Q696" s="6">
        <v>6.7211538461538458</v>
      </c>
      <c r="R696" s="16"/>
      <c r="S696" s="16"/>
    </row>
    <row r="697" spans="1:19" x14ac:dyDescent="0.25">
      <c r="A697" t="s">
        <v>23</v>
      </c>
      <c r="B697" t="s">
        <v>18</v>
      </c>
      <c r="D697" s="7" t="s">
        <v>390</v>
      </c>
      <c r="E697" s="7" t="s">
        <v>20</v>
      </c>
      <c r="F697" t="s">
        <v>21</v>
      </c>
      <c r="G697" t="s">
        <v>22</v>
      </c>
      <c r="H697" s="5">
        <v>4</v>
      </c>
      <c r="I697" s="5" t="s">
        <v>9</v>
      </c>
      <c r="J697">
        <v>4</v>
      </c>
      <c r="K697" s="8">
        <v>9840</v>
      </c>
      <c r="L697" s="8">
        <v>94.615384615384613</v>
      </c>
      <c r="M697" s="9">
        <v>104</v>
      </c>
      <c r="N697" s="10">
        <v>720</v>
      </c>
      <c r="O697" s="11" t="s">
        <v>421</v>
      </c>
      <c r="P697" s="6">
        <v>73.170731707317074</v>
      </c>
      <c r="Q697" s="6">
        <v>6.9230769230769234</v>
      </c>
      <c r="R697" s="11"/>
      <c r="S697" s="25"/>
    </row>
    <row r="698" spans="1:19" x14ac:dyDescent="0.25">
      <c r="A698" t="s">
        <v>23</v>
      </c>
      <c r="B698" t="s">
        <v>18</v>
      </c>
      <c r="D698" s="12" t="s">
        <v>390</v>
      </c>
      <c r="E698" s="7" t="s">
        <v>20</v>
      </c>
      <c r="F698" t="s">
        <v>21</v>
      </c>
      <c r="G698" t="s">
        <v>22</v>
      </c>
      <c r="H698" s="5">
        <v>4</v>
      </c>
      <c r="I698" s="5" t="s">
        <v>9</v>
      </c>
      <c r="J698">
        <v>4</v>
      </c>
      <c r="K698" s="13">
        <v>9842</v>
      </c>
      <c r="L698" s="13">
        <v>94.634615384615387</v>
      </c>
      <c r="M698" s="14">
        <v>104</v>
      </c>
      <c r="N698" s="15">
        <v>606</v>
      </c>
      <c r="O698" s="16" t="s">
        <v>422</v>
      </c>
      <c r="P698" s="6">
        <v>61.572851046535263</v>
      </c>
      <c r="Q698" s="6">
        <v>5.8269230769230766</v>
      </c>
      <c r="R698" s="16"/>
      <c r="S698" s="27"/>
    </row>
    <row r="699" spans="1:19" x14ac:dyDescent="0.25">
      <c r="A699" t="s">
        <v>23</v>
      </c>
      <c r="B699" t="s">
        <v>18</v>
      </c>
      <c r="D699" s="7" t="s">
        <v>390</v>
      </c>
      <c r="E699" s="7" t="s">
        <v>20</v>
      </c>
      <c r="F699" t="s">
        <v>21</v>
      </c>
      <c r="G699" t="s">
        <v>22</v>
      </c>
      <c r="H699" s="5">
        <v>4</v>
      </c>
      <c r="I699" s="5" t="s">
        <v>9</v>
      </c>
      <c r="J699">
        <v>4</v>
      </c>
      <c r="K699" s="8">
        <v>10010</v>
      </c>
      <c r="L699" s="8">
        <v>96.25</v>
      </c>
      <c r="M699" s="9">
        <v>104</v>
      </c>
      <c r="N699" s="10">
        <v>528</v>
      </c>
      <c r="O699" s="11" t="s">
        <v>423</v>
      </c>
      <c r="P699" s="6">
        <v>52.747252747252745</v>
      </c>
      <c r="Q699" s="6">
        <v>5.0769230769230766</v>
      </c>
      <c r="R699" s="11"/>
      <c r="S699" s="25"/>
    </row>
    <row r="700" spans="1:19" x14ac:dyDescent="0.25">
      <c r="A700" t="s">
        <v>23</v>
      </c>
      <c r="B700" t="s">
        <v>18</v>
      </c>
      <c r="D700" s="12" t="s">
        <v>390</v>
      </c>
      <c r="E700" s="7" t="s">
        <v>20</v>
      </c>
      <c r="F700" t="s">
        <v>21</v>
      </c>
      <c r="G700" t="s">
        <v>22</v>
      </c>
      <c r="H700" s="5">
        <v>4</v>
      </c>
      <c r="I700" s="5" t="s">
        <v>9</v>
      </c>
      <c r="J700">
        <v>4</v>
      </c>
      <c r="K700" s="13">
        <v>10010</v>
      </c>
      <c r="L700" s="13">
        <v>96.25</v>
      </c>
      <c r="M700" s="14">
        <v>104</v>
      </c>
      <c r="N700" s="15">
        <v>642</v>
      </c>
      <c r="O700" s="16" t="s">
        <v>424</v>
      </c>
      <c r="P700" s="6">
        <v>64.135864135864139</v>
      </c>
      <c r="Q700" s="6">
        <v>6.1730769230769234</v>
      </c>
      <c r="R700" s="16"/>
      <c r="S700" s="16"/>
    </row>
    <row r="701" spans="1:19" x14ac:dyDescent="0.25">
      <c r="A701" t="s">
        <v>23</v>
      </c>
      <c r="B701" t="s">
        <v>18</v>
      </c>
      <c r="D701" s="7" t="s">
        <v>390</v>
      </c>
      <c r="E701" s="7" t="s">
        <v>20</v>
      </c>
      <c r="F701" t="s">
        <v>21</v>
      </c>
      <c r="G701" t="s">
        <v>22</v>
      </c>
      <c r="H701" s="5">
        <v>4</v>
      </c>
      <c r="I701" s="5" t="s">
        <v>9</v>
      </c>
      <c r="J701">
        <v>4</v>
      </c>
      <c r="K701" s="8">
        <v>10026</v>
      </c>
      <c r="L701" s="8">
        <v>96.40384615384616</v>
      </c>
      <c r="M701" s="9">
        <v>104</v>
      </c>
      <c r="N701" s="10">
        <v>663</v>
      </c>
      <c r="O701" s="11" t="s">
        <v>425</v>
      </c>
      <c r="P701" s="6">
        <v>66.128067025733088</v>
      </c>
      <c r="Q701" s="6">
        <v>6.375</v>
      </c>
      <c r="R701" s="11"/>
      <c r="S701" s="23"/>
    </row>
    <row r="702" spans="1:19" x14ac:dyDescent="0.25">
      <c r="A702" t="s">
        <v>23</v>
      </c>
      <c r="B702" t="s">
        <v>18</v>
      </c>
      <c r="D702" s="12" t="s">
        <v>390</v>
      </c>
      <c r="E702" s="7" t="s">
        <v>20</v>
      </c>
      <c r="F702" t="s">
        <v>21</v>
      </c>
      <c r="G702" t="s">
        <v>22</v>
      </c>
      <c r="H702" s="5">
        <v>4</v>
      </c>
      <c r="I702" s="5" t="s">
        <v>9</v>
      </c>
      <c r="J702">
        <v>4</v>
      </c>
      <c r="K702" s="13">
        <v>10029</v>
      </c>
      <c r="L702" s="13">
        <v>96.432692307692307</v>
      </c>
      <c r="M702" s="14">
        <v>104</v>
      </c>
      <c r="N702" s="15">
        <v>549</v>
      </c>
      <c r="O702" s="16" t="s">
        <v>426</v>
      </c>
      <c r="P702" s="6">
        <v>54.741250373915648</v>
      </c>
      <c r="Q702" s="6">
        <v>5.2788461538461542</v>
      </c>
      <c r="R702" s="16"/>
      <c r="S702" s="27"/>
    </row>
    <row r="703" spans="1:19" x14ac:dyDescent="0.25">
      <c r="A703" t="s">
        <v>23</v>
      </c>
      <c r="B703" t="s">
        <v>18</v>
      </c>
      <c r="D703" s="7" t="s">
        <v>390</v>
      </c>
      <c r="E703" s="7" t="s">
        <v>37</v>
      </c>
      <c r="F703" t="s">
        <v>21</v>
      </c>
      <c r="G703" t="s">
        <v>22</v>
      </c>
      <c r="H703" s="5">
        <v>4</v>
      </c>
      <c r="I703" s="5" t="s">
        <v>9</v>
      </c>
      <c r="J703">
        <v>4</v>
      </c>
      <c r="K703" s="8">
        <v>10200</v>
      </c>
      <c r="L703" s="8">
        <v>85</v>
      </c>
      <c r="M703" s="9">
        <v>120</v>
      </c>
      <c r="N703" s="10">
        <v>352.4</v>
      </c>
      <c r="O703" s="11" t="s">
        <v>427</v>
      </c>
      <c r="P703" s="6">
        <v>34.549019607843135</v>
      </c>
      <c r="Q703" s="6">
        <v>2.9366666666666665</v>
      </c>
      <c r="R703" s="11"/>
      <c r="S703" s="25"/>
    </row>
    <row r="704" spans="1:19" x14ac:dyDescent="0.25">
      <c r="A704" t="s">
        <v>23</v>
      </c>
      <c r="B704" t="s">
        <v>18</v>
      </c>
      <c r="D704" s="7" t="s">
        <v>390</v>
      </c>
      <c r="E704" s="7" t="s">
        <v>25</v>
      </c>
      <c r="F704" t="s">
        <v>21</v>
      </c>
      <c r="G704" t="s">
        <v>22</v>
      </c>
      <c r="H704" s="5">
        <v>5</v>
      </c>
      <c r="I704" s="5" t="s">
        <v>9</v>
      </c>
      <c r="J704">
        <v>5</v>
      </c>
      <c r="K704" s="8">
        <v>10800</v>
      </c>
      <c r="L704" s="8">
        <v>90</v>
      </c>
      <c r="M704" s="9">
        <v>120</v>
      </c>
      <c r="N704" s="10">
        <v>627.69000000000005</v>
      </c>
      <c r="O704" s="11" t="s">
        <v>429</v>
      </c>
      <c r="P704" s="6">
        <v>58.119444444444454</v>
      </c>
      <c r="Q704" s="6">
        <v>5.2307500000000005</v>
      </c>
      <c r="R704" s="11"/>
      <c r="S704" s="21"/>
    </row>
    <row r="705" spans="1:19" x14ac:dyDescent="0.25">
      <c r="A705" t="s">
        <v>23</v>
      </c>
      <c r="B705" t="s">
        <v>18</v>
      </c>
      <c r="D705" s="12" t="s">
        <v>390</v>
      </c>
      <c r="E705" s="7" t="s">
        <v>25</v>
      </c>
      <c r="F705" t="s">
        <v>21</v>
      </c>
      <c r="G705" t="s">
        <v>22</v>
      </c>
      <c r="H705" s="5">
        <v>5</v>
      </c>
      <c r="I705" s="5" t="s">
        <v>9</v>
      </c>
      <c r="J705">
        <v>5</v>
      </c>
      <c r="K705" s="13">
        <v>10800</v>
      </c>
      <c r="L705" s="13">
        <v>90</v>
      </c>
      <c r="M705" s="14">
        <v>120</v>
      </c>
      <c r="N705" s="15">
        <v>550.77</v>
      </c>
      <c r="O705" s="16" t="s">
        <v>430</v>
      </c>
      <c r="P705" s="6">
        <v>50.99722222222222</v>
      </c>
      <c r="Q705" s="6">
        <v>4.5897499999999996</v>
      </c>
      <c r="R705" s="16"/>
      <c r="S705" s="23"/>
    </row>
    <row r="706" spans="1:19" x14ac:dyDescent="0.25">
      <c r="A706" t="s">
        <v>23</v>
      </c>
      <c r="B706" t="s">
        <v>18</v>
      </c>
      <c r="D706" s="7" t="s">
        <v>390</v>
      </c>
      <c r="E706" s="7" t="s">
        <v>20</v>
      </c>
      <c r="F706" t="s">
        <v>21</v>
      </c>
      <c r="G706" t="s">
        <v>22</v>
      </c>
      <c r="H706" s="5">
        <v>5</v>
      </c>
      <c r="I706" s="5" t="s">
        <v>9</v>
      </c>
      <c r="J706">
        <v>5</v>
      </c>
      <c r="K706" s="8">
        <v>11147</v>
      </c>
      <c r="L706" s="8">
        <v>90.626016260162601</v>
      </c>
      <c r="M706" s="9">
        <v>123</v>
      </c>
      <c r="N706" s="10">
        <v>583.44000000000005</v>
      </c>
      <c r="O706" s="11" t="s">
        <v>431</v>
      </c>
      <c r="P706" s="6">
        <v>52.340540055620352</v>
      </c>
      <c r="Q706" s="6">
        <v>4.7434146341463421</v>
      </c>
      <c r="R706" s="11"/>
      <c r="S706" s="27"/>
    </row>
    <row r="707" spans="1:19" x14ac:dyDescent="0.25">
      <c r="A707" t="s">
        <v>23</v>
      </c>
      <c r="B707" t="s">
        <v>18</v>
      </c>
      <c r="D707" s="12" t="s">
        <v>390</v>
      </c>
      <c r="E707" s="7" t="s">
        <v>25</v>
      </c>
      <c r="F707" t="s">
        <v>21</v>
      </c>
      <c r="G707" t="s">
        <v>22</v>
      </c>
      <c r="H707" s="5">
        <v>5</v>
      </c>
      <c r="I707" s="5" t="s">
        <v>9</v>
      </c>
      <c r="J707">
        <v>5</v>
      </c>
      <c r="K707" s="13">
        <v>12000</v>
      </c>
      <c r="L707" s="13">
        <v>120</v>
      </c>
      <c r="M707" s="14">
        <v>100</v>
      </c>
      <c r="N707" s="15">
        <v>224</v>
      </c>
      <c r="O707" s="12" t="s">
        <v>432</v>
      </c>
      <c r="P707" s="6">
        <v>18.666666666666668</v>
      </c>
      <c r="Q707" s="6">
        <v>2.2400000000000002</v>
      </c>
      <c r="R707" s="12"/>
      <c r="S707" s="23"/>
    </row>
    <row r="708" spans="1:19" x14ac:dyDescent="0.25">
      <c r="A708" t="s">
        <v>23</v>
      </c>
      <c r="B708" t="s">
        <v>18</v>
      </c>
      <c r="D708" s="7" t="s">
        <v>390</v>
      </c>
      <c r="E708" s="7" t="s">
        <v>20</v>
      </c>
      <c r="F708" t="s">
        <v>21</v>
      </c>
      <c r="G708" t="s">
        <v>22</v>
      </c>
      <c r="H708" s="5">
        <v>5</v>
      </c>
      <c r="I708" s="5" t="s">
        <v>9</v>
      </c>
      <c r="J708">
        <v>5</v>
      </c>
      <c r="K708" s="8">
        <v>12000</v>
      </c>
      <c r="L708" s="8">
        <v>120</v>
      </c>
      <c r="M708" s="9">
        <v>100</v>
      </c>
      <c r="N708" s="10">
        <v>139.94999999999999</v>
      </c>
      <c r="O708" s="11" t="s">
        <v>433</v>
      </c>
      <c r="P708" s="6">
        <v>11.6625</v>
      </c>
      <c r="Q708" s="6">
        <v>1.3995</v>
      </c>
      <c r="R708" s="11"/>
      <c r="S708" s="21"/>
    </row>
    <row r="709" spans="1:19" x14ac:dyDescent="0.25">
      <c r="A709" t="s">
        <v>23</v>
      </c>
      <c r="B709" t="s">
        <v>18</v>
      </c>
      <c r="D709" s="12" t="s">
        <v>390</v>
      </c>
      <c r="E709" s="7" t="s">
        <v>37</v>
      </c>
      <c r="F709" t="s">
        <v>21</v>
      </c>
      <c r="G709" t="s">
        <v>22</v>
      </c>
      <c r="H709" s="5">
        <v>5</v>
      </c>
      <c r="I709" s="5" t="s">
        <v>9</v>
      </c>
      <c r="J709">
        <v>5</v>
      </c>
      <c r="K709" s="13">
        <v>12000</v>
      </c>
      <c r="L709" s="13">
        <v>80</v>
      </c>
      <c r="M709" s="14">
        <v>150</v>
      </c>
      <c r="N709" s="15">
        <v>399.2</v>
      </c>
      <c r="O709" s="16" t="s">
        <v>434</v>
      </c>
      <c r="P709" s="6">
        <v>33.266666666666666</v>
      </c>
      <c r="Q709" s="6">
        <v>2.6613333333333333</v>
      </c>
      <c r="R709" s="16"/>
      <c r="S709" s="11"/>
    </row>
    <row r="710" spans="1:19" x14ac:dyDescent="0.25">
      <c r="A710" t="s">
        <v>23</v>
      </c>
      <c r="B710" t="s">
        <v>18</v>
      </c>
      <c r="D710" s="7" t="s">
        <v>390</v>
      </c>
      <c r="E710" s="7" t="s">
        <v>25</v>
      </c>
      <c r="F710" t="s">
        <v>21</v>
      </c>
      <c r="G710" t="s">
        <v>22</v>
      </c>
      <c r="H710" s="5">
        <v>5</v>
      </c>
      <c r="I710" s="5" t="s">
        <v>9</v>
      </c>
      <c r="J710">
        <v>5</v>
      </c>
      <c r="K710" s="8">
        <v>12000</v>
      </c>
      <c r="L710" s="8">
        <v>100</v>
      </c>
      <c r="M710" s="9">
        <v>120</v>
      </c>
      <c r="N710" s="10">
        <v>535.38</v>
      </c>
      <c r="O710" s="11" t="s">
        <v>435</v>
      </c>
      <c r="P710" s="6">
        <v>44.615000000000002</v>
      </c>
      <c r="Q710" s="6">
        <v>4.4615</v>
      </c>
      <c r="R710" s="11"/>
      <c r="S710" s="16"/>
    </row>
    <row r="711" spans="1:19" x14ac:dyDescent="0.25">
      <c r="A711" t="s">
        <v>23</v>
      </c>
      <c r="B711" t="s">
        <v>18</v>
      </c>
      <c r="D711" s="12" t="s">
        <v>390</v>
      </c>
      <c r="E711" s="7" t="s">
        <v>20</v>
      </c>
      <c r="F711" t="s">
        <v>21</v>
      </c>
      <c r="G711" t="s">
        <v>22</v>
      </c>
      <c r="H711" s="5">
        <v>5</v>
      </c>
      <c r="I711" s="5" t="s">
        <v>9</v>
      </c>
      <c r="J711">
        <v>5</v>
      </c>
      <c r="K711" s="13">
        <v>12170</v>
      </c>
      <c r="L711" s="13">
        <v>101.41666666666667</v>
      </c>
      <c r="M711" s="14">
        <v>120</v>
      </c>
      <c r="N711" s="15">
        <v>380.63</v>
      </c>
      <c r="O711" s="16" t="s">
        <v>436</v>
      </c>
      <c r="P711" s="6">
        <v>31.276088742810188</v>
      </c>
      <c r="Q711" s="6">
        <v>3.1719166666666667</v>
      </c>
      <c r="R711" s="16"/>
      <c r="S711" s="11"/>
    </row>
    <row r="712" spans="1:19" x14ac:dyDescent="0.25">
      <c r="A712" t="s">
        <v>23</v>
      </c>
      <c r="B712" t="s">
        <v>18</v>
      </c>
      <c r="D712" s="7" t="s">
        <v>390</v>
      </c>
      <c r="E712" s="7" t="s">
        <v>37</v>
      </c>
      <c r="F712" t="s">
        <v>21</v>
      </c>
      <c r="G712" t="s">
        <v>22</v>
      </c>
      <c r="H712" s="5">
        <v>5</v>
      </c>
      <c r="I712" s="5" t="s">
        <v>9</v>
      </c>
      <c r="J712">
        <v>5</v>
      </c>
      <c r="K712" s="8">
        <v>12345</v>
      </c>
      <c r="L712" s="8">
        <v>82.3</v>
      </c>
      <c r="M712" s="9">
        <v>150</v>
      </c>
      <c r="N712" s="10">
        <v>366.69</v>
      </c>
      <c r="O712" s="7" t="s">
        <v>437</v>
      </c>
      <c r="P712" s="6">
        <v>29.703523693803159</v>
      </c>
      <c r="Q712" s="6">
        <v>2.4445999999999999</v>
      </c>
      <c r="R712" s="7"/>
      <c r="S712" s="27"/>
    </row>
    <row r="713" spans="1:19" x14ac:dyDescent="0.25">
      <c r="A713" t="s">
        <v>23</v>
      </c>
      <c r="B713" t="s">
        <v>18</v>
      </c>
      <c r="D713" s="12" t="s">
        <v>390</v>
      </c>
      <c r="E713" s="7" t="s">
        <v>20</v>
      </c>
      <c r="F713" t="s">
        <v>21</v>
      </c>
      <c r="G713" t="s">
        <v>22</v>
      </c>
      <c r="H713" s="5">
        <v>5</v>
      </c>
      <c r="I713" s="5" t="s">
        <v>9</v>
      </c>
      <c r="J713">
        <v>5</v>
      </c>
      <c r="K713" s="13">
        <v>12790</v>
      </c>
      <c r="L713" s="13">
        <v>91.226818830242522</v>
      </c>
      <c r="M713" s="14">
        <v>140.19999999999999</v>
      </c>
      <c r="N713" s="15">
        <v>799</v>
      </c>
      <c r="O713" s="16" t="s">
        <v>438</v>
      </c>
      <c r="P713" s="6">
        <v>62.470680218921032</v>
      </c>
      <c r="Q713" s="6">
        <v>5.699001426533524</v>
      </c>
      <c r="R713" s="16"/>
      <c r="S713" s="23"/>
    </row>
    <row r="714" spans="1:19" x14ac:dyDescent="0.25">
      <c r="A714" t="s">
        <v>23</v>
      </c>
      <c r="B714" t="s">
        <v>18</v>
      </c>
      <c r="D714" s="7" t="s">
        <v>390</v>
      </c>
      <c r="E714" s="7" t="s">
        <v>25</v>
      </c>
      <c r="F714" t="s">
        <v>21</v>
      </c>
      <c r="G714" t="s">
        <v>22</v>
      </c>
      <c r="H714" s="5">
        <v>6</v>
      </c>
      <c r="I714" s="5" t="s">
        <v>9</v>
      </c>
      <c r="J714">
        <v>6</v>
      </c>
      <c r="K714" s="8">
        <v>13293</v>
      </c>
      <c r="L714" s="8">
        <v>139.92631578947368</v>
      </c>
      <c r="M714" s="9">
        <v>95</v>
      </c>
      <c r="N714" s="10">
        <v>578.99</v>
      </c>
      <c r="O714" s="11" t="s">
        <v>439</v>
      </c>
      <c r="P714" s="6">
        <v>43.556006920935829</v>
      </c>
      <c r="Q714" s="6">
        <v>6.0946315789473688</v>
      </c>
      <c r="R714" s="11"/>
      <c r="S714" s="21"/>
    </row>
    <row r="715" spans="1:19" x14ac:dyDescent="0.25">
      <c r="A715" t="s">
        <v>23</v>
      </c>
      <c r="B715" t="s">
        <v>18</v>
      </c>
      <c r="D715" s="12" t="s">
        <v>390</v>
      </c>
      <c r="E715" s="7" t="s">
        <v>20</v>
      </c>
      <c r="F715" t="s">
        <v>21</v>
      </c>
      <c r="G715" t="s">
        <v>22</v>
      </c>
      <c r="H715" s="5">
        <v>6</v>
      </c>
      <c r="I715" s="5" t="s">
        <v>9</v>
      </c>
      <c r="J715">
        <v>6</v>
      </c>
      <c r="K715" s="13">
        <v>13400</v>
      </c>
      <c r="L715" s="13">
        <v>112.60504201680672</v>
      </c>
      <c r="M715" s="14">
        <v>119</v>
      </c>
      <c r="N715" s="15">
        <v>399.99</v>
      </c>
      <c r="O715" s="16" t="s">
        <v>440</v>
      </c>
      <c r="P715" s="6">
        <v>29.85</v>
      </c>
      <c r="Q715" s="6">
        <v>3.3612605042016805</v>
      </c>
      <c r="R715" s="16"/>
      <c r="S715" s="23"/>
    </row>
    <row r="716" spans="1:19" x14ac:dyDescent="0.25">
      <c r="A716" t="s">
        <v>23</v>
      </c>
      <c r="B716" t="s">
        <v>18</v>
      </c>
      <c r="D716" s="7" t="s">
        <v>390</v>
      </c>
      <c r="E716" s="7" t="s">
        <v>25</v>
      </c>
      <c r="F716" t="s">
        <v>21</v>
      </c>
      <c r="G716" t="s">
        <v>22</v>
      </c>
      <c r="H716" s="5">
        <v>6</v>
      </c>
      <c r="I716" s="5" t="s">
        <v>9</v>
      </c>
      <c r="J716">
        <v>6</v>
      </c>
      <c r="K716" s="8">
        <v>13500</v>
      </c>
      <c r="L716" s="8">
        <v>90</v>
      </c>
      <c r="M716" s="9">
        <v>150</v>
      </c>
      <c r="N716" s="10">
        <v>566.15</v>
      </c>
      <c r="O716" s="11" t="s">
        <v>441</v>
      </c>
      <c r="P716" s="6">
        <v>41.937037037037037</v>
      </c>
      <c r="Q716" s="6">
        <v>3.7743333333333333</v>
      </c>
      <c r="R716" s="11"/>
      <c r="S716" s="27"/>
    </row>
    <row r="717" spans="1:19" x14ac:dyDescent="0.25">
      <c r="A717" t="s">
        <v>23</v>
      </c>
      <c r="B717" t="s">
        <v>18</v>
      </c>
      <c r="D717" s="12" t="s">
        <v>390</v>
      </c>
      <c r="E717" s="7" t="s">
        <v>25</v>
      </c>
      <c r="F717" t="s">
        <v>21</v>
      </c>
      <c r="G717" t="s">
        <v>22</v>
      </c>
      <c r="H717" s="5">
        <v>6</v>
      </c>
      <c r="I717" s="5" t="s">
        <v>9</v>
      </c>
      <c r="J717">
        <v>6</v>
      </c>
      <c r="K717" s="13">
        <v>13500</v>
      </c>
      <c r="L717" s="13">
        <v>90</v>
      </c>
      <c r="M717" s="14">
        <v>150</v>
      </c>
      <c r="N717" s="15">
        <v>658.46</v>
      </c>
      <c r="O717" s="16" t="s">
        <v>442</v>
      </c>
      <c r="P717" s="6">
        <v>48.774814814814818</v>
      </c>
      <c r="Q717" s="6">
        <v>4.3897333333333339</v>
      </c>
      <c r="R717" s="16"/>
      <c r="S717" s="23"/>
    </row>
    <row r="718" spans="1:19" x14ac:dyDescent="0.25">
      <c r="A718" t="s">
        <v>23</v>
      </c>
      <c r="B718" t="s">
        <v>18</v>
      </c>
      <c r="D718" s="7" t="s">
        <v>390</v>
      </c>
      <c r="E718" s="7" t="s">
        <v>20</v>
      </c>
      <c r="F718" t="s">
        <v>21</v>
      </c>
      <c r="G718" t="s">
        <v>22</v>
      </c>
      <c r="H718" s="5">
        <v>6</v>
      </c>
      <c r="I718" s="5" t="s">
        <v>9</v>
      </c>
      <c r="J718">
        <v>6</v>
      </c>
      <c r="K718" s="8">
        <v>14000</v>
      </c>
      <c r="L718" s="8">
        <v>116.66666666666667</v>
      </c>
      <c r="M718" s="9">
        <v>120</v>
      </c>
      <c r="N718" s="10">
        <v>239.99</v>
      </c>
      <c r="O718" s="7" t="s">
        <v>443</v>
      </c>
      <c r="P718" s="6">
        <v>17.142142857142858</v>
      </c>
      <c r="Q718" s="6">
        <v>1.9999166666666668</v>
      </c>
      <c r="R718" s="7"/>
      <c r="S718" s="27"/>
    </row>
    <row r="719" spans="1:19" x14ac:dyDescent="0.25">
      <c r="A719" t="s">
        <v>23</v>
      </c>
      <c r="B719" t="s">
        <v>18</v>
      </c>
      <c r="D719" s="12" t="s">
        <v>390</v>
      </c>
      <c r="E719" s="7" t="s">
        <v>25</v>
      </c>
      <c r="F719" t="s">
        <v>21</v>
      </c>
      <c r="G719" t="s">
        <v>22</v>
      </c>
      <c r="H719" s="5">
        <v>6</v>
      </c>
      <c r="I719" s="5" t="s">
        <v>9</v>
      </c>
      <c r="J719">
        <v>6</v>
      </c>
      <c r="K719" s="13">
        <v>14486</v>
      </c>
      <c r="L719" s="13">
        <v>137.96190476190475</v>
      </c>
      <c r="M719" s="14">
        <v>105</v>
      </c>
      <c r="N719" s="15">
        <v>670</v>
      </c>
      <c r="O719" s="16" t="s">
        <v>444</v>
      </c>
      <c r="P719" s="6">
        <v>46.25155322380229</v>
      </c>
      <c r="Q719" s="6">
        <v>6.3809523809523814</v>
      </c>
      <c r="R719" s="16"/>
      <c r="S719" s="23"/>
    </row>
    <row r="720" spans="1:19" x14ac:dyDescent="0.25">
      <c r="A720" t="s">
        <v>23</v>
      </c>
      <c r="B720" t="s">
        <v>18</v>
      </c>
      <c r="D720" s="7" t="s">
        <v>390</v>
      </c>
      <c r="E720" s="7" t="s">
        <v>25</v>
      </c>
      <c r="F720" t="s">
        <v>21</v>
      </c>
      <c r="G720" t="s">
        <v>22</v>
      </c>
      <c r="H720" s="5">
        <v>6</v>
      </c>
      <c r="I720" s="5" t="s">
        <v>9</v>
      </c>
      <c r="J720">
        <v>6</v>
      </c>
      <c r="K720" s="8">
        <v>14586</v>
      </c>
      <c r="L720" s="8">
        <v>138.91428571428571</v>
      </c>
      <c r="M720" s="9">
        <v>105</v>
      </c>
      <c r="N720" s="10">
        <v>447</v>
      </c>
      <c r="O720" s="11" t="s">
        <v>445</v>
      </c>
      <c r="P720" s="6">
        <v>30.645824763471822</v>
      </c>
      <c r="Q720" s="6">
        <v>4.2571428571428571</v>
      </c>
      <c r="R720" s="11"/>
      <c r="S720" s="27"/>
    </row>
    <row r="721" spans="1:19" x14ac:dyDescent="0.25">
      <c r="A721" t="s">
        <v>23</v>
      </c>
      <c r="B721" t="s">
        <v>18</v>
      </c>
      <c r="D721" s="12" t="s">
        <v>390</v>
      </c>
      <c r="E721" s="7" t="s">
        <v>25</v>
      </c>
      <c r="F721" t="s">
        <v>21</v>
      </c>
      <c r="G721" t="s">
        <v>22</v>
      </c>
      <c r="H721" s="5">
        <v>6</v>
      </c>
      <c r="I721" s="5" t="s">
        <v>9</v>
      </c>
      <c r="J721">
        <v>6</v>
      </c>
      <c r="K721" s="13">
        <v>14586</v>
      </c>
      <c r="L721" s="13">
        <v>138.91428571428571</v>
      </c>
      <c r="M721" s="14">
        <v>105</v>
      </c>
      <c r="N721" s="15">
        <v>419</v>
      </c>
      <c r="O721" s="16" t="s">
        <v>446</v>
      </c>
      <c r="P721" s="6">
        <v>28.726175784999317</v>
      </c>
      <c r="Q721" s="6">
        <v>3.9904761904761905</v>
      </c>
      <c r="R721" s="16"/>
      <c r="S721" s="23"/>
    </row>
    <row r="722" spans="1:19" x14ac:dyDescent="0.25">
      <c r="A722" t="s">
        <v>23</v>
      </c>
      <c r="B722" t="s">
        <v>18</v>
      </c>
      <c r="D722" s="7" t="s">
        <v>390</v>
      </c>
      <c r="E722" s="7" t="s">
        <v>20</v>
      </c>
      <c r="F722" t="s">
        <v>21</v>
      </c>
      <c r="G722" t="s">
        <v>22</v>
      </c>
      <c r="H722" s="5">
        <v>6</v>
      </c>
      <c r="I722" s="5" t="s">
        <v>9</v>
      </c>
      <c r="J722">
        <v>6</v>
      </c>
      <c r="K722" s="8">
        <v>14820</v>
      </c>
      <c r="L722" s="8">
        <v>98.8</v>
      </c>
      <c r="M722" s="9">
        <v>150</v>
      </c>
      <c r="N722" s="10">
        <v>349.99</v>
      </c>
      <c r="O722" s="7" t="s">
        <v>447</v>
      </c>
      <c r="P722" s="6">
        <v>23.616059379217273</v>
      </c>
      <c r="Q722" s="6">
        <v>2.3332666666666668</v>
      </c>
      <c r="R722" s="7"/>
      <c r="S722" s="27"/>
    </row>
    <row r="723" spans="1:19" x14ac:dyDescent="0.25">
      <c r="A723" t="s">
        <v>23</v>
      </c>
      <c r="B723" t="s">
        <v>18</v>
      </c>
      <c r="D723" s="12" t="s">
        <v>390</v>
      </c>
      <c r="E723" s="7" t="s">
        <v>20</v>
      </c>
      <c r="F723" t="s">
        <v>21</v>
      </c>
      <c r="G723" t="s">
        <v>22</v>
      </c>
      <c r="H723" s="5">
        <v>6</v>
      </c>
      <c r="I723" s="5" t="s">
        <v>9</v>
      </c>
      <c r="J723">
        <v>6</v>
      </c>
      <c r="K723" s="13">
        <v>15000</v>
      </c>
      <c r="L723" s="13">
        <v>100</v>
      </c>
      <c r="M723" s="14">
        <v>150</v>
      </c>
      <c r="N723" s="15">
        <v>295</v>
      </c>
      <c r="O723" s="16" t="s">
        <v>448</v>
      </c>
      <c r="P723" s="6">
        <v>19.666666666666664</v>
      </c>
      <c r="Q723" s="6">
        <v>1.9666666666666666</v>
      </c>
      <c r="R723" s="16"/>
      <c r="S723" s="23"/>
    </row>
    <row r="724" spans="1:19" x14ac:dyDescent="0.25">
      <c r="A724" t="s">
        <v>23</v>
      </c>
      <c r="B724" t="s">
        <v>18</v>
      </c>
      <c r="D724" s="7" t="s">
        <v>390</v>
      </c>
      <c r="E724" s="7" t="s">
        <v>20</v>
      </c>
      <c r="F724" t="s">
        <v>21</v>
      </c>
      <c r="G724" t="s">
        <v>22</v>
      </c>
      <c r="H724" s="5">
        <v>6</v>
      </c>
      <c r="I724" s="5" t="s">
        <v>9</v>
      </c>
      <c r="J724">
        <v>6</v>
      </c>
      <c r="K724" s="8">
        <v>15000</v>
      </c>
      <c r="L724" s="8">
        <v>100</v>
      </c>
      <c r="M724" s="9">
        <v>150</v>
      </c>
      <c r="N724" s="10">
        <v>350</v>
      </c>
      <c r="O724" s="11" t="s">
        <v>449</v>
      </c>
      <c r="P724" s="6">
        <v>23.333333333333336</v>
      </c>
      <c r="Q724" s="6">
        <v>2.3333333333333335</v>
      </c>
      <c r="R724" s="11"/>
      <c r="S724" s="27"/>
    </row>
    <row r="725" spans="1:19" x14ac:dyDescent="0.25">
      <c r="A725" t="s">
        <v>23</v>
      </c>
      <c r="B725" t="s">
        <v>18</v>
      </c>
      <c r="D725" s="12" t="s">
        <v>390</v>
      </c>
      <c r="E725" s="7" t="s">
        <v>20</v>
      </c>
      <c r="F725" t="s">
        <v>21</v>
      </c>
      <c r="G725" t="s">
        <v>22</v>
      </c>
      <c r="H725" s="5">
        <v>6</v>
      </c>
      <c r="I725" s="5" t="s">
        <v>9</v>
      </c>
      <c r="J725">
        <v>6</v>
      </c>
      <c r="K725" s="13">
        <v>15000</v>
      </c>
      <c r="L725" s="13">
        <v>100</v>
      </c>
      <c r="M725" s="14">
        <v>150</v>
      </c>
      <c r="N725" s="15">
        <v>356.99</v>
      </c>
      <c r="O725" s="12" t="s">
        <v>450</v>
      </c>
      <c r="P725" s="6">
        <v>23.799333333333337</v>
      </c>
      <c r="Q725" s="6">
        <v>2.3799333333333332</v>
      </c>
      <c r="R725" s="12"/>
      <c r="S725" s="23"/>
    </row>
    <row r="726" spans="1:19" x14ac:dyDescent="0.25">
      <c r="A726" t="s">
        <v>23</v>
      </c>
      <c r="B726" t="s">
        <v>18</v>
      </c>
      <c r="D726" s="7" t="s">
        <v>390</v>
      </c>
      <c r="E726" s="7" t="s">
        <v>25</v>
      </c>
      <c r="F726" t="s">
        <v>21</v>
      </c>
      <c r="G726" t="s">
        <v>22</v>
      </c>
      <c r="H726" s="5">
        <v>6</v>
      </c>
      <c r="I726" s="5" t="s">
        <v>9</v>
      </c>
      <c r="J726">
        <v>6</v>
      </c>
      <c r="K726" s="8">
        <v>15000</v>
      </c>
      <c r="L726" s="8">
        <v>100</v>
      </c>
      <c r="M726" s="9">
        <v>150</v>
      </c>
      <c r="N726" s="10">
        <v>259</v>
      </c>
      <c r="O726" s="7" t="s">
        <v>451</v>
      </c>
      <c r="P726" s="6">
        <v>17.266666666666666</v>
      </c>
      <c r="Q726" s="6">
        <v>1.7266666666666666</v>
      </c>
      <c r="R726" s="7"/>
      <c r="S726" s="21"/>
    </row>
    <row r="727" spans="1:19" x14ac:dyDescent="0.25">
      <c r="A727" t="s">
        <v>23</v>
      </c>
      <c r="B727" t="s">
        <v>18</v>
      </c>
      <c r="D727" s="12" t="s">
        <v>390</v>
      </c>
      <c r="E727" s="7" t="s">
        <v>25</v>
      </c>
      <c r="F727" t="s">
        <v>21</v>
      </c>
      <c r="G727" t="s">
        <v>22</v>
      </c>
      <c r="H727" s="5">
        <v>6</v>
      </c>
      <c r="I727" s="5" t="s">
        <v>9</v>
      </c>
      <c r="J727">
        <v>6</v>
      </c>
      <c r="K727" s="13">
        <v>15000</v>
      </c>
      <c r="L727" s="13">
        <v>150</v>
      </c>
      <c r="M727" s="14">
        <v>100</v>
      </c>
      <c r="N727" s="15">
        <v>118</v>
      </c>
      <c r="O727" s="12" t="s">
        <v>452</v>
      </c>
      <c r="P727" s="6">
        <v>7.8666666666666663</v>
      </c>
      <c r="Q727" s="6">
        <v>1.18</v>
      </c>
      <c r="R727" s="12"/>
      <c r="S727" s="23"/>
    </row>
    <row r="728" spans="1:19" x14ac:dyDescent="0.25">
      <c r="A728" t="s">
        <v>23</v>
      </c>
      <c r="B728" t="s">
        <v>18</v>
      </c>
      <c r="D728" s="7" t="s">
        <v>390</v>
      </c>
      <c r="E728" s="7" t="s">
        <v>20</v>
      </c>
      <c r="F728" t="s">
        <v>21</v>
      </c>
      <c r="G728" t="s">
        <v>22</v>
      </c>
      <c r="H728" s="5">
        <v>6</v>
      </c>
      <c r="I728" s="5" t="s">
        <v>9</v>
      </c>
      <c r="J728">
        <v>6</v>
      </c>
      <c r="K728" s="8">
        <v>15060</v>
      </c>
      <c r="L728" s="8">
        <v>100.4</v>
      </c>
      <c r="M728" s="9">
        <v>150</v>
      </c>
      <c r="N728" s="10">
        <v>389.91</v>
      </c>
      <c r="O728" s="11" t="s">
        <v>453</v>
      </c>
      <c r="P728" s="6">
        <v>25.890438247011954</v>
      </c>
      <c r="Q728" s="6">
        <v>2.5994000000000002</v>
      </c>
      <c r="R728" s="11"/>
      <c r="S728" s="21"/>
    </row>
    <row r="729" spans="1:19" x14ac:dyDescent="0.25">
      <c r="A729" t="s">
        <v>23</v>
      </c>
      <c r="B729" t="s">
        <v>18</v>
      </c>
      <c r="D729" s="12" t="s">
        <v>390</v>
      </c>
      <c r="E729" s="7" t="s">
        <v>25</v>
      </c>
      <c r="F729" t="s">
        <v>21</v>
      </c>
      <c r="G729" t="s">
        <v>22</v>
      </c>
      <c r="H729" s="5">
        <v>6</v>
      </c>
      <c r="I729" s="5" t="s">
        <v>9</v>
      </c>
      <c r="J729">
        <v>6</v>
      </c>
      <c r="K729" s="13">
        <v>15900</v>
      </c>
      <c r="L729" s="13">
        <v>133.61344537815125</v>
      </c>
      <c r="M729" s="14">
        <v>119</v>
      </c>
      <c r="N729" s="15">
        <v>449.99</v>
      </c>
      <c r="O729" s="16" t="s">
        <v>454</v>
      </c>
      <c r="P729" s="6">
        <v>28.301257861635222</v>
      </c>
      <c r="Q729" s="6">
        <v>3.7814285714285716</v>
      </c>
      <c r="R729" s="16"/>
      <c r="S729" s="23"/>
    </row>
    <row r="730" spans="1:19" x14ac:dyDescent="0.25">
      <c r="A730" t="s">
        <v>23</v>
      </c>
      <c r="B730" t="s">
        <v>18</v>
      </c>
      <c r="D730" s="7" t="s">
        <v>390</v>
      </c>
      <c r="E730" s="7" t="s">
        <v>20</v>
      </c>
      <c r="F730" t="s">
        <v>21</v>
      </c>
      <c r="G730" t="s">
        <v>22</v>
      </c>
      <c r="H730" s="5">
        <v>6</v>
      </c>
      <c r="I730" s="5" t="s">
        <v>9</v>
      </c>
      <c r="J730">
        <v>6</v>
      </c>
      <c r="K730" s="8">
        <v>16500</v>
      </c>
      <c r="L730" s="8">
        <v>110</v>
      </c>
      <c r="M730" s="9">
        <v>150</v>
      </c>
      <c r="N730" s="10">
        <v>249.99</v>
      </c>
      <c r="O730" s="7" t="s">
        <v>455</v>
      </c>
      <c r="P730" s="6">
        <v>15.150909090909092</v>
      </c>
      <c r="Q730" s="6">
        <v>1.6666000000000001</v>
      </c>
      <c r="R730" s="7"/>
      <c r="S730" s="21"/>
    </row>
    <row r="731" spans="1:19" x14ac:dyDescent="0.25">
      <c r="A731" t="s">
        <v>23</v>
      </c>
      <c r="B731" t="s">
        <v>18</v>
      </c>
      <c r="D731" s="12" t="s">
        <v>390</v>
      </c>
      <c r="E731" s="7" t="s">
        <v>25</v>
      </c>
      <c r="F731" t="s">
        <v>21</v>
      </c>
      <c r="G731" t="s">
        <v>22</v>
      </c>
      <c r="H731" s="5">
        <v>6</v>
      </c>
      <c r="I731" s="5" t="s">
        <v>9</v>
      </c>
      <c r="J731">
        <v>6</v>
      </c>
      <c r="K731" s="13">
        <v>16670</v>
      </c>
      <c r="L731" s="13">
        <v>138.91666666666666</v>
      </c>
      <c r="M731" s="14">
        <v>120</v>
      </c>
      <c r="N731" s="15">
        <v>517</v>
      </c>
      <c r="O731" s="16" t="s">
        <v>456</v>
      </c>
      <c r="P731" s="6">
        <v>31.013797240551892</v>
      </c>
      <c r="Q731" s="6">
        <v>4.3083333333333336</v>
      </c>
      <c r="R731" s="16"/>
      <c r="S731" s="25"/>
    </row>
    <row r="732" spans="1:19" x14ac:dyDescent="0.25">
      <c r="A732" t="s">
        <v>23</v>
      </c>
      <c r="B732" t="s">
        <v>18</v>
      </c>
      <c r="D732" s="7" t="s">
        <v>390</v>
      </c>
      <c r="E732" s="7" t="s">
        <v>25</v>
      </c>
      <c r="F732" t="s">
        <v>21</v>
      </c>
      <c r="G732" t="s">
        <v>22</v>
      </c>
      <c r="H732" s="5">
        <v>6</v>
      </c>
      <c r="I732" s="5" t="s">
        <v>9</v>
      </c>
      <c r="J732">
        <v>6</v>
      </c>
      <c r="K732" s="8">
        <v>16670</v>
      </c>
      <c r="L732" s="8">
        <v>138.91666666666666</v>
      </c>
      <c r="M732" s="9">
        <v>120</v>
      </c>
      <c r="N732" s="10">
        <v>609.25</v>
      </c>
      <c r="O732" s="11" t="s">
        <v>457</v>
      </c>
      <c r="P732" s="6">
        <v>36.547690461907614</v>
      </c>
      <c r="Q732" s="6">
        <v>5.0770833333333334</v>
      </c>
      <c r="R732" s="11"/>
      <c r="S732" s="21"/>
    </row>
    <row r="733" spans="1:19" x14ac:dyDescent="0.25">
      <c r="A733" t="s">
        <v>23</v>
      </c>
      <c r="B733" t="s">
        <v>18</v>
      </c>
      <c r="D733" s="12" t="s">
        <v>390</v>
      </c>
      <c r="E733" s="7" t="s">
        <v>20</v>
      </c>
      <c r="F733" t="s">
        <v>21</v>
      </c>
      <c r="G733" t="s">
        <v>22</v>
      </c>
      <c r="H733" s="5">
        <v>6</v>
      </c>
      <c r="I733" s="5" t="s">
        <v>9</v>
      </c>
      <c r="J733">
        <v>6</v>
      </c>
      <c r="K733" s="13">
        <v>16752</v>
      </c>
      <c r="L733" s="13">
        <v>92.552486187845304</v>
      </c>
      <c r="M733" s="14">
        <v>181</v>
      </c>
      <c r="N733" s="15">
        <v>754.35</v>
      </c>
      <c r="O733" s="16" t="s">
        <v>458</v>
      </c>
      <c r="P733" s="6">
        <v>45.030444126074499</v>
      </c>
      <c r="Q733" s="6">
        <v>4.1676795580110495</v>
      </c>
      <c r="R733" s="16"/>
      <c r="S733" s="25"/>
    </row>
    <row r="734" spans="1:19" x14ac:dyDescent="0.25">
      <c r="A734" t="s">
        <v>23</v>
      </c>
      <c r="B734" t="s">
        <v>18</v>
      </c>
      <c r="D734" s="7" t="s">
        <v>390</v>
      </c>
      <c r="E734" s="7" t="s">
        <v>20</v>
      </c>
      <c r="F734" t="s">
        <v>21</v>
      </c>
      <c r="G734" t="s">
        <v>22</v>
      </c>
      <c r="H734" s="5">
        <v>7</v>
      </c>
      <c r="I734" s="5" t="s">
        <v>9</v>
      </c>
      <c r="J734">
        <v>7</v>
      </c>
      <c r="K734" s="8">
        <v>18000</v>
      </c>
      <c r="L734" s="8">
        <v>120</v>
      </c>
      <c r="M734" s="9">
        <v>150</v>
      </c>
      <c r="N734" s="10">
        <v>238.78</v>
      </c>
      <c r="O734" s="11" t="s">
        <v>459</v>
      </c>
      <c r="P734" s="6">
        <v>13.265555555555556</v>
      </c>
      <c r="Q734" s="6">
        <v>1.5918666666666668</v>
      </c>
      <c r="R734" s="11"/>
      <c r="S734" s="21"/>
    </row>
    <row r="735" spans="1:19" x14ac:dyDescent="0.25">
      <c r="A735" t="s">
        <v>23</v>
      </c>
      <c r="B735" t="s">
        <v>18</v>
      </c>
      <c r="D735" s="12" t="s">
        <v>390</v>
      </c>
      <c r="E735" s="7" t="s">
        <v>20</v>
      </c>
      <c r="F735" t="s">
        <v>21</v>
      </c>
      <c r="G735" t="s">
        <v>22</v>
      </c>
      <c r="H735" s="5">
        <v>7</v>
      </c>
      <c r="I735" s="5" t="s">
        <v>9</v>
      </c>
      <c r="J735">
        <v>7</v>
      </c>
      <c r="K735" s="13">
        <v>19073</v>
      </c>
      <c r="L735" s="13">
        <v>105.96111111111111</v>
      </c>
      <c r="M735" s="14">
        <v>180</v>
      </c>
      <c r="N735" s="15">
        <v>592.49</v>
      </c>
      <c r="O735" s="16" t="s">
        <v>460</v>
      </c>
      <c r="P735" s="6">
        <v>31.064331777905942</v>
      </c>
      <c r="Q735" s="6">
        <v>3.291611111111111</v>
      </c>
      <c r="R735" s="16"/>
      <c r="S735" s="11"/>
    </row>
    <row r="736" spans="1:19" x14ac:dyDescent="0.25">
      <c r="A736" t="s">
        <v>23</v>
      </c>
      <c r="B736" t="s">
        <v>18</v>
      </c>
      <c r="D736" s="12" t="s">
        <v>390</v>
      </c>
      <c r="E736" s="7" t="s">
        <v>25</v>
      </c>
      <c r="F736" t="s">
        <v>21</v>
      </c>
      <c r="G736" t="s">
        <v>22</v>
      </c>
      <c r="H736" s="5">
        <v>7</v>
      </c>
      <c r="I736" s="5" t="s">
        <v>9</v>
      </c>
      <c r="J736">
        <v>7</v>
      </c>
      <c r="K736" s="13">
        <v>19448</v>
      </c>
      <c r="L736" s="13">
        <v>138.91428571428571</v>
      </c>
      <c r="M736" s="14">
        <v>140</v>
      </c>
      <c r="N736" s="15">
        <v>523</v>
      </c>
      <c r="O736" s="16" t="s">
        <v>462</v>
      </c>
      <c r="P736" s="6">
        <v>26.892225421637185</v>
      </c>
      <c r="Q736" s="6">
        <v>3.7357142857142858</v>
      </c>
      <c r="R736" s="16"/>
      <c r="S736" s="21"/>
    </row>
    <row r="737" spans="1:19" x14ac:dyDescent="0.25">
      <c r="A737" t="s">
        <v>23</v>
      </c>
      <c r="B737" t="s">
        <v>18</v>
      </c>
      <c r="D737" s="7" t="s">
        <v>390</v>
      </c>
      <c r="E737" s="7" t="s">
        <v>25</v>
      </c>
      <c r="F737" t="s">
        <v>21</v>
      </c>
      <c r="G737" t="s">
        <v>22</v>
      </c>
      <c r="H737" s="5">
        <v>7</v>
      </c>
      <c r="I737" s="5" t="s">
        <v>9</v>
      </c>
      <c r="J737">
        <v>7</v>
      </c>
      <c r="K737" s="8">
        <v>19448</v>
      </c>
      <c r="L737" s="8">
        <v>138.91428571428571</v>
      </c>
      <c r="M737" s="9">
        <v>140</v>
      </c>
      <c r="N737" s="10">
        <v>657.25</v>
      </c>
      <c r="O737" s="11" t="s">
        <v>463</v>
      </c>
      <c r="P737" s="6">
        <v>33.79524886877828</v>
      </c>
      <c r="Q737" s="6">
        <v>4.6946428571428571</v>
      </c>
      <c r="R737" s="11"/>
      <c r="S737" s="23"/>
    </row>
    <row r="738" spans="1:19" x14ac:dyDescent="0.25">
      <c r="A738" t="s">
        <v>23</v>
      </c>
      <c r="B738" t="s">
        <v>18</v>
      </c>
      <c r="D738" s="12" t="s">
        <v>390</v>
      </c>
      <c r="E738" s="7" t="s">
        <v>20</v>
      </c>
      <c r="F738" t="s">
        <v>21</v>
      </c>
      <c r="G738" t="s">
        <v>22</v>
      </c>
      <c r="H738" s="5">
        <v>7</v>
      </c>
      <c r="I738" s="5" t="s">
        <v>9</v>
      </c>
      <c r="J738">
        <v>7</v>
      </c>
      <c r="K738" s="13">
        <v>20000</v>
      </c>
      <c r="L738" s="13">
        <v>100</v>
      </c>
      <c r="M738" s="14">
        <v>200</v>
      </c>
      <c r="N738" s="15">
        <v>329</v>
      </c>
      <c r="O738" s="12" t="s">
        <v>464</v>
      </c>
      <c r="P738" s="6">
        <v>16.45</v>
      </c>
      <c r="Q738" s="6">
        <v>1.645</v>
      </c>
      <c r="R738" s="12"/>
      <c r="S738" s="21"/>
    </row>
    <row r="739" spans="1:19" x14ac:dyDescent="0.25">
      <c r="A739" t="s">
        <v>23</v>
      </c>
      <c r="B739" t="s">
        <v>18</v>
      </c>
      <c r="D739" s="7" t="s">
        <v>390</v>
      </c>
      <c r="E739" s="7" t="s">
        <v>20</v>
      </c>
      <c r="F739" t="s">
        <v>21</v>
      </c>
      <c r="G739" t="s">
        <v>22</v>
      </c>
      <c r="H739" s="5">
        <v>7</v>
      </c>
      <c r="I739" s="5" t="s">
        <v>9</v>
      </c>
      <c r="J739">
        <v>7</v>
      </c>
      <c r="K739" s="8">
        <v>20500</v>
      </c>
      <c r="L739" s="8">
        <v>102.5</v>
      </c>
      <c r="M739" s="9">
        <v>200</v>
      </c>
      <c r="N739" s="10">
        <v>299.95</v>
      </c>
      <c r="O739" s="11" t="s">
        <v>465</v>
      </c>
      <c r="P739" s="6">
        <v>14.63170731707317</v>
      </c>
      <c r="Q739" s="6">
        <v>1.4997499999999999</v>
      </c>
      <c r="R739" s="11"/>
      <c r="S739" s="23"/>
    </row>
    <row r="740" spans="1:19" x14ac:dyDescent="0.25">
      <c r="A740" t="s">
        <v>23</v>
      </c>
      <c r="B740" t="s">
        <v>18</v>
      </c>
      <c r="D740" s="12" t="s">
        <v>390</v>
      </c>
      <c r="E740" s="7" t="s">
        <v>20</v>
      </c>
      <c r="F740" t="s">
        <v>21</v>
      </c>
      <c r="G740" t="s">
        <v>22</v>
      </c>
      <c r="H740" s="5">
        <v>7</v>
      </c>
      <c r="I740" s="5" t="s">
        <v>9</v>
      </c>
      <c r="J740">
        <v>7</v>
      </c>
      <c r="K740" s="13">
        <v>21500</v>
      </c>
      <c r="L740" s="13">
        <v>107.5</v>
      </c>
      <c r="M740" s="14">
        <v>200</v>
      </c>
      <c r="N740" s="15">
        <v>449.99</v>
      </c>
      <c r="O740" s="12" t="s">
        <v>466</v>
      </c>
      <c r="P740" s="6">
        <v>20.929767441860466</v>
      </c>
      <c r="Q740" s="6">
        <v>2.2499500000000001</v>
      </c>
      <c r="R740" s="12"/>
      <c r="S740" s="12"/>
    </row>
    <row r="741" spans="1:19" x14ac:dyDescent="0.25">
      <c r="A741" t="s">
        <v>23</v>
      </c>
      <c r="B741" t="s">
        <v>18</v>
      </c>
      <c r="D741" s="7" t="s">
        <v>390</v>
      </c>
      <c r="E741" s="7" t="s">
        <v>20</v>
      </c>
      <c r="F741" t="s">
        <v>21</v>
      </c>
      <c r="G741" t="s">
        <v>22</v>
      </c>
      <c r="H741" s="5">
        <v>7</v>
      </c>
      <c r="I741" s="5" t="s">
        <v>9</v>
      </c>
      <c r="J741">
        <v>7</v>
      </c>
      <c r="K741" s="8">
        <v>21600</v>
      </c>
      <c r="L741" s="8">
        <v>120</v>
      </c>
      <c r="M741" s="9">
        <v>180</v>
      </c>
      <c r="N741" s="10">
        <v>235</v>
      </c>
      <c r="O741" s="7" t="s">
        <v>467</v>
      </c>
      <c r="P741" s="6">
        <v>10.87962962962963</v>
      </c>
      <c r="Q741" s="6">
        <v>1.3055555555555556</v>
      </c>
      <c r="R741" s="7"/>
      <c r="S741" s="23"/>
    </row>
    <row r="742" spans="1:19" x14ac:dyDescent="0.25">
      <c r="A742" t="s">
        <v>23</v>
      </c>
      <c r="B742" t="s">
        <v>18</v>
      </c>
      <c r="D742" s="12" t="s">
        <v>390</v>
      </c>
      <c r="E742" s="7" t="s">
        <v>20</v>
      </c>
      <c r="F742" t="s">
        <v>21</v>
      </c>
      <c r="G742" t="s">
        <v>22</v>
      </c>
      <c r="H742" s="5">
        <v>7</v>
      </c>
      <c r="I742" s="5" t="s">
        <v>9</v>
      </c>
      <c r="J742">
        <v>7</v>
      </c>
      <c r="K742" s="13">
        <v>22000</v>
      </c>
      <c r="L742" s="13">
        <v>110</v>
      </c>
      <c r="M742" s="14">
        <v>200</v>
      </c>
      <c r="N742" s="15">
        <v>318</v>
      </c>
      <c r="O742" s="16" t="s">
        <v>468</v>
      </c>
      <c r="P742" s="6">
        <v>14.454545454545455</v>
      </c>
      <c r="Q742" s="6">
        <v>1.59</v>
      </c>
      <c r="R742" s="16"/>
      <c r="S742" s="27"/>
    </row>
    <row r="743" spans="1:19" x14ac:dyDescent="0.25">
      <c r="A743" t="s">
        <v>23</v>
      </c>
      <c r="B743" t="s">
        <v>18</v>
      </c>
      <c r="D743" s="7" t="s">
        <v>390</v>
      </c>
      <c r="E743" s="7" t="s">
        <v>20</v>
      </c>
      <c r="F743" t="s">
        <v>21</v>
      </c>
      <c r="G743" t="s">
        <v>22</v>
      </c>
      <c r="H743" s="5">
        <v>7</v>
      </c>
      <c r="I743" s="5" t="s">
        <v>9</v>
      </c>
      <c r="J743">
        <v>7</v>
      </c>
      <c r="K743" s="8">
        <v>24010</v>
      </c>
      <c r="L743" s="8">
        <v>100.04166666666667</v>
      </c>
      <c r="M743" s="9">
        <v>240</v>
      </c>
      <c r="N743" s="10">
        <v>667.49</v>
      </c>
      <c r="O743" s="11" t="s">
        <v>469</v>
      </c>
      <c r="P743" s="6">
        <v>27.800499791753438</v>
      </c>
      <c r="Q743" s="6">
        <v>2.7812083333333333</v>
      </c>
      <c r="R743" s="11"/>
      <c r="S743" s="25"/>
    </row>
    <row r="744" spans="1:19" x14ac:dyDescent="0.25">
      <c r="A744" t="s">
        <v>23</v>
      </c>
      <c r="B744" t="s">
        <v>18</v>
      </c>
      <c r="D744" s="12" t="s">
        <v>390</v>
      </c>
      <c r="E744" s="7" t="s">
        <v>37</v>
      </c>
      <c r="F744" t="s">
        <v>21</v>
      </c>
      <c r="G744" t="s">
        <v>22</v>
      </c>
      <c r="H744" s="5">
        <v>7</v>
      </c>
      <c r="I744" s="5" t="s">
        <v>9</v>
      </c>
      <c r="J744">
        <v>7</v>
      </c>
      <c r="K744" s="13">
        <v>24341</v>
      </c>
      <c r="L744" s="13">
        <v>81.13666666666667</v>
      </c>
      <c r="M744" s="14">
        <v>300</v>
      </c>
      <c r="N744" s="15">
        <v>589.99</v>
      </c>
      <c r="O744" s="12" t="s">
        <v>470</v>
      </c>
      <c r="P744" s="6">
        <v>24.238527587198554</v>
      </c>
      <c r="Q744" s="6">
        <v>1.9666333333333335</v>
      </c>
      <c r="R744" s="12"/>
      <c r="S744" s="21"/>
    </row>
    <row r="745" spans="1:19" x14ac:dyDescent="0.25">
      <c r="A745" t="s">
        <v>23</v>
      </c>
      <c r="B745" t="s">
        <v>18</v>
      </c>
      <c r="D745" s="7" t="s">
        <v>390</v>
      </c>
      <c r="E745" s="7" t="s">
        <v>20</v>
      </c>
      <c r="F745" t="s">
        <v>21</v>
      </c>
      <c r="G745" t="s">
        <v>22</v>
      </c>
      <c r="H745" s="5">
        <v>7</v>
      </c>
      <c r="I745" s="5" t="s">
        <v>9</v>
      </c>
      <c r="J745">
        <v>7</v>
      </c>
      <c r="K745" s="8">
        <v>28000</v>
      </c>
      <c r="L745" s="8">
        <v>93.333333333333329</v>
      </c>
      <c r="M745" s="9">
        <v>300</v>
      </c>
      <c r="N745" s="10">
        <v>610</v>
      </c>
      <c r="O745" s="7" t="s">
        <v>471</v>
      </c>
      <c r="P745" s="6">
        <v>21.785714285714288</v>
      </c>
      <c r="Q745" s="6">
        <v>2.0333333333333332</v>
      </c>
      <c r="R745" s="7"/>
      <c r="S745" s="11"/>
    </row>
    <row r="746" spans="1:19" x14ac:dyDescent="0.25">
      <c r="A746" t="s">
        <v>23</v>
      </c>
      <c r="B746" t="s">
        <v>18</v>
      </c>
      <c r="D746" s="12" t="s">
        <v>390</v>
      </c>
      <c r="E746" s="7" t="s">
        <v>25</v>
      </c>
      <c r="F746" t="s">
        <v>21</v>
      </c>
      <c r="G746" t="s">
        <v>22</v>
      </c>
      <c r="H746" s="5">
        <v>15</v>
      </c>
      <c r="I746" s="5" t="s">
        <v>9</v>
      </c>
      <c r="J746">
        <v>15</v>
      </c>
      <c r="K746" s="13">
        <v>30870</v>
      </c>
      <c r="L746" s="13">
        <v>154.35</v>
      </c>
      <c r="M746" s="14">
        <v>200</v>
      </c>
      <c r="N746" s="15">
        <v>657</v>
      </c>
      <c r="O746" s="16" t="s">
        <v>472</v>
      </c>
      <c r="P746" s="6">
        <v>21.282798833819243</v>
      </c>
      <c r="Q746" s="6">
        <v>3.2850000000000001</v>
      </c>
      <c r="R746" s="16"/>
      <c r="S746" s="16"/>
    </row>
    <row r="747" spans="1:19" x14ac:dyDescent="0.25">
      <c r="A747" t="s">
        <v>23</v>
      </c>
      <c r="B747" t="s">
        <v>18</v>
      </c>
      <c r="D747" s="7" t="s">
        <v>390</v>
      </c>
      <c r="E747" s="7" t="s">
        <v>20</v>
      </c>
      <c r="F747" t="s">
        <v>21</v>
      </c>
      <c r="G747" t="s">
        <v>22</v>
      </c>
      <c r="H747" s="5">
        <v>15</v>
      </c>
      <c r="I747" s="5" t="s">
        <v>9</v>
      </c>
      <c r="J747">
        <v>15</v>
      </c>
      <c r="K747" s="8">
        <v>32000</v>
      </c>
      <c r="L747" s="8">
        <v>106.66666666666667</v>
      </c>
      <c r="M747" s="9">
        <v>300</v>
      </c>
      <c r="N747" s="10">
        <v>419.95</v>
      </c>
      <c r="O747" s="11" t="s">
        <v>473</v>
      </c>
      <c r="P747" s="6">
        <v>13.1234375</v>
      </c>
      <c r="Q747" s="6">
        <v>1.3998333333333333</v>
      </c>
      <c r="R747" s="11"/>
      <c r="S747" s="11"/>
    </row>
    <row r="748" spans="1:19" x14ac:dyDescent="0.25">
      <c r="A748" t="s">
        <v>23</v>
      </c>
      <c r="B748" t="s">
        <v>18</v>
      </c>
      <c r="D748" s="12" t="s">
        <v>390</v>
      </c>
      <c r="E748" s="7" t="s">
        <v>20</v>
      </c>
      <c r="F748" t="s">
        <v>21</v>
      </c>
      <c r="G748" t="s">
        <v>22</v>
      </c>
      <c r="H748" s="5">
        <v>15</v>
      </c>
      <c r="I748" s="5" t="s">
        <v>9</v>
      </c>
      <c r="J748">
        <v>15</v>
      </c>
      <c r="K748" s="13">
        <v>33000</v>
      </c>
      <c r="L748" s="13">
        <v>110</v>
      </c>
      <c r="M748" s="14">
        <v>300</v>
      </c>
      <c r="N748" s="15">
        <v>379.99</v>
      </c>
      <c r="O748" s="16" t="s">
        <v>474</v>
      </c>
      <c r="P748" s="6">
        <v>11.514848484848486</v>
      </c>
      <c r="Q748" s="6">
        <v>1.2666333333333333</v>
      </c>
      <c r="R748" s="16"/>
      <c r="S748" s="16"/>
    </row>
    <row r="749" spans="1:19" x14ac:dyDescent="0.25">
      <c r="A749" t="s">
        <v>23</v>
      </c>
      <c r="B749" t="s">
        <v>18</v>
      </c>
      <c r="D749" s="7" t="s">
        <v>390</v>
      </c>
      <c r="E749" s="7" t="s">
        <v>20</v>
      </c>
      <c r="F749" t="s">
        <v>21</v>
      </c>
      <c r="G749" t="s">
        <v>22</v>
      </c>
      <c r="H749" s="5">
        <v>15</v>
      </c>
      <c r="I749" s="5" t="s">
        <v>9</v>
      </c>
      <c r="J749">
        <v>15</v>
      </c>
      <c r="K749" s="8">
        <v>33000</v>
      </c>
      <c r="L749" s="8">
        <v>110</v>
      </c>
      <c r="M749" s="9">
        <v>300</v>
      </c>
      <c r="N749" s="10">
        <v>419</v>
      </c>
      <c r="O749" s="11" t="s">
        <v>475</v>
      </c>
      <c r="P749" s="6">
        <v>12.696969696969695</v>
      </c>
      <c r="Q749" s="6">
        <v>1.3966666666666667</v>
      </c>
      <c r="R749" s="11"/>
      <c r="S749" s="11"/>
    </row>
    <row r="750" spans="1:19" x14ac:dyDescent="0.25">
      <c r="A750" t="s">
        <v>23</v>
      </c>
      <c r="B750" t="s">
        <v>18</v>
      </c>
      <c r="D750" s="12" t="s">
        <v>390</v>
      </c>
      <c r="E750" s="7" t="s">
        <v>20</v>
      </c>
      <c r="F750" t="s">
        <v>21</v>
      </c>
      <c r="G750" t="s">
        <v>22</v>
      </c>
      <c r="H750" s="5">
        <v>15</v>
      </c>
      <c r="I750" s="5" t="s">
        <v>9</v>
      </c>
      <c r="J750">
        <v>15</v>
      </c>
      <c r="K750" s="13">
        <v>33600</v>
      </c>
      <c r="L750" s="13">
        <v>112</v>
      </c>
      <c r="M750" s="14">
        <v>300</v>
      </c>
      <c r="N750" s="15">
        <v>479.9</v>
      </c>
      <c r="O750" s="12" t="s">
        <v>476</v>
      </c>
      <c r="P750" s="6">
        <v>14.282738095238095</v>
      </c>
      <c r="Q750" s="6">
        <v>1.5996666666666666</v>
      </c>
      <c r="R750" s="12"/>
      <c r="S750" s="16"/>
    </row>
    <row r="751" spans="1:19" x14ac:dyDescent="0.25">
      <c r="A751" t="s">
        <v>23</v>
      </c>
      <c r="B751" t="s">
        <v>18</v>
      </c>
      <c r="D751" s="7" t="s">
        <v>390</v>
      </c>
      <c r="E751" s="7" t="s">
        <v>20</v>
      </c>
      <c r="F751" t="s">
        <v>21</v>
      </c>
      <c r="G751" t="s">
        <v>22</v>
      </c>
      <c r="H751" s="5">
        <v>15</v>
      </c>
      <c r="I751" s="5" t="s">
        <v>9</v>
      </c>
      <c r="J751">
        <v>15</v>
      </c>
      <c r="K751" s="8">
        <v>33600</v>
      </c>
      <c r="L751" s="8">
        <v>112</v>
      </c>
      <c r="M751" s="9">
        <v>300</v>
      </c>
      <c r="N751" s="10">
        <v>599.99</v>
      </c>
      <c r="O751" s="7" t="s">
        <v>477</v>
      </c>
      <c r="P751" s="6">
        <v>17.856845238095239</v>
      </c>
      <c r="Q751" s="6">
        <v>1.9999666666666667</v>
      </c>
      <c r="R751" s="7"/>
      <c r="S751" s="11"/>
    </row>
    <row r="752" spans="1:19" x14ac:dyDescent="0.25">
      <c r="A752" t="s">
        <v>23</v>
      </c>
      <c r="B752" t="s">
        <v>18</v>
      </c>
      <c r="D752" s="21" t="s">
        <v>390</v>
      </c>
      <c r="E752" s="7" t="s">
        <v>25</v>
      </c>
      <c r="F752" t="s">
        <v>21</v>
      </c>
      <c r="G752" t="s">
        <v>22</v>
      </c>
      <c r="H752" s="5">
        <v>15</v>
      </c>
      <c r="I752" s="5" t="s">
        <v>9</v>
      </c>
      <c r="J752">
        <v>15</v>
      </c>
      <c r="K752" s="13">
        <v>30000</v>
      </c>
      <c r="L752" s="13">
        <v>125</v>
      </c>
      <c r="M752" s="14">
        <v>240</v>
      </c>
      <c r="N752" s="15">
        <v>200.9</v>
      </c>
      <c r="O752" s="19" t="s">
        <v>478</v>
      </c>
      <c r="P752" s="6">
        <v>6.6966666666666663</v>
      </c>
      <c r="Q752" s="6">
        <v>0.8370833333333334</v>
      </c>
      <c r="R752" s="19"/>
      <c r="S752" s="16"/>
    </row>
    <row r="753" spans="1:19" x14ac:dyDescent="0.25">
      <c r="A753" t="s">
        <v>23</v>
      </c>
      <c r="B753" t="s">
        <v>18</v>
      </c>
      <c r="D753" s="7" t="s">
        <v>390</v>
      </c>
      <c r="E753" s="7" t="s">
        <v>20</v>
      </c>
      <c r="F753" t="s">
        <v>21</v>
      </c>
      <c r="G753" t="s">
        <v>22</v>
      </c>
      <c r="H753" s="5">
        <v>5</v>
      </c>
      <c r="I753" s="5" t="s">
        <v>9</v>
      </c>
      <c r="J753">
        <v>5</v>
      </c>
      <c r="K753" s="8">
        <v>12790</v>
      </c>
      <c r="L753" s="8">
        <v>91.226818830242522</v>
      </c>
      <c r="M753" s="9">
        <v>140.19999999999999</v>
      </c>
      <c r="N753" s="10">
        <v>1049.45</v>
      </c>
      <c r="O753" s="11" t="s">
        <v>438</v>
      </c>
      <c r="P753" s="6">
        <v>82.052384675527762</v>
      </c>
      <c r="Q753" s="6">
        <v>7.4853780313837381</v>
      </c>
      <c r="R753" s="11"/>
      <c r="S753" s="11"/>
    </row>
    <row r="754" spans="1:19" x14ac:dyDescent="0.25">
      <c r="A754" t="s">
        <v>23</v>
      </c>
      <c r="B754" t="s">
        <v>18</v>
      </c>
      <c r="D754" s="21" t="s">
        <v>390</v>
      </c>
      <c r="E754" s="7" t="s">
        <v>20</v>
      </c>
      <c r="F754" t="s">
        <v>21</v>
      </c>
      <c r="G754" t="s">
        <v>22</v>
      </c>
      <c r="H754" s="5">
        <v>15</v>
      </c>
      <c r="I754" s="5" t="s">
        <v>9</v>
      </c>
      <c r="J754">
        <v>15</v>
      </c>
      <c r="K754" s="13">
        <v>36000</v>
      </c>
      <c r="L754" s="13">
        <v>120</v>
      </c>
      <c r="M754" s="14">
        <v>300</v>
      </c>
      <c r="N754" s="15">
        <v>917</v>
      </c>
      <c r="O754" s="21" t="s">
        <v>479</v>
      </c>
      <c r="P754" s="6">
        <v>25.472222222222221</v>
      </c>
      <c r="Q754" s="6">
        <v>3.0566666666666666</v>
      </c>
      <c r="R754" s="21"/>
      <c r="S754" s="16"/>
    </row>
    <row r="755" spans="1:19" x14ac:dyDescent="0.25">
      <c r="A755" t="s">
        <v>23</v>
      </c>
      <c r="B755" t="s">
        <v>18</v>
      </c>
      <c r="D755" s="7" t="s">
        <v>390</v>
      </c>
      <c r="E755" s="7" t="s">
        <v>20</v>
      </c>
      <c r="F755" t="s">
        <v>21</v>
      </c>
      <c r="G755" t="s">
        <v>22</v>
      </c>
      <c r="H755" s="5">
        <v>6</v>
      </c>
      <c r="I755" s="5" t="s">
        <v>9</v>
      </c>
      <c r="J755">
        <v>6</v>
      </c>
      <c r="K755" s="8">
        <v>15000</v>
      </c>
      <c r="L755" s="8">
        <v>100</v>
      </c>
      <c r="M755" s="9">
        <v>150</v>
      </c>
      <c r="N755" s="10">
        <v>807</v>
      </c>
      <c r="O755" s="11" t="s">
        <v>449</v>
      </c>
      <c r="P755" s="6">
        <v>53.8</v>
      </c>
      <c r="Q755" s="6">
        <v>5.38</v>
      </c>
      <c r="R755" s="11"/>
      <c r="S755" s="11"/>
    </row>
    <row r="756" spans="1:19" x14ac:dyDescent="0.25">
      <c r="A756" t="s">
        <v>23</v>
      </c>
      <c r="B756" t="s">
        <v>18</v>
      </c>
      <c r="D756" s="12" t="s">
        <v>390</v>
      </c>
      <c r="E756" s="7" t="s">
        <v>20</v>
      </c>
      <c r="F756" t="s">
        <v>21</v>
      </c>
      <c r="G756" t="s">
        <v>22</v>
      </c>
      <c r="H756" s="5">
        <v>6</v>
      </c>
      <c r="I756" s="5" t="s">
        <v>9</v>
      </c>
      <c r="J756">
        <v>6</v>
      </c>
      <c r="K756" s="13">
        <v>16752</v>
      </c>
      <c r="L756" s="13">
        <v>92.552486187845304</v>
      </c>
      <c r="M756" s="14">
        <v>181</v>
      </c>
      <c r="N756" s="15">
        <v>754.35</v>
      </c>
      <c r="O756" s="16" t="s">
        <v>458</v>
      </c>
      <c r="P756" s="6">
        <v>45.030444126074499</v>
      </c>
      <c r="Q756" s="6">
        <v>4.1676795580110495</v>
      </c>
      <c r="R756" s="16"/>
      <c r="S756" s="16"/>
    </row>
    <row r="757" spans="1:19" x14ac:dyDescent="0.25">
      <c r="A757" t="s">
        <v>23</v>
      </c>
      <c r="B757" t="s">
        <v>18</v>
      </c>
      <c r="D757" s="7" t="s">
        <v>390</v>
      </c>
      <c r="E757" s="7" t="s">
        <v>25</v>
      </c>
      <c r="F757" t="s">
        <v>21</v>
      </c>
      <c r="G757" t="s">
        <v>22</v>
      </c>
      <c r="H757" s="5">
        <v>6</v>
      </c>
      <c r="I757" s="5" t="s">
        <v>9</v>
      </c>
      <c r="J757">
        <v>6</v>
      </c>
      <c r="K757" s="8">
        <v>14486</v>
      </c>
      <c r="L757" s="8">
        <v>137.96190476190475</v>
      </c>
      <c r="M757" s="9">
        <v>105</v>
      </c>
      <c r="N757" s="10">
        <v>670</v>
      </c>
      <c r="O757" s="17" t="s">
        <v>444</v>
      </c>
      <c r="P757" s="6">
        <v>46.25155322380229</v>
      </c>
      <c r="Q757" s="6">
        <v>6.3809523809523814</v>
      </c>
      <c r="R757" s="17"/>
      <c r="S757" s="11"/>
    </row>
    <row r="758" spans="1:19" x14ac:dyDescent="0.25">
      <c r="A758" t="s">
        <v>23</v>
      </c>
      <c r="B758" t="s">
        <v>18</v>
      </c>
      <c r="D758" s="7" t="s">
        <v>390</v>
      </c>
      <c r="E758" s="7" t="s">
        <v>20</v>
      </c>
      <c r="F758" t="s">
        <v>21</v>
      </c>
      <c r="G758" t="s">
        <v>22</v>
      </c>
      <c r="H758" s="5">
        <v>7</v>
      </c>
      <c r="I758" s="5" t="s">
        <v>9</v>
      </c>
      <c r="J758">
        <v>7</v>
      </c>
      <c r="K758" s="8">
        <v>24010</v>
      </c>
      <c r="L758" s="13">
        <v>100.04166666666667</v>
      </c>
      <c r="M758" s="9">
        <v>240</v>
      </c>
      <c r="N758" s="15">
        <v>667.49</v>
      </c>
      <c r="O758" s="17" t="s">
        <v>469</v>
      </c>
      <c r="P758" s="6">
        <v>27.800499791753438</v>
      </c>
      <c r="Q758" s="6">
        <v>2.7812083333333333</v>
      </c>
      <c r="R758" s="17"/>
      <c r="S758" s="16"/>
    </row>
    <row r="759" spans="1:19" x14ac:dyDescent="0.25">
      <c r="A759" t="s">
        <v>23</v>
      </c>
      <c r="B759" t="s">
        <v>18</v>
      </c>
      <c r="D759" s="7" t="s">
        <v>390</v>
      </c>
      <c r="E759" s="7" t="s">
        <v>25</v>
      </c>
      <c r="F759" t="s">
        <v>21</v>
      </c>
      <c r="G759" t="s">
        <v>22</v>
      </c>
      <c r="H759" s="5">
        <v>6</v>
      </c>
      <c r="I759" s="5" t="s">
        <v>9</v>
      </c>
      <c r="J759">
        <v>6</v>
      </c>
      <c r="K759" s="8">
        <v>13500</v>
      </c>
      <c r="L759" s="8">
        <v>90</v>
      </c>
      <c r="M759" s="9">
        <v>150</v>
      </c>
      <c r="N759" s="10">
        <v>658.46</v>
      </c>
      <c r="O759" s="7" t="s">
        <v>442</v>
      </c>
      <c r="P759" s="6">
        <v>48.774814814814818</v>
      </c>
      <c r="Q759" s="6">
        <v>4.3897333333333339</v>
      </c>
      <c r="R759" s="7"/>
      <c r="S759" s="7"/>
    </row>
    <row r="760" spans="1:19" x14ac:dyDescent="0.25">
      <c r="A760" t="s">
        <v>23</v>
      </c>
      <c r="B760" t="s">
        <v>18</v>
      </c>
      <c r="D760" s="12" t="s">
        <v>390</v>
      </c>
      <c r="E760" s="7" t="s">
        <v>25</v>
      </c>
      <c r="F760" t="s">
        <v>21</v>
      </c>
      <c r="G760" t="s">
        <v>22</v>
      </c>
      <c r="H760" s="5">
        <v>7</v>
      </c>
      <c r="I760" s="5" t="s">
        <v>9</v>
      </c>
      <c r="J760">
        <v>7</v>
      </c>
      <c r="K760" s="13">
        <v>19448</v>
      </c>
      <c r="L760" s="13">
        <v>138.91428571428571</v>
      </c>
      <c r="M760" s="14">
        <v>140</v>
      </c>
      <c r="N760" s="15">
        <v>657.25</v>
      </c>
      <c r="O760" s="12" t="s">
        <v>463</v>
      </c>
      <c r="P760" s="6">
        <v>33.79524886877828</v>
      </c>
      <c r="Q760" s="6">
        <v>4.6946428571428571</v>
      </c>
      <c r="R760" s="12"/>
      <c r="S760" s="12"/>
    </row>
    <row r="761" spans="1:19" x14ac:dyDescent="0.25">
      <c r="A761" t="s">
        <v>23</v>
      </c>
      <c r="B761" t="s">
        <v>18</v>
      </c>
      <c r="D761" s="7" t="s">
        <v>390</v>
      </c>
      <c r="E761" s="7" t="s">
        <v>25</v>
      </c>
      <c r="F761" t="s">
        <v>21</v>
      </c>
      <c r="G761" t="s">
        <v>22</v>
      </c>
      <c r="H761" s="5">
        <v>15</v>
      </c>
      <c r="I761" s="5" t="s">
        <v>9</v>
      </c>
      <c r="J761">
        <v>15</v>
      </c>
      <c r="K761" s="8">
        <v>30870</v>
      </c>
      <c r="L761" s="8">
        <v>154.35</v>
      </c>
      <c r="M761" s="9">
        <v>200</v>
      </c>
      <c r="N761" s="10">
        <v>657</v>
      </c>
      <c r="O761" s="7" t="s">
        <v>472</v>
      </c>
      <c r="P761" s="6">
        <v>21.282798833819243</v>
      </c>
      <c r="Q761" s="6">
        <v>3.2850000000000001</v>
      </c>
      <c r="R761" s="7"/>
      <c r="S761" s="11"/>
    </row>
    <row r="762" spans="1:19" x14ac:dyDescent="0.25">
      <c r="A762" t="s">
        <v>23</v>
      </c>
      <c r="B762" t="s">
        <v>18</v>
      </c>
      <c r="D762" s="7" t="s">
        <v>390</v>
      </c>
      <c r="E762" s="7" t="s">
        <v>25</v>
      </c>
      <c r="F762" t="s">
        <v>21</v>
      </c>
      <c r="G762" t="s">
        <v>22</v>
      </c>
      <c r="H762" s="5">
        <v>3</v>
      </c>
      <c r="I762" s="5" t="s">
        <v>9</v>
      </c>
      <c r="J762">
        <v>3</v>
      </c>
      <c r="K762" s="8">
        <v>5030</v>
      </c>
      <c r="L762" s="13">
        <v>73.970588235294116</v>
      </c>
      <c r="M762" s="9">
        <v>68</v>
      </c>
      <c r="N762" s="15">
        <v>652.4</v>
      </c>
      <c r="O762" s="17" t="s">
        <v>401</v>
      </c>
      <c r="P762" s="6">
        <v>129.70178926441349</v>
      </c>
      <c r="Q762" s="6">
        <v>9.5941176470588232</v>
      </c>
      <c r="R762" s="17"/>
      <c r="S762" s="16"/>
    </row>
    <row r="763" spans="1:19" x14ac:dyDescent="0.25">
      <c r="A763" t="s">
        <v>23</v>
      </c>
      <c r="B763" t="s">
        <v>18</v>
      </c>
      <c r="D763" s="23" t="s">
        <v>390</v>
      </c>
      <c r="E763" s="7" t="s">
        <v>20</v>
      </c>
      <c r="F763" t="s">
        <v>21</v>
      </c>
      <c r="G763" t="s">
        <v>22</v>
      </c>
      <c r="H763" s="5">
        <v>6</v>
      </c>
      <c r="I763" s="5" t="s">
        <v>9</v>
      </c>
      <c r="J763">
        <v>6</v>
      </c>
      <c r="K763" s="8">
        <v>16500</v>
      </c>
      <c r="L763" s="8">
        <v>110</v>
      </c>
      <c r="M763" s="9">
        <v>150</v>
      </c>
      <c r="N763" s="10">
        <v>628</v>
      </c>
      <c r="O763" s="23" t="s">
        <v>480</v>
      </c>
      <c r="P763" s="6">
        <v>38.060606060606055</v>
      </c>
      <c r="Q763" s="6">
        <v>4.1866666666666665</v>
      </c>
      <c r="R763" s="23"/>
      <c r="S763" s="7"/>
    </row>
    <row r="764" spans="1:19" x14ac:dyDescent="0.25">
      <c r="A764" t="s">
        <v>23</v>
      </c>
      <c r="B764" t="s">
        <v>18</v>
      </c>
      <c r="D764" s="7" t="s">
        <v>390</v>
      </c>
      <c r="E764" s="7" t="s">
        <v>25</v>
      </c>
      <c r="F764" t="s">
        <v>21</v>
      </c>
      <c r="G764" t="s">
        <v>22</v>
      </c>
      <c r="H764" s="5">
        <v>5</v>
      </c>
      <c r="I764" s="5" t="s">
        <v>9</v>
      </c>
      <c r="J764">
        <v>5</v>
      </c>
      <c r="K764" s="8">
        <v>10800</v>
      </c>
      <c r="L764" s="13">
        <v>90</v>
      </c>
      <c r="M764" s="9">
        <v>120</v>
      </c>
      <c r="N764" s="15">
        <v>627.69000000000005</v>
      </c>
      <c r="O764" s="17" t="s">
        <v>429</v>
      </c>
      <c r="P764" s="6">
        <v>58.119444444444454</v>
      </c>
      <c r="Q764" s="6">
        <v>5.2307500000000005</v>
      </c>
      <c r="R764" s="17"/>
      <c r="S764" s="16"/>
    </row>
    <row r="765" spans="1:19" x14ac:dyDescent="0.25">
      <c r="A765" t="s">
        <v>23</v>
      </c>
      <c r="B765" t="s">
        <v>18</v>
      </c>
      <c r="D765" s="7" t="s">
        <v>390</v>
      </c>
      <c r="E765" s="7" t="s">
        <v>25</v>
      </c>
      <c r="F765" t="s">
        <v>21</v>
      </c>
      <c r="G765" t="s">
        <v>22</v>
      </c>
      <c r="H765" s="5">
        <v>4</v>
      </c>
      <c r="I765" s="5" t="s">
        <v>9</v>
      </c>
      <c r="J765">
        <v>4</v>
      </c>
      <c r="K765" s="8">
        <v>9724</v>
      </c>
      <c r="L765" s="8">
        <v>138.91428571428571</v>
      </c>
      <c r="M765" s="9">
        <v>70</v>
      </c>
      <c r="N765" s="10">
        <v>627.19000000000005</v>
      </c>
      <c r="O765" s="7" t="s">
        <v>417</v>
      </c>
      <c r="P765" s="6">
        <v>64.499177293294949</v>
      </c>
      <c r="Q765" s="6">
        <v>8.9598571428571443</v>
      </c>
      <c r="R765" s="7"/>
      <c r="S765" s="11"/>
    </row>
    <row r="766" spans="1:19" x14ac:dyDescent="0.25">
      <c r="A766" t="s">
        <v>23</v>
      </c>
      <c r="B766" t="s">
        <v>18</v>
      </c>
      <c r="D766" s="7" t="s">
        <v>390</v>
      </c>
      <c r="E766" s="7" t="s">
        <v>20</v>
      </c>
      <c r="F766" t="s">
        <v>21</v>
      </c>
      <c r="G766" t="s">
        <v>22</v>
      </c>
      <c r="H766" s="5">
        <v>7</v>
      </c>
      <c r="I766" s="5" t="s">
        <v>9</v>
      </c>
      <c r="J766">
        <v>7</v>
      </c>
      <c r="K766" s="8">
        <v>28000</v>
      </c>
      <c r="L766" s="13">
        <v>93.333333333333329</v>
      </c>
      <c r="M766" s="9">
        <v>300</v>
      </c>
      <c r="N766" s="15">
        <v>610</v>
      </c>
      <c r="O766" s="17" t="s">
        <v>471</v>
      </c>
      <c r="P766" s="6">
        <v>21.785714285714288</v>
      </c>
      <c r="Q766" s="6">
        <v>2.0333333333333332</v>
      </c>
      <c r="R766" s="17"/>
      <c r="S766" s="16"/>
    </row>
    <row r="767" spans="1:19" x14ac:dyDescent="0.25">
      <c r="A767" t="s">
        <v>23</v>
      </c>
      <c r="B767" t="s">
        <v>18</v>
      </c>
      <c r="D767" s="7" t="s">
        <v>390</v>
      </c>
      <c r="E767" s="7" t="s">
        <v>25</v>
      </c>
      <c r="F767" t="s">
        <v>21</v>
      </c>
      <c r="G767" t="s">
        <v>22</v>
      </c>
      <c r="H767" s="5">
        <v>6</v>
      </c>
      <c r="I767" s="5" t="s">
        <v>9</v>
      </c>
      <c r="J767">
        <v>6</v>
      </c>
      <c r="K767" s="8">
        <v>16670</v>
      </c>
      <c r="L767" s="8">
        <v>138.91666666666666</v>
      </c>
      <c r="M767" s="9">
        <v>120</v>
      </c>
      <c r="N767" s="10">
        <v>609.25</v>
      </c>
      <c r="O767" s="17" t="s">
        <v>457</v>
      </c>
      <c r="P767" s="6">
        <v>36.547690461907614</v>
      </c>
      <c r="Q767" s="6">
        <v>5.0770833333333334</v>
      </c>
      <c r="R767" s="17"/>
      <c r="S767" s="7"/>
    </row>
    <row r="768" spans="1:19" x14ac:dyDescent="0.25">
      <c r="A768" t="s">
        <v>23</v>
      </c>
      <c r="B768" t="s">
        <v>18</v>
      </c>
      <c r="D768" s="12" t="s">
        <v>390</v>
      </c>
      <c r="E768" s="7" t="s">
        <v>20</v>
      </c>
      <c r="F768" t="s">
        <v>21</v>
      </c>
      <c r="G768" t="s">
        <v>22</v>
      </c>
      <c r="H768" s="5">
        <v>7</v>
      </c>
      <c r="I768" s="5" t="s">
        <v>9</v>
      </c>
      <c r="J768">
        <v>7</v>
      </c>
      <c r="K768" s="13">
        <v>19073</v>
      </c>
      <c r="L768" s="13">
        <v>105.96111111111111</v>
      </c>
      <c r="M768" s="14">
        <v>180</v>
      </c>
      <c r="N768" s="15">
        <v>592.49</v>
      </c>
      <c r="O768" s="12" t="s">
        <v>460</v>
      </c>
      <c r="P768" s="6">
        <v>31.064331777905942</v>
      </c>
      <c r="Q768" s="6">
        <v>3.291611111111111</v>
      </c>
      <c r="R768" s="12"/>
      <c r="S768" s="16"/>
    </row>
    <row r="769" spans="1:19" x14ac:dyDescent="0.25">
      <c r="A769" t="s">
        <v>23</v>
      </c>
      <c r="B769" t="s">
        <v>18</v>
      </c>
      <c r="D769" s="7" t="s">
        <v>390</v>
      </c>
      <c r="E769" s="7" t="s">
        <v>37</v>
      </c>
      <c r="F769" t="s">
        <v>21</v>
      </c>
      <c r="G769" t="s">
        <v>22</v>
      </c>
      <c r="H769" s="5">
        <v>7</v>
      </c>
      <c r="I769" s="5" t="s">
        <v>9</v>
      </c>
      <c r="J769">
        <v>7</v>
      </c>
      <c r="K769" s="8">
        <v>24341</v>
      </c>
      <c r="L769" s="8">
        <v>81.13666666666667</v>
      </c>
      <c r="M769" s="9">
        <v>300</v>
      </c>
      <c r="N769" s="10">
        <v>589.99</v>
      </c>
      <c r="O769" s="7" t="s">
        <v>470</v>
      </c>
      <c r="P769" s="6">
        <v>24.238527587198554</v>
      </c>
      <c r="Q769" s="6">
        <v>1.9666333333333335</v>
      </c>
      <c r="R769" s="7"/>
      <c r="S769" s="7"/>
    </row>
    <row r="770" spans="1:19" x14ac:dyDescent="0.25">
      <c r="A770" t="s">
        <v>23</v>
      </c>
      <c r="B770" t="s">
        <v>18</v>
      </c>
      <c r="D770" s="12" t="s">
        <v>390</v>
      </c>
      <c r="E770" s="7" t="s">
        <v>20</v>
      </c>
      <c r="F770" t="s">
        <v>21</v>
      </c>
      <c r="G770" t="s">
        <v>22</v>
      </c>
      <c r="H770" s="5">
        <v>5</v>
      </c>
      <c r="I770" s="5" t="s">
        <v>9</v>
      </c>
      <c r="J770">
        <v>5</v>
      </c>
      <c r="K770" s="13">
        <v>11147</v>
      </c>
      <c r="L770" s="13">
        <v>90.626016260162601</v>
      </c>
      <c r="M770" s="14">
        <v>123</v>
      </c>
      <c r="N770" s="15">
        <v>583.44000000000005</v>
      </c>
      <c r="O770" s="16" t="s">
        <v>431</v>
      </c>
      <c r="P770" s="6">
        <v>52.340540055620352</v>
      </c>
      <c r="Q770" s="6">
        <v>4.7434146341463421</v>
      </c>
      <c r="R770" s="16"/>
      <c r="S770" s="16"/>
    </row>
    <row r="771" spans="1:19" x14ac:dyDescent="0.25">
      <c r="A771" t="s">
        <v>23</v>
      </c>
      <c r="B771" t="s">
        <v>18</v>
      </c>
      <c r="D771" s="7" t="s">
        <v>390</v>
      </c>
      <c r="E771" s="7" t="s">
        <v>37</v>
      </c>
      <c r="F771" t="s">
        <v>21</v>
      </c>
      <c r="G771" t="s">
        <v>22</v>
      </c>
      <c r="H771" s="5">
        <v>4</v>
      </c>
      <c r="I771" s="5" t="s">
        <v>9</v>
      </c>
      <c r="J771">
        <v>4</v>
      </c>
      <c r="K771" s="8">
        <v>7950</v>
      </c>
      <c r="L771" s="8">
        <v>88.333333333333329</v>
      </c>
      <c r="M771" s="9">
        <v>90</v>
      </c>
      <c r="N771" s="10">
        <v>580.88</v>
      </c>
      <c r="O771" s="7" t="s">
        <v>409</v>
      </c>
      <c r="P771" s="6">
        <v>73.066666666666663</v>
      </c>
      <c r="Q771" s="6">
        <v>6.4542222222222225</v>
      </c>
      <c r="R771" s="7"/>
      <c r="S771" s="11"/>
    </row>
    <row r="772" spans="1:19" x14ac:dyDescent="0.25">
      <c r="A772" t="s">
        <v>23</v>
      </c>
      <c r="B772" t="s">
        <v>18</v>
      </c>
      <c r="D772" s="12" t="s">
        <v>390</v>
      </c>
      <c r="E772" s="7" t="s">
        <v>25</v>
      </c>
      <c r="F772" t="s">
        <v>21</v>
      </c>
      <c r="G772" t="s">
        <v>22</v>
      </c>
      <c r="H772" s="5">
        <v>6</v>
      </c>
      <c r="I772" s="5" t="s">
        <v>9</v>
      </c>
      <c r="J772">
        <v>6</v>
      </c>
      <c r="K772" s="13">
        <v>13293</v>
      </c>
      <c r="L772" s="13">
        <v>139.92631578947368</v>
      </c>
      <c r="M772" s="14">
        <v>95</v>
      </c>
      <c r="N772" s="15">
        <v>578.99</v>
      </c>
      <c r="O772" s="12" t="s">
        <v>439</v>
      </c>
      <c r="P772" s="6">
        <v>43.556006920935829</v>
      </c>
      <c r="Q772" s="6">
        <v>6.0946315789473688</v>
      </c>
      <c r="R772" s="12"/>
      <c r="S772" s="16"/>
    </row>
    <row r="773" spans="1:19" x14ac:dyDescent="0.25">
      <c r="A773" t="s">
        <v>23</v>
      </c>
      <c r="B773" t="s">
        <v>18</v>
      </c>
      <c r="D773" s="7" t="s">
        <v>390</v>
      </c>
      <c r="E773" s="7" t="s">
        <v>25</v>
      </c>
      <c r="F773" t="s">
        <v>21</v>
      </c>
      <c r="G773" t="s">
        <v>22</v>
      </c>
      <c r="H773" s="5">
        <v>6</v>
      </c>
      <c r="I773" s="5" t="s">
        <v>9</v>
      </c>
      <c r="J773">
        <v>6</v>
      </c>
      <c r="K773" s="8">
        <v>13500</v>
      </c>
      <c r="L773" s="8">
        <v>90</v>
      </c>
      <c r="M773" s="9">
        <v>150</v>
      </c>
      <c r="N773" s="10">
        <v>566.15</v>
      </c>
      <c r="O773" s="7" t="s">
        <v>441</v>
      </c>
      <c r="P773" s="6">
        <v>41.937037037037037</v>
      </c>
      <c r="Q773" s="6">
        <v>3.7743333333333333</v>
      </c>
      <c r="R773" s="7"/>
      <c r="S773" s="7"/>
    </row>
    <row r="774" spans="1:19" x14ac:dyDescent="0.25">
      <c r="A774" t="s">
        <v>23</v>
      </c>
      <c r="B774" t="s">
        <v>18</v>
      </c>
      <c r="D774" s="12" t="s">
        <v>390</v>
      </c>
      <c r="E774" s="7" t="s">
        <v>25</v>
      </c>
      <c r="F774" t="s">
        <v>21</v>
      </c>
      <c r="G774" t="s">
        <v>22</v>
      </c>
      <c r="H774" s="5">
        <v>5</v>
      </c>
      <c r="I774" s="5" t="s">
        <v>9</v>
      </c>
      <c r="J774">
        <v>5</v>
      </c>
      <c r="K774" s="13">
        <v>10800</v>
      </c>
      <c r="L774" s="13">
        <v>90</v>
      </c>
      <c r="M774" s="14">
        <v>120</v>
      </c>
      <c r="N774" s="15">
        <v>550.77</v>
      </c>
      <c r="O774" s="12" t="s">
        <v>430</v>
      </c>
      <c r="P774" s="6">
        <v>50.99722222222222</v>
      </c>
      <c r="Q774" s="6">
        <v>4.5897499999999996</v>
      </c>
      <c r="R774" s="12"/>
      <c r="S774" s="16"/>
    </row>
    <row r="775" spans="1:19" x14ac:dyDescent="0.25">
      <c r="A775" t="s">
        <v>23</v>
      </c>
      <c r="B775" t="s">
        <v>18</v>
      </c>
      <c r="D775" s="7" t="s">
        <v>390</v>
      </c>
      <c r="E775" s="7" t="s">
        <v>25</v>
      </c>
      <c r="F775" t="s">
        <v>21</v>
      </c>
      <c r="G775" t="s">
        <v>22</v>
      </c>
      <c r="H775" s="5">
        <v>5</v>
      </c>
      <c r="I775" s="5" t="s">
        <v>9</v>
      </c>
      <c r="J775">
        <v>5</v>
      </c>
      <c r="K775" s="8">
        <v>12000</v>
      </c>
      <c r="L775" s="8">
        <v>100</v>
      </c>
      <c r="M775" s="9">
        <v>120</v>
      </c>
      <c r="N775" s="10">
        <v>535.38</v>
      </c>
      <c r="O775" s="17" t="s">
        <v>435</v>
      </c>
      <c r="P775" s="6">
        <v>44.615000000000002</v>
      </c>
      <c r="Q775" s="6">
        <v>4.4615</v>
      </c>
      <c r="R775" s="17"/>
      <c r="S775" s="11"/>
    </row>
    <row r="776" spans="1:19" x14ac:dyDescent="0.25">
      <c r="A776" t="s">
        <v>23</v>
      </c>
      <c r="B776" t="s">
        <v>18</v>
      </c>
      <c r="D776" s="7" t="s">
        <v>390</v>
      </c>
      <c r="E776" s="7" t="s">
        <v>25</v>
      </c>
      <c r="F776" t="s">
        <v>21</v>
      </c>
      <c r="G776" t="s">
        <v>22</v>
      </c>
      <c r="H776" s="5">
        <v>7</v>
      </c>
      <c r="I776" s="5" t="s">
        <v>9</v>
      </c>
      <c r="J776">
        <v>7</v>
      </c>
      <c r="K776" s="8">
        <v>19448</v>
      </c>
      <c r="L776" s="13">
        <v>138.91428571428571</v>
      </c>
      <c r="M776" s="9">
        <v>140</v>
      </c>
      <c r="N776" s="15">
        <v>523</v>
      </c>
      <c r="O776" s="17" t="s">
        <v>462</v>
      </c>
      <c r="P776" s="6">
        <v>26.892225421637185</v>
      </c>
      <c r="Q776" s="6">
        <v>3.7357142857142858</v>
      </c>
      <c r="R776" s="17"/>
      <c r="S776" s="16"/>
    </row>
    <row r="777" spans="1:19" x14ac:dyDescent="0.25">
      <c r="A777" t="s">
        <v>23</v>
      </c>
      <c r="B777" t="s">
        <v>18</v>
      </c>
      <c r="D777" s="23" t="s">
        <v>390</v>
      </c>
      <c r="E777" s="7" t="s">
        <v>25</v>
      </c>
      <c r="F777" t="s">
        <v>21</v>
      </c>
      <c r="G777" t="s">
        <v>22</v>
      </c>
      <c r="H777" s="5">
        <v>7</v>
      </c>
      <c r="I777" s="5" t="s">
        <v>9</v>
      </c>
      <c r="J777">
        <v>7</v>
      </c>
      <c r="K777" s="8">
        <v>27500</v>
      </c>
      <c r="L777" s="8">
        <v>110</v>
      </c>
      <c r="M777" s="9">
        <v>250</v>
      </c>
      <c r="N777" s="10">
        <v>520</v>
      </c>
      <c r="O777" s="23" t="s">
        <v>481</v>
      </c>
      <c r="P777" s="6">
        <v>18.90909090909091</v>
      </c>
      <c r="Q777" s="6">
        <v>2.08</v>
      </c>
      <c r="R777" s="23"/>
      <c r="S777" s="11"/>
    </row>
    <row r="778" spans="1:19" x14ac:dyDescent="0.25">
      <c r="A778" t="s">
        <v>23</v>
      </c>
      <c r="B778" t="s">
        <v>18</v>
      </c>
      <c r="D778" s="7" t="s">
        <v>390</v>
      </c>
      <c r="E778" s="7" t="s">
        <v>25</v>
      </c>
      <c r="F778" t="s">
        <v>21</v>
      </c>
      <c r="G778" t="s">
        <v>22</v>
      </c>
      <c r="H778" s="5">
        <v>4</v>
      </c>
      <c r="I778" s="5" t="s">
        <v>9</v>
      </c>
      <c r="J778">
        <v>4</v>
      </c>
      <c r="K778" s="8">
        <v>9000</v>
      </c>
      <c r="L778" s="13">
        <v>90</v>
      </c>
      <c r="M778" s="9">
        <v>100</v>
      </c>
      <c r="N778" s="15">
        <v>520</v>
      </c>
      <c r="O778" s="17" t="s">
        <v>416</v>
      </c>
      <c r="P778" s="6">
        <v>57.777777777777779</v>
      </c>
      <c r="Q778" s="6">
        <v>5.2</v>
      </c>
      <c r="R778" s="17"/>
      <c r="S778" s="16"/>
    </row>
    <row r="779" spans="1:19" x14ac:dyDescent="0.25">
      <c r="A779" t="s">
        <v>23</v>
      </c>
      <c r="B779" t="s">
        <v>18</v>
      </c>
      <c r="D779" s="7" t="s">
        <v>390</v>
      </c>
      <c r="E779" s="7" t="s">
        <v>25</v>
      </c>
      <c r="F779" t="s">
        <v>21</v>
      </c>
      <c r="G779" t="s">
        <v>22</v>
      </c>
      <c r="H779" s="5">
        <v>6</v>
      </c>
      <c r="I779" s="5" t="s">
        <v>9</v>
      </c>
      <c r="J779">
        <v>6</v>
      </c>
      <c r="K779" s="8">
        <v>16670</v>
      </c>
      <c r="L779" s="8">
        <v>138.91666666666666</v>
      </c>
      <c r="M779" s="9">
        <v>120</v>
      </c>
      <c r="N779" s="10">
        <v>517</v>
      </c>
      <c r="O779" s="7" t="s">
        <v>456</v>
      </c>
      <c r="P779" s="6">
        <v>31.013797240551892</v>
      </c>
      <c r="Q779" s="6">
        <v>4.3083333333333336</v>
      </c>
      <c r="R779" s="7"/>
      <c r="S779" s="11"/>
    </row>
    <row r="780" spans="1:19" x14ac:dyDescent="0.25">
      <c r="A780" t="s">
        <v>23</v>
      </c>
      <c r="B780" t="s">
        <v>18</v>
      </c>
      <c r="D780" s="21" t="s">
        <v>390</v>
      </c>
      <c r="E780" s="7" t="s">
        <v>25</v>
      </c>
      <c r="F780" t="s">
        <v>21</v>
      </c>
      <c r="G780" t="s">
        <v>22</v>
      </c>
      <c r="H780" s="5">
        <v>15</v>
      </c>
      <c r="I780" s="5" t="s">
        <v>9</v>
      </c>
      <c r="J780">
        <v>15</v>
      </c>
      <c r="K780" s="13">
        <v>36000</v>
      </c>
      <c r="L780" s="13">
        <v>120</v>
      </c>
      <c r="M780" s="14">
        <v>300</v>
      </c>
      <c r="N780" s="15">
        <v>515.98</v>
      </c>
      <c r="O780" s="21" t="s">
        <v>482</v>
      </c>
      <c r="P780" s="6">
        <v>14.332777777777778</v>
      </c>
      <c r="Q780" s="6">
        <v>1.7199333333333333</v>
      </c>
      <c r="R780" s="21"/>
      <c r="S780" s="16"/>
    </row>
    <row r="781" spans="1:19" x14ac:dyDescent="0.25">
      <c r="A781" t="s">
        <v>23</v>
      </c>
      <c r="B781" t="s">
        <v>18</v>
      </c>
      <c r="D781" s="7" t="s">
        <v>390</v>
      </c>
      <c r="E781" s="7" t="s">
        <v>25</v>
      </c>
      <c r="F781" t="s">
        <v>21</v>
      </c>
      <c r="G781" t="s">
        <v>22</v>
      </c>
      <c r="H781" s="5">
        <v>3</v>
      </c>
      <c r="I781" s="5" t="s">
        <v>9</v>
      </c>
      <c r="J781">
        <v>3</v>
      </c>
      <c r="K781" s="8">
        <v>7200</v>
      </c>
      <c r="L781" s="8">
        <v>90</v>
      </c>
      <c r="M781" s="9">
        <v>80</v>
      </c>
      <c r="N781" s="10">
        <v>504.62</v>
      </c>
      <c r="O781" s="17" t="s">
        <v>408</v>
      </c>
      <c r="P781" s="6">
        <v>70.086111111111109</v>
      </c>
      <c r="Q781" s="6">
        <v>6.3077500000000004</v>
      </c>
      <c r="R781" s="17"/>
      <c r="S781" s="11"/>
    </row>
    <row r="782" spans="1:19" x14ac:dyDescent="0.25">
      <c r="A782" t="s">
        <v>23</v>
      </c>
      <c r="B782" t="s">
        <v>18</v>
      </c>
      <c r="D782" s="21" t="s">
        <v>390</v>
      </c>
      <c r="E782" s="7" t="s">
        <v>25</v>
      </c>
      <c r="F782" t="s">
        <v>21</v>
      </c>
      <c r="G782" t="s">
        <v>22</v>
      </c>
      <c r="H782" s="5">
        <v>6</v>
      </c>
      <c r="I782" s="5" t="s">
        <v>9</v>
      </c>
      <c r="J782">
        <v>6</v>
      </c>
      <c r="K782" s="13">
        <v>15000</v>
      </c>
      <c r="L782" s="13">
        <v>100</v>
      </c>
      <c r="M782" s="14">
        <v>150</v>
      </c>
      <c r="N782" s="15">
        <v>499.99</v>
      </c>
      <c r="O782" s="21" t="s">
        <v>483</v>
      </c>
      <c r="P782" s="6">
        <v>33.332666666666668</v>
      </c>
      <c r="Q782" s="6">
        <v>3.3332666666666668</v>
      </c>
      <c r="R782" s="21"/>
      <c r="S782" s="12"/>
    </row>
    <row r="783" spans="1:19" x14ac:dyDescent="0.25">
      <c r="A783" t="s">
        <v>23</v>
      </c>
      <c r="B783" t="s">
        <v>18</v>
      </c>
      <c r="D783" s="25" t="s">
        <v>390</v>
      </c>
      <c r="E783" s="7" t="s">
        <v>25</v>
      </c>
      <c r="F783" t="s">
        <v>21</v>
      </c>
      <c r="G783" t="s">
        <v>22</v>
      </c>
      <c r="H783" s="5">
        <v>15</v>
      </c>
      <c r="I783" s="5" t="s">
        <v>9</v>
      </c>
      <c r="J783">
        <v>15</v>
      </c>
      <c r="K783" s="8">
        <v>40000</v>
      </c>
      <c r="L783" s="8">
        <v>100</v>
      </c>
      <c r="M783" s="9">
        <v>400</v>
      </c>
      <c r="N783" s="10">
        <v>499.99</v>
      </c>
      <c r="O783" s="25" t="s">
        <v>484</v>
      </c>
      <c r="P783" s="6">
        <v>12.499750000000001</v>
      </c>
      <c r="Q783" s="6">
        <v>1.2499750000000001</v>
      </c>
      <c r="R783" s="25"/>
      <c r="S783" s="11"/>
    </row>
    <row r="784" spans="1:19" x14ac:dyDescent="0.25">
      <c r="A784" t="s">
        <v>23</v>
      </c>
      <c r="B784" t="s">
        <v>18</v>
      </c>
      <c r="D784" s="27" t="s">
        <v>390</v>
      </c>
      <c r="E784" s="7" t="s">
        <v>25</v>
      </c>
      <c r="F784" t="s">
        <v>21</v>
      </c>
      <c r="G784" t="s">
        <v>22</v>
      </c>
      <c r="H784" s="5">
        <v>7</v>
      </c>
      <c r="I784" s="5" t="s">
        <v>9</v>
      </c>
      <c r="J784">
        <v>7</v>
      </c>
      <c r="K784" s="13">
        <v>26400</v>
      </c>
      <c r="L784" s="13">
        <v>105.6</v>
      </c>
      <c r="M784" s="14">
        <v>250</v>
      </c>
      <c r="N784" s="15">
        <v>499</v>
      </c>
      <c r="O784" s="27" t="s">
        <v>485</v>
      </c>
      <c r="P784" s="6">
        <v>18.901515151515152</v>
      </c>
      <c r="Q784" s="6">
        <v>1.996</v>
      </c>
      <c r="R784" s="27"/>
      <c r="S784" s="16"/>
    </row>
    <row r="785" spans="1:19" x14ac:dyDescent="0.25">
      <c r="A785" t="s">
        <v>23</v>
      </c>
      <c r="B785" t="s">
        <v>18</v>
      </c>
      <c r="D785" s="25" t="s">
        <v>390</v>
      </c>
      <c r="E785" s="7" t="s">
        <v>25</v>
      </c>
      <c r="F785" t="s">
        <v>21</v>
      </c>
      <c r="G785" t="s">
        <v>22</v>
      </c>
      <c r="H785" s="5">
        <v>7</v>
      </c>
      <c r="I785" s="5" t="s">
        <v>9</v>
      </c>
      <c r="J785">
        <v>7</v>
      </c>
      <c r="K785" s="8">
        <v>22000</v>
      </c>
      <c r="L785" s="8">
        <v>110</v>
      </c>
      <c r="M785" s="9">
        <v>200</v>
      </c>
      <c r="N785" s="10">
        <v>499</v>
      </c>
      <c r="O785" s="25" t="s">
        <v>486</v>
      </c>
      <c r="P785" s="6">
        <v>22.68181818181818</v>
      </c>
      <c r="Q785" s="6">
        <v>2.4950000000000001</v>
      </c>
      <c r="R785" s="25"/>
      <c r="S785" s="11"/>
    </row>
    <row r="786" spans="1:19" x14ac:dyDescent="0.25">
      <c r="A786" t="s">
        <v>23</v>
      </c>
      <c r="B786" t="s">
        <v>18</v>
      </c>
      <c r="D786" s="27" t="s">
        <v>390</v>
      </c>
      <c r="E786" s="7" t="s">
        <v>20</v>
      </c>
      <c r="F786" t="s">
        <v>21</v>
      </c>
      <c r="G786" t="s">
        <v>22</v>
      </c>
      <c r="H786" s="5">
        <v>15</v>
      </c>
      <c r="I786" s="5" t="s">
        <v>9</v>
      </c>
      <c r="J786">
        <v>15</v>
      </c>
      <c r="K786" s="13">
        <v>33000</v>
      </c>
      <c r="L786" s="13">
        <v>110</v>
      </c>
      <c r="M786" s="14">
        <v>300</v>
      </c>
      <c r="N786" s="15">
        <v>499</v>
      </c>
      <c r="O786" s="27" t="s">
        <v>487</v>
      </c>
      <c r="P786" s="6">
        <v>15.121212121212121</v>
      </c>
      <c r="Q786" s="6">
        <v>1.6633333333333333</v>
      </c>
      <c r="R786" s="27"/>
      <c r="S786" s="12"/>
    </row>
    <row r="787" spans="1:19" x14ac:dyDescent="0.25">
      <c r="A787" t="s">
        <v>23</v>
      </c>
      <c r="B787" t="s">
        <v>18</v>
      </c>
      <c r="D787" s="7" t="s">
        <v>390</v>
      </c>
      <c r="E787" s="7" t="s">
        <v>25</v>
      </c>
      <c r="F787" t="s">
        <v>21</v>
      </c>
      <c r="G787" t="s">
        <v>22</v>
      </c>
      <c r="H787" s="5">
        <v>2</v>
      </c>
      <c r="I787" s="5" t="s">
        <v>9</v>
      </c>
      <c r="J787">
        <v>2</v>
      </c>
      <c r="K787" s="8">
        <v>4862</v>
      </c>
      <c r="L787" s="8">
        <v>143</v>
      </c>
      <c r="M787" s="9">
        <v>34</v>
      </c>
      <c r="N787" s="10">
        <v>484.29</v>
      </c>
      <c r="O787" s="17" t="s">
        <v>398</v>
      </c>
      <c r="P787" s="6">
        <v>99.607157548334015</v>
      </c>
      <c r="Q787" s="6">
        <v>14.243823529411765</v>
      </c>
      <c r="R787" s="17"/>
      <c r="S787" s="11"/>
    </row>
    <row r="788" spans="1:19" x14ac:dyDescent="0.25">
      <c r="A788" t="s">
        <v>23</v>
      </c>
      <c r="B788" t="s">
        <v>18</v>
      </c>
      <c r="D788" s="7" t="s">
        <v>390</v>
      </c>
      <c r="E788" s="7" t="s">
        <v>25</v>
      </c>
      <c r="F788" t="s">
        <v>21</v>
      </c>
      <c r="G788" t="s">
        <v>22</v>
      </c>
      <c r="H788" s="5">
        <v>6</v>
      </c>
      <c r="I788" s="5" t="s">
        <v>9</v>
      </c>
      <c r="J788">
        <v>6</v>
      </c>
      <c r="K788" s="8">
        <v>14586</v>
      </c>
      <c r="L788" s="8">
        <v>138.91428571428571</v>
      </c>
      <c r="M788" s="9">
        <v>105</v>
      </c>
      <c r="N788" s="10">
        <v>447</v>
      </c>
      <c r="O788" s="17" t="s">
        <v>445</v>
      </c>
      <c r="P788" s="6">
        <v>30.645824763471822</v>
      </c>
      <c r="Q788" s="6">
        <v>4.2571428571428571</v>
      </c>
      <c r="R788" s="17"/>
      <c r="S788" s="16"/>
    </row>
    <row r="789" spans="1:19" x14ac:dyDescent="0.25">
      <c r="A789" t="s">
        <v>23</v>
      </c>
      <c r="B789" t="s">
        <v>18</v>
      </c>
      <c r="D789" s="7" t="s">
        <v>390</v>
      </c>
      <c r="E789" s="7" t="s">
        <v>25</v>
      </c>
      <c r="F789" t="s">
        <v>21</v>
      </c>
      <c r="G789" t="s">
        <v>22</v>
      </c>
      <c r="H789" s="5">
        <v>6</v>
      </c>
      <c r="I789" s="5" t="s">
        <v>9</v>
      </c>
      <c r="J789">
        <v>6</v>
      </c>
      <c r="K789" s="8">
        <v>15000</v>
      </c>
      <c r="L789" s="8">
        <v>100</v>
      </c>
      <c r="M789" s="9">
        <v>150</v>
      </c>
      <c r="N789" s="10">
        <v>419.95</v>
      </c>
      <c r="O789" s="7" t="s">
        <v>451</v>
      </c>
      <c r="P789" s="6">
        <v>27.996666666666666</v>
      </c>
      <c r="Q789" s="6">
        <v>2.7996666666666665</v>
      </c>
      <c r="R789" s="7"/>
      <c r="S789" s="11"/>
    </row>
    <row r="790" spans="1:19" x14ac:dyDescent="0.25">
      <c r="A790" t="s">
        <v>23</v>
      </c>
      <c r="B790" t="s">
        <v>18</v>
      </c>
      <c r="D790" s="7" t="s">
        <v>390</v>
      </c>
      <c r="E790" s="7" t="s">
        <v>25</v>
      </c>
      <c r="F790" t="s">
        <v>21</v>
      </c>
      <c r="G790" t="s">
        <v>22</v>
      </c>
      <c r="H790" s="5">
        <v>6</v>
      </c>
      <c r="I790" s="5" t="s">
        <v>9</v>
      </c>
      <c r="J790">
        <v>6</v>
      </c>
      <c r="K790" s="8">
        <v>14586</v>
      </c>
      <c r="L790" s="13">
        <v>138.91428571428571</v>
      </c>
      <c r="M790" s="9">
        <v>105</v>
      </c>
      <c r="N790" s="15">
        <v>419</v>
      </c>
      <c r="O790" s="17" t="s">
        <v>446</v>
      </c>
      <c r="P790" s="6">
        <v>28.726175784999317</v>
      </c>
      <c r="Q790" s="6">
        <v>3.9904761904761905</v>
      </c>
      <c r="R790" s="17"/>
      <c r="S790" s="16"/>
    </row>
    <row r="791" spans="1:19" x14ac:dyDescent="0.25">
      <c r="A791" t="s">
        <v>23</v>
      </c>
      <c r="B791" t="s">
        <v>18</v>
      </c>
      <c r="D791" s="23" t="s">
        <v>390</v>
      </c>
      <c r="E791" s="7" t="s">
        <v>25</v>
      </c>
      <c r="F791" t="s">
        <v>21</v>
      </c>
      <c r="G791" t="s">
        <v>22</v>
      </c>
      <c r="H791" s="5">
        <v>7</v>
      </c>
      <c r="I791" s="5" t="s">
        <v>9</v>
      </c>
      <c r="J791">
        <v>7</v>
      </c>
      <c r="K791" s="8">
        <v>25000</v>
      </c>
      <c r="L791" s="8">
        <v>125</v>
      </c>
      <c r="M791" s="9">
        <v>200</v>
      </c>
      <c r="N791" s="10">
        <v>412</v>
      </c>
      <c r="O791" s="23" t="s">
        <v>490</v>
      </c>
      <c r="P791" s="6">
        <v>16.48</v>
      </c>
      <c r="Q791" s="6">
        <v>2.06</v>
      </c>
      <c r="R791" s="23"/>
      <c r="S791" s="7"/>
    </row>
    <row r="792" spans="1:19" x14ac:dyDescent="0.25">
      <c r="A792" t="s">
        <v>23</v>
      </c>
      <c r="B792" t="s">
        <v>18</v>
      </c>
      <c r="D792" s="27" t="s">
        <v>390</v>
      </c>
      <c r="E792" s="7" t="s">
        <v>20</v>
      </c>
      <c r="F792" t="s">
        <v>21</v>
      </c>
      <c r="G792" t="s">
        <v>22</v>
      </c>
      <c r="H792" s="5">
        <v>7</v>
      </c>
      <c r="I792" s="5" t="s">
        <v>9</v>
      </c>
      <c r="J792">
        <v>7</v>
      </c>
      <c r="K792" s="13">
        <v>27500</v>
      </c>
      <c r="L792" s="13">
        <v>110</v>
      </c>
      <c r="M792" s="14">
        <v>250</v>
      </c>
      <c r="N792" s="15">
        <v>412</v>
      </c>
      <c r="O792" s="27" t="s">
        <v>491</v>
      </c>
      <c r="P792" s="6">
        <v>14.981818181818181</v>
      </c>
      <c r="Q792" s="6">
        <v>1.6479999999999999</v>
      </c>
      <c r="R792" s="27"/>
      <c r="S792" s="16"/>
    </row>
    <row r="793" spans="1:19" x14ac:dyDescent="0.25">
      <c r="A793" t="s">
        <v>23</v>
      </c>
      <c r="B793" t="s">
        <v>18</v>
      </c>
      <c r="D793" s="7" t="s">
        <v>390</v>
      </c>
      <c r="E793" s="7" t="s">
        <v>37</v>
      </c>
      <c r="F793" t="s">
        <v>21</v>
      </c>
      <c r="G793" t="s">
        <v>22</v>
      </c>
      <c r="H793" s="5">
        <v>4</v>
      </c>
      <c r="I793" s="5" t="s">
        <v>9</v>
      </c>
      <c r="J793">
        <v>4</v>
      </c>
      <c r="K793" s="8">
        <v>8574</v>
      </c>
      <c r="L793" s="8">
        <v>77.945454545454552</v>
      </c>
      <c r="M793" s="9">
        <v>110</v>
      </c>
      <c r="N793" s="10">
        <v>407.99</v>
      </c>
      <c r="O793" s="17" t="s">
        <v>411</v>
      </c>
      <c r="P793" s="6">
        <v>47.584557965943553</v>
      </c>
      <c r="Q793" s="6">
        <v>3.7090000000000001</v>
      </c>
      <c r="R793" s="17"/>
      <c r="S793" s="11"/>
    </row>
    <row r="794" spans="1:19" x14ac:dyDescent="0.25">
      <c r="A794" t="s">
        <v>23</v>
      </c>
      <c r="B794" t="s">
        <v>18</v>
      </c>
      <c r="D794" s="7" t="s">
        <v>390</v>
      </c>
      <c r="E794" s="7" t="s">
        <v>37</v>
      </c>
      <c r="F794" t="s">
        <v>21</v>
      </c>
      <c r="G794" t="s">
        <v>22</v>
      </c>
      <c r="H794" s="5">
        <v>4</v>
      </c>
      <c r="I794" s="5" t="s">
        <v>9</v>
      </c>
      <c r="J794">
        <v>4</v>
      </c>
      <c r="K794" s="8">
        <v>8800</v>
      </c>
      <c r="L794" s="13">
        <v>80</v>
      </c>
      <c r="M794" s="9">
        <v>110</v>
      </c>
      <c r="N794" s="15">
        <v>405</v>
      </c>
      <c r="O794" s="17" t="s">
        <v>415</v>
      </c>
      <c r="P794" s="6">
        <v>46.022727272727273</v>
      </c>
      <c r="Q794" s="6">
        <v>3.6818181818181817</v>
      </c>
      <c r="R794" s="17"/>
      <c r="S794" s="16"/>
    </row>
    <row r="795" spans="1:19" x14ac:dyDescent="0.25">
      <c r="A795" t="s">
        <v>23</v>
      </c>
      <c r="B795" t="s">
        <v>18</v>
      </c>
      <c r="D795" s="23" t="s">
        <v>390</v>
      </c>
      <c r="E795" s="7" t="s">
        <v>25</v>
      </c>
      <c r="F795" t="s">
        <v>21</v>
      </c>
      <c r="G795" t="s">
        <v>22</v>
      </c>
      <c r="H795" s="5">
        <v>4</v>
      </c>
      <c r="I795" s="5" t="s">
        <v>9</v>
      </c>
      <c r="J795">
        <v>4</v>
      </c>
      <c r="K795" s="8">
        <v>8800</v>
      </c>
      <c r="L795" s="8">
        <v>110</v>
      </c>
      <c r="M795" s="9">
        <v>80</v>
      </c>
      <c r="N795" s="10">
        <v>399.99</v>
      </c>
      <c r="O795" s="23" t="s">
        <v>492</v>
      </c>
      <c r="P795" s="6">
        <v>45.453409090909091</v>
      </c>
      <c r="Q795" s="6">
        <v>4.9998750000000003</v>
      </c>
      <c r="R795" s="23"/>
      <c r="S795" s="11"/>
    </row>
    <row r="796" spans="1:19" x14ac:dyDescent="0.25">
      <c r="A796" t="s">
        <v>23</v>
      </c>
      <c r="B796" t="s">
        <v>18</v>
      </c>
      <c r="D796" s="27" t="s">
        <v>390</v>
      </c>
      <c r="E796" s="7" t="s">
        <v>25</v>
      </c>
      <c r="F796" t="s">
        <v>21</v>
      </c>
      <c r="G796" t="s">
        <v>22</v>
      </c>
      <c r="H796" s="5">
        <v>15</v>
      </c>
      <c r="I796" s="5" t="s">
        <v>9</v>
      </c>
      <c r="J796">
        <v>15</v>
      </c>
      <c r="K796" s="13">
        <v>33000</v>
      </c>
      <c r="L796" s="13">
        <v>110</v>
      </c>
      <c r="M796" s="14">
        <v>300</v>
      </c>
      <c r="N796" s="15">
        <v>399</v>
      </c>
      <c r="O796" s="27" t="s">
        <v>493</v>
      </c>
      <c r="P796" s="6">
        <v>12.090909090909092</v>
      </c>
      <c r="Q796" s="6">
        <v>1.33</v>
      </c>
      <c r="R796" s="27"/>
      <c r="S796" s="16"/>
    </row>
    <row r="797" spans="1:19" x14ac:dyDescent="0.25">
      <c r="A797" t="s">
        <v>23</v>
      </c>
      <c r="B797" t="s">
        <v>18</v>
      </c>
      <c r="D797" s="25" t="s">
        <v>390</v>
      </c>
      <c r="E797" s="7" t="s">
        <v>25</v>
      </c>
      <c r="F797" t="s">
        <v>21</v>
      </c>
      <c r="G797" t="s">
        <v>22</v>
      </c>
      <c r="H797" s="5">
        <v>7</v>
      </c>
      <c r="I797" s="5" t="s">
        <v>9</v>
      </c>
      <c r="J797">
        <v>7</v>
      </c>
      <c r="K797" s="8">
        <v>22000</v>
      </c>
      <c r="L797" s="8">
        <v>110</v>
      </c>
      <c r="M797" s="9">
        <v>200</v>
      </c>
      <c r="N797" s="10">
        <v>396.99</v>
      </c>
      <c r="O797" s="25" t="s">
        <v>494</v>
      </c>
      <c r="P797" s="6">
        <v>18.045000000000002</v>
      </c>
      <c r="Q797" s="6">
        <v>1.98495</v>
      </c>
      <c r="R797" s="25"/>
      <c r="S797" s="7"/>
    </row>
    <row r="798" spans="1:19" x14ac:dyDescent="0.25">
      <c r="A798" t="s">
        <v>23</v>
      </c>
      <c r="B798" t="s">
        <v>18</v>
      </c>
      <c r="D798" s="27" t="s">
        <v>390</v>
      </c>
      <c r="E798" s="7" t="s">
        <v>25</v>
      </c>
      <c r="F798" t="s">
        <v>21</v>
      </c>
      <c r="G798" t="s">
        <v>22</v>
      </c>
      <c r="H798" s="5">
        <v>7</v>
      </c>
      <c r="I798" s="5" t="s">
        <v>9</v>
      </c>
      <c r="J798">
        <v>7</v>
      </c>
      <c r="K798" s="13">
        <v>20250</v>
      </c>
      <c r="L798" s="13">
        <v>135</v>
      </c>
      <c r="M798" s="14">
        <v>150</v>
      </c>
      <c r="N798" s="15">
        <v>389.99</v>
      </c>
      <c r="O798" s="27" t="s">
        <v>495</v>
      </c>
      <c r="P798" s="6">
        <v>19.258765432098766</v>
      </c>
      <c r="Q798" s="6">
        <v>2.5999333333333334</v>
      </c>
      <c r="R798" s="27"/>
      <c r="S798" s="16"/>
    </row>
    <row r="799" spans="1:19" x14ac:dyDescent="0.25">
      <c r="A799" t="s">
        <v>23</v>
      </c>
      <c r="B799" t="s">
        <v>18</v>
      </c>
      <c r="D799" s="23" t="s">
        <v>390</v>
      </c>
      <c r="E799" s="7" t="s">
        <v>20</v>
      </c>
      <c r="F799" t="s">
        <v>21</v>
      </c>
      <c r="G799" t="s">
        <v>22</v>
      </c>
      <c r="H799" s="5">
        <v>7</v>
      </c>
      <c r="I799" s="5" t="s">
        <v>9</v>
      </c>
      <c r="J799">
        <v>7</v>
      </c>
      <c r="K799" s="8">
        <v>27500</v>
      </c>
      <c r="L799" s="8">
        <v>110</v>
      </c>
      <c r="M799" s="9">
        <v>250</v>
      </c>
      <c r="N799" s="10">
        <v>379</v>
      </c>
      <c r="O799" s="23" t="s">
        <v>496</v>
      </c>
      <c r="P799" s="6">
        <v>13.781818181818181</v>
      </c>
      <c r="Q799" s="6">
        <v>1.516</v>
      </c>
      <c r="R799" s="23"/>
      <c r="S799" s="11"/>
    </row>
    <row r="800" spans="1:19" x14ac:dyDescent="0.25">
      <c r="A800" t="s">
        <v>23</v>
      </c>
      <c r="B800" t="s">
        <v>18</v>
      </c>
      <c r="D800" s="12" t="s">
        <v>390</v>
      </c>
      <c r="E800" s="7" t="s">
        <v>37</v>
      </c>
      <c r="F800" t="s">
        <v>21</v>
      </c>
      <c r="G800" t="s">
        <v>22</v>
      </c>
      <c r="H800" s="5">
        <v>5</v>
      </c>
      <c r="I800" s="5" t="s">
        <v>9</v>
      </c>
      <c r="J800">
        <v>5</v>
      </c>
      <c r="K800" s="13">
        <v>12000</v>
      </c>
      <c r="L800" s="13">
        <v>80</v>
      </c>
      <c r="M800" s="14">
        <v>150</v>
      </c>
      <c r="N800" s="15">
        <v>365.42</v>
      </c>
      <c r="O800" s="12" t="s">
        <v>434</v>
      </c>
      <c r="P800" s="6">
        <v>30.451666666666668</v>
      </c>
      <c r="Q800" s="6">
        <v>2.4361333333333333</v>
      </c>
      <c r="R800" s="12"/>
      <c r="S800" s="16"/>
    </row>
    <row r="801" spans="1:19" x14ac:dyDescent="0.25">
      <c r="A801" t="s">
        <v>23</v>
      </c>
      <c r="B801" t="s">
        <v>18</v>
      </c>
      <c r="D801" s="7" t="s">
        <v>390</v>
      </c>
      <c r="E801" s="7" t="s">
        <v>20</v>
      </c>
      <c r="F801" t="s">
        <v>21</v>
      </c>
      <c r="G801" t="s">
        <v>22</v>
      </c>
      <c r="H801" s="5">
        <v>6</v>
      </c>
      <c r="I801" s="5" t="s">
        <v>9</v>
      </c>
      <c r="J801">
        <v>6</v>
      </c>
      <c r="K801" s="8">
        <v>15060</v>
      </c>
      <c r="L801" s="8">
        <v>100.4</v>
      </c>
      <c r="M801" s="9">
        <v>150</v>
      </c>
      <c r="N801" s="10">
        <v>356.92</v>
      </c>
      <c r="O801" s="7" t="s">
        <v>453</v>
      </c>
      <c r="P801" s="6">
        <v>23.699867197875168</v>
      </c>
      <c r="Q801" s="6">
        <v>2.3794666666666666</v>
      </c>
      <c r="R801" s="7"/>
      <c r="S801" s="7"/>
    </row>
    <row r="802" spans="1:19" x14ac:dyDescent="0.25">
      <c r="A802" t="s">
        <v>23</v>
      </c>
      <c r="B802" t="s">
        <v>18</v>
      </c>
      <c r="D802" s="21" t="s">
        <v>390</v>
      </c>
      <c r="E802" s="7" t="s">
        <v>20</v>
      </c>
      <c r="F802" t="s">
        <v>21</v>
      </c>
      <c r="G802" t="s">
        <v>22</v>
      </c>
      <c r="H802" s="5">
        <v>6</v>
      </c>
      <c r="I802" s="5" t="s">
        <v>9</v>
      </c>
      <c r="J802">
        <v>6</v>
      </c>
      <c r="K802" s="13">
        <v>15000</v>
      </c>
      <c r="L802" s="13">
        <v>100</v>
      </c>
      <c r="M802" s="14">
        <v>150</v>
      </c>
      <c r="N802" s="15">
        <v>354.99</v>
      </c>
      <c r="O802" s="21" t="s">
        <v>497</v>
      </c>
      <c r="P802" s="6">
        <v>23.666</v>
      </c>
      <c r="Q802" s="6">
        <v>2.3666</v>
      </c>
      <c r="R802" s="21"/>
      <c r="S802" s="16"/>
    </row>
    <row r="803" spans="1:19" x14ac:dyDescent="0.25">
      <c r="A803" t="s">
        <v>23</v>
      </c>
      <c r="B803" t="s">
        <v>18</v>
      </c>
      <c r="D803" s="7" t="s">
        <v>390</v>
      </c>
      <c r="E803" s="7" t="s">
        <v>20</v>
      </c>
      <c r="F803" t="s">
        <v>21</v>
      </c>
      <c r="G803" t="s">
        <v>22</v>
      </c>
      <c r="H803" s="5">
        <v>6</v>
      </c>
      <c r="I803" s="5" t="s">
        <v>9</v>
      </c>
      <c r="J803">
        <v>6</v>
      </c>
      <c r="K803" s="8">
        <v>15000</v>
      </c>
      <c r="L803" s="8">
        <v>100</v>
      </c>
      <c r="M803" s="9">
        <v>150</v>
      </c>
      <c r="N803" s="10">
        <v>350</v>
      </c>
      <c r="O803" s="11" t="s">
        <v>448</v>
      </c>
      <c r="P803" s="6">
        <v>23.333333333333336</v>
      </c>
      <c r="Q803" s="6">
        <v>2.3333333333333335</v>
      </c>
      <c r="R803" s="11"/>
      <c r="S803" s="11"/>
    </row>
    <row r="804" spans="1:19" x14ac:dyDescent="0.25">
      <c r="A804" t="s">
        <v>23</v>
      </c>
      <c r="B804" t="s">
        <v>18</v>
      </c>
      <c r="D804" s="27" t="s">
        <v>390</v>
      </c>
      <c r="E804" s="7" t="s">
        <v>25</v>
      </c>
      <c r="F804" t="s">
        <v>21</v>
      </c>
      <c r="G804" t="s">
        <v>22</v>
      </c>
      <c r="H804" s="5">
        <v>7</v>
      </c>
      <c r="I804" s="5" t="s">
        <v>9</v>
      </c>
      <c r="J804">
        <v>7</v>
      </c>
      <c r="K804" s="13">
        <v>19500</v>
      </c>
      <c r="L804" s="13">
        <v>130</v>
      </c>
      <c r="M804" s="14">
        <v>150</v>
      </c>
      <c r="N804" s="15">
        <v>350</v>
      </c>
      <c r="O804" s="27" t="s">
        <v>498</v>
      </c>
      <c r="P804" s="6">
        <v>17.948717948717949</v>
      </c>
      <c r="Q804" s="6">
        <v>2.3333333333333335</v>
      </c>
      <c r="R804" s="27"/>
      <c r="S804" s="12"/>
    </row>
    <row r="805" spans="1:19" x14ac:dyDescent="0.25">
      <c r="A805" t="s">
        <v>23</v>
      </c>
      <c r="B805" t="s">
        <v>18</v>
      </c>
      <c r="D805" s="25" t="s">
        <v>390</v>
      </c>
      <c r="E805" s="7" t="s">
        <v>25</v>
      </c>
      <c r="F805" t="s">
        <v>21</v>
      </c>
      <c r="G805" t="s">
        <v>22</v>
      </c>
      <c r="H805" s="5">
        <v>6</v>
      </c>
      <c r="I805" s="5" t="s">
        <v>9</v>
      </c>
      <c r="J805">
        <v>6</v>
      </c>
      <c r="K805" s="8">
        <v>16500</v>
      </c>
      <c r="L805" s="8">
        <v>110</v>
      </c>
      <c r="M805" s="9">
        <v>150</v>
      </c>
      <c r="N805" s="10">
        <v>350</v>
      </c>
      <c r="O805" s="25" t="s">
        <v>499</v>
      </c>
      <c r="P805" s="6">
        <v>21.212121212121215</v>
      </c>
      <c r="Q805" s="6">
        <v>2.3333333333333335</v>
      </c>
      <c r="R805" s="25"/>
      <c r="S805" s="7"/>
    </row>
    <row r="806" spans="1:19" x14ac:dyDescent="0.25">
      <c r="A806" t="s">
        <v>23</v>
      </c>
      <c r="B806" t="s">
        <v>18</v>
      </c>
      <c r="D806" s="27" t="s">
        <v>390</v>
      </c>
      <c r="E806" s="7" t="s">
        <v>25</v>
      </c>
      <c r="F806" t="s">
        <v>21</v>
      </c>
      <c r="G806" t="s">
        <v>22</v>
      </c>
      <c r="H806" s="5">
        <v>15</v>
      </c>
      <c r="I806" s="5" t="s">
        <v>9</v>
      </c>
      <c r="J806">
        <v>15</v>
      </c>
      <c r="K806" s="13">
        <v>31200</v>
      </c>
      <c r="L806" s="13">
        <v>130</v>
      </c>
      <c r="M806" s="14">
        <v>240</v>
      </c>
      <c r="N806" s="15">
        <v>349.99</v>
      </c>
      <c r="O806" s="27" t="s">
        <v>500</v>
      </c>
      <c r="P806" s="6">
        <v>11.217628205128205</v>
      </c>
      <c r="Q806" s="6">
        <v>1.4582916666666668</v>
      </c>
      <c r="R806" s="27"/>
      <c r="S806" s="12"/>
    </row>
    <row r="807" spans="1:19" x14ac:dyDescent="0.25">
      <c r="A807" t="s">
        <v>23</v>
      </c>
      <c r="B807" t="s">
        <v>18</v>
      </c>
      <c r="D807" s="7" t="s">
        <v>390</v>
      </c>
      <c r="E807" s="7" t="s">
        <v>20</v>
      </c>
      <c r="F807" t="s">
        <v>21</v>
      </c>
      <c r="G807" t="s">
        <v>22</v>
      </c>
      <c r="H807" s="5">
        <v>5</v>
      </c>
      <c r="I807" s="5" t="s">
        <v>9</v>
      </c>
      <c r="J807">
        <v>5</v>
      </c>
      <c r="K807" s="8">
        <v>12170</v>
      </c>
      <c r="L807" s="8">
        <v>101.41666666666667</v>
      </c>
      <c r="M807" s="9">
        <v>120</v>
      </c>
      <c r="N807" s="10">
        <v>348.42</v>
      </c>
      <c r="O807" s="7" t="s">
        <v>436</v>
      </c>
      <c r="P807" s="6">
        <v>28.629416598192279</v>
      </c>
      <c r="Q807" s="6">
        <v>2.9035000000000002</v>
      </c>
      <c r="R807" s="7"/>
      <c r="S807" s="11"/>
    </row>
    <row r="808" spans="1:19" x14ac:dyDescent="0.25">
      <c r="A808" t="s">
        <v>23</v>
      </c>
      <c r="B808" t="s">
        <v>18</v>
      </c>
      <c r="D808" s="21" t="s">
        <v>390</v>
      </c>
      <c r="E808" s="7" t="s">
        <v>20</v>
      </c>
      <c r="F808" t="s">
        <v>21</v>
      </c>
      <c r="G808" t="s">
        <v>22</v>
      </c>
      <c r="H808" s="5">
        <v>7</v>
      </c>
      <c r="I808" s="5" t="s">
        <v>9</v>
      </c>
      <c r="J808">
        <v>7</v>
      </c>
      <c r="K808" s="13">
        <v>22000</v>
      </c>
      <c r="L808" s="13">
        <v>110</v>
      </c>
      <c r="M808" s="14">
        <v>200</v>
      </c>
      <c r="N808" s="15">
        <v>344.99</v>
      </c>
      <c r="O808" s="21" t="s">
        <v>501</v>
      </c>
      <c r="P808" s="6">
        <v>15.681363636363635</v>
      </c>
      <c r="Q808" s="6">
        <v>1.72495</v>
      </c>
      <c r="R808" s="21"/>
      <c r="S808" s="16"/>
    </row>
    <row r="809" spans="1:19" x14ac:dyDescent="0.25">
      <c r="A809" t="s">
        <v>23</v>
      </c>
      <c r="B809" t="s">
        <v>18</v>
      </c>
      <c r="D809" s="7" t="s">
        <v>390</v>
      </c>
      <c r="E809" s="7" t="s">
        <v>25</v>
      </c>
      <c r="F809" t="s">
        <v>21</v>
      </c>
      <c r="G809" t="s">
        <v>22</v>
      </c>
      <c r="H809" s="5">
        <v>4</v>
      </c>
      <c r="I809" s="5" t="s">
        <v>9</v>
      </c>
      <c r="J809">
        <v>4</v>
      </c>
      <c r="K809" s="8">
        <v>8100</v>
      </c>
      <c r="L809" s="8">
        <v>101.25</v>
      </c>
      <c r="M809" s="9">
        <v>80</v>
      </c>
      <c r="N809" s="10">
        <v>331.42</v>
      </c>
      <c r="O809" s="17" t="s">
        <v>410</v>
      </c>
      <c r="P809" s="6">
        <v>40.916049382716047</v>
      </c>
      <c r="Q809" s="6">
        <v>4.1427500000000004</v>
      </c>
      <c r="R809" s="17"/>
      <c r="S809" s="7"/>
    </row>
    <row r="810" spans="1:19" x14ac:dyDescent="0.25">
      <c r="A810" t="s">
        <v>23</v>
      </c>
      <c r="B810" t="s">
        <v>18</v>
      </c>
      <c r="D810" s="21" t="s">
        <v>390</v>
      </c>
      <c r="E810" s="7" t="s">
        <v>25</v>
      </c>
      <c r="F810" t="s">
        <v>21</v>
      </c>
      <c r="G810" t="s">
        <v>22</v>
      </c>
      <c r="H810" s="5">
        <v>6</v>
      </c>
      <c r="I810" s="5" t="s">
        <v>9</v>
      </c>
      <c r="J810">
        <v>6</v>
      </c>
      <c r="K810" s="13">
        <v>15000</v>
      </c>
      <c r="L810" s="13">
        <v>125</v>
      </c>
      <c r="M810" s="14">
        <v>120</v>
      </c>
      <c r="N810" s="15">
        <v>319.99</v>
      </c>
      <c r="O810" s="21" t="s">
        <v>502</v>
      </c>
      <c r="P810" s="6">
        <v>21.332666666666668</v>
      </c>
      <c r="Q810" s="6">
        <v>2.6665833333333335</v>
      </c>
      <c r="R810" s="21"/>
      <c r="S810" s="16"/>
    </row>
    <row r="811" spans="1:19" x14ac:dyDescent="0.25">
      <c r="A811" t="s">
        <v>23</v>
      </c>
      <c r="B811" t="s">
        <v>18</v>
      </c>
      <c r="D811" s="7" t="s">
        <v>390</v>
      </c>
      <c r="E811" s="7" t="s">
        <v>25</v>
      </c>
      <c r="F811" t="s">
        <v>21</v>
      </c>
      <c r="G811" t="s">
        <v>22</v>
      </c>
      <c r="H811" s="5">
        <v>4</v>
      </c>
      <c r="I811" s="5" t="s">
        <v>9</v>
      </c>
      <c r="J811">
        <v>4</v>
      </c>
      <c r="K811" s="8">
        <v>9724</v>
      </c>
      <c r="L811" s="8">
        <v>138.91428571428571</v>
      </c>
      <c r="M811" s="9">
        <v>70</v>
      </c>
      <c r="N811" s="10">
        <v>315</v>
      </c>
      <c r="O811" s="7" t="s">
        <v>418</v>
      </c>
      <c r="P811" s="6">
        <v>32.394076511723569</v>
      </c>
      <c r="Q811" s="6">
        <v>4.5</v>
      </c>
      <c r="R811" s="7"/>
      <c r="S811" s="11"/>
    </row>
    <row r="812" spans="1:19" x14ac:dyDescent="0.25">
      <c r="A812" t="s">
        <v>23</v>
      </c>
      <c r="B812" t="s">
        <v>18</v>
      </c>
      <c r="D812" s="27" t="s">
        <v>390</v>
      </c>
      <c r="E812" s="7" t="s">
        <v>20</v>
      </c>
      <c r="F812" t="s">
        <v>21</v>
      </c>
      <c r="G812" t="s">
        <v>22</v>
      </c>
      <c r="H812" s="5">
        <v>6</v>
      </c>
      <c r="I812" s="5" t="s">
        <v>9</v>
      </c>
      <c r="J812">
        <v>6</v>
      </c>
      <c r="K812" s="13">
        <v>16500</v>
      </c>
      <c r="L812" s="13">
        <v>110</v>
      </c>
      <c r="M812" s="14">
        <v>150</v>
      </c>
      <c r="N812" s="15">
        <v>314</v>
      </c>
      <c r="O812" s="27" t="s">
        <v>503</v>
      </c>
      <c r="P812" s="6">
        <v>19.030303030303028</v>
      </c>
      <c r="Q812" s="6">
        <v>2.0933333333333333</v>
      </c>
      <c r="R812" s="27"/>
      <c r="S812" s="16"/>
    </row>
    <row r="813" spans="1:19" x14ac:dyDescent="0.25">
      <c r="A813" t="s">
        <v>23</v>
      </c>
      <c r="B813" t="s">
        <v>18</v>
      </c>
      <c r="D813" s="25" t="s">
        <v>390</v>
      </c>
      <c r="E813" s="7" t="s">
        <v>25</v>
      </c>
      <c r="F813" t="s">
        <v>21</v>
      </c>
      <c r="G813" t="s">
        <v>22</v>
      </c>
      <c r="H813" s="5">
        <v>15</v>
      </c>
      <c r="I813" s="5" t="s">
        <v>9</v>
      </c>
      <c r="J813">
        <v>15</v>
      </c>
      <c r="K813" s="8">
        <v>33100</v>
      </c>
      <c r="L813" s="8">
        <v>110.33333333333333</v>
      </c>
      <c r="M813" s="9">
        <v>300</v>
      </c>
      <c r="N813" s="10">
        <v>300</v>
      </c>
      <c r="O813" s="25" t="s">
        <v>504</v>
      </c>
      <c r="P813" s="6">
        <v>9.0634441087613293</v>
      </c>
      <c r="Q813" s="6">
        <v>1</v>
      </c>
      <c r="R813" s="25"/>
      <c r="S813" s="11"/>
    </row>
    <row r="814" spans="1:19" x14ac:dyDescent="0.25">
      <c r="A814" t="s">
        <v>23</v>
      </c>
      <c r="B814" t="s">
        <v>18</v>
      </c>
      <c r="D814" s="25" t="s">
        <v>390</v>
      </c>
      <c r="E814" s="7" t="s">
        <v>20</v>
      </c>
      <c r="F814" t="s">
        <v>21</v>
      </c>
      <c r="G814" t="s">
        <v>22</v>
      </c>
      <c r="H814" s="5">
        <v>7</v>
      </c>
      <c r="I814" s="5" t="s">
        <v>9</v>
      </c>
      <c r="J814">
        <v>7</v>
      </c>
      <c r="K814" s="8">
        <v>20500</v>
      </c>
      <c r="L814" s="8">
        <v>102.5</v>
      </c>
      <c r="M814" s="9">
        <v>200</v>
      </c>
      <c r="N814" s="10">
        <v>299.95</v>
      </c>
      <c r="O814" s="25" t="s">
        <v>506</v>
      </c>
      <c r="P814" s="6">
        <v>14.63170731707317</v>
      </c>
      <c r="Q814" s="6">
        <v>1.4997499999999999</v>
      </c>
      <c r="R814" s="25"/>
      <c r="S814" s="16"/>
    </row>
    <row r="815" spans="1:19" x14ac:dyDescent="0.25">
      <c r="A815" t="s">
        <v>23</v>
      </c>
      <c r="B815" t="s">
        <v>18</v>
      </c>
      <c r="D815" s="21" t="s">
        <v>390</v>
      </c>
      <c r="E815" s="7" t="s">
        <v>25</v>
      </c>
      <c r="F815" t="s">
        <v>21</v>
      </c>
      <c r="G815" t="s">
        <v>22</v>
      </c>
      <c r="H815" s="5">
        <v>15</v>
      </c>
      <c r="I815" s="5" t="s">
        <v>9</v>
      </c>
      <c r="J815">
        <v>15</v>
      </c>
      <c r="K815" s="13">
        <v>41000</v>
      </c>
      <c r="L815" s="13">
        <v>136.66666666666666</v>
      </c>
      <c r="M815" s="14">
        <v>300</v>
      </c>
      <c r="N815" s="15">
        <v>286.99</v>
      </c>
      <c r="O815" s="21" t="s">
        <v>507</v>
      </c>
      <c r="P815" s="6">
        <v>6.9997560975609758</v>
      </c>
      <c r="Q815" s="6">
        <v>0.95663333333333334</v>
      </c>
      <c r="R815" s="21"/>
      <c r="S815" s="7"/>
    </row>
    <row r="816" spans="1:19" x14ac:dyDescent="0.25">
      <c r="A816" t="s">
        <v>23</v>
      </c>
      <c r="B816" t="s">
        <v>18</v>
      </c>
      <c r="D816" s="7" t="s">
        <v>390</v>
      </c>
      <c r="E816" s="7" t="s">
        <v>37</v>
      </c>
      <c r="F816" t="s">
        <v>21</v>
      </c>
      <c r="G816" t="s">
        <v>22</v>
      </c>
      <c r="H816" s="5">
        <v>3</v>
      </c>
      <c r="I816" s="5" t="s">
        <v>9</v>
      </c>
      <c r="J816">
        <v>3</v>
      </c>
      <c r="K816" s="8">
        <v>6000</v>
      </c>
      <c r="L816" s="8">
        <v>80</v>
      </c>
      <c r="M816" s="9">
        <v>75</v>
      </c>
      <c r="N816" s="10">
        <v>282.86</v>
      </c>
      <c r="O816" s="7" t="s">
        <v>405</v>
      </c>
      <c r="P816" s="6">
        <v>47.143333333333338</v>
      </c>
      <c r="Q816" s="6">
        <v>3.771466666666667</v>
      </c>
      <c r="R816" s="7"/>
      <c r="S816" s="16"/>
    </row>
    <row r="817" spans="1:19" x14ac:dyDescent="0.25">
      <c r="A817" t="s">
        <v>23</v>
      </c>
      <c r="B817" t="s">
        <v>18</v>
      </c>
      <c r="D817" s="7" t="s">
        <v>390</v>
      </c>
      <c r="E817" s="7" t="s">
        <v>37</v>
      </c>
      <c r="F817" t="s">
        <v>21</v>
      </c>
      <c r="G817" t="s">
        <v>22</v>
      </c>
      <c r="H817" s="5">
        <v>3</v>
      </c>
      <c r="I817" s="5" t="s">
        <v>9</v>
      </c>
      <c r="J817">
        <v>3</v>
      </c>
      <c r="K817" s="8">
        <v>5898</v>
      </c>
      <c r="L817" s="8">
        <v>78.64</v>
      </c>
      <c r="M817" s="9">
        <v>75</v>
      </c>
      <c r="N817" s="10">
        <v>269.99</v>
      </c>
      <c r="O817" s="7" t="s">
        <v>404</v>
      </c>
      <c r="P817" s="6">
        <v>45.776534418446928</v>
      </c>
      <c r="Q817" s="6">
        <v>3.5998666666666668</v>
      </c>
      <c r="R817" s="7"/>
      <c r="S817" s="11"/>
    </row>
    <row r="818" spans="1:19" x14ac:dyDescent="0.25">
      <c r="A818" t="s">
        <v>23</v>
      </c>
      <c r="B818" t="s">
        <v>18</v>
      </c>
      <c r="D818" s="12" t="s">
        <v>390</v>
      </c>
      <c r="E818" s="7" t="s">
        <v>20</v>
      </c>
      <c r="F818" t="s">
        <v>21</v>
      </c>
      <c r="G818" t="s">
        <v>22</v>
      </c>
      <c r="H818" s="5">
        <v>4</v>
      </c>
      <c r="I818" s="5" t="s">
        <v>9</v>
      </c>
      <c r="J818">
        <v>4</v>
      </c>
      <c r="K818" s="13">
        <v>9736</v>
      </c>
      <c r="L818" s="13">
        <v>97.36</v>
      </c>
      <c r="M818" s="14">
        <v>100</v>
      </c>
      <c r="N818" s="15">
        <v>266.69</v>
      </c>
      <c r="O818" s="12" t="s">
        <v>419</v>
      </c>
      <c r="P818" s="6">
        <v>27.39215283483977</v>
      </c>
      <c r="Q818" s="6">
        <v>2.6669</v>
      </c>
      <c r="R818" s="12"/>
      <c r="S818" s="12"/>
    </row>
    <row r="819" spans="1:19" x14ac:dyDescent="0.25">
      <c r="A819" t="s">
        <v>23</v>
      </c>
      <c r="B819" t="s">
        <v>18</v>
      </c>
      <c r="D819" s="7" t="s">
        <v>390</v>
      </c>
      <c r="E819" s="7" t="s">
        <v>37</v>
      </c>
      <c r="F819" t="s">
        <v>21</v>
      </c>
      <c r="G819" t="s">
        <v>22</v>
      </c>
      <c r="H819" s="5">
        <v>3</v>
      </c>
      <c r="I819" s="5" t="s">
        <v>9</v>
      </c>
      <c r="J819">
        <v>3</v>
      </c>
      <c r="K819" s="8">
        <v>6074</v>
      </c>
      <c r="L819" s="8">
        <v>80.986666666666665</v>
      </c>
      <c r="M819" s="9">
        <v>75</v>
      </c>
      <c r="N819" s="10">
        <v>260</v>
      </c>
      <c r="O819" s="17" t="s">
        <v>406</v>
      </c>
      <c r="P819" s="6">
        <v>42.805400065854464</v>
      </c>
      <c r="Q819" s="6">
        <v>3.4666666666666668</v>
      </c>
      <c r="R819" s="17"/>
      <c r="S819" s="11"/>
    </row>
    <row r="820" spans="1:19" x14ac:dyDescent="0.25">
      <c r="A820" t="s">
        <v>23</v>
      </c>
      <c r="B820" t="s">
        <v>18</v>
      </c>
      <c r="D820" s="27" t="s">
        <v>390</v>
      </c>
      <c r="E820" s="7" t="s">
        <v>25</v>
      </c>
      <c r="F820" t="s">
        <v>21</v>
      </c>
      <c r="G820" t="s">
        <v>22</v>
      </c>
      <c r="H820" s="5">
        <v>7</v>
      </c>
      <c r="I820" s="5" t="s">
        <v>9</v>
      </c>
      <c r="J820">
        <v>7</v>
      </c>
      <c r="K820" s="13">
        <v>22000</v>
      </c>
      <c r="L820" s="13">
        <v>110</v>
      </c>
      <c r="M820" s="14">
        <v>200</v>
      </c>
      <c r="N820" s="15">
        <v>259</v>
      </c>
      <c r="O820" s="27" t="s">
        <v>508</v>
      </c>
      <c r="P820" s="6">
        <v>11.772727272727273</v>
      </c>
      <c r="Q820" s="6">
        <v>1.2949999999999999</v>
      </c>
      <c r="R820" s="27"/>
      <c r="S820" s="12"/>
    </row>
    <row r="821" spans="1:19" x14ac:dyDescent="0.25">
      <c r="A821" t="s">
        <v>23</v>
      </c>
      <c r="B821" t="s">
        <v>18</v>
      </c>
      <c r="D821" s="21" t="s">
        <v>390</v>
      </c>
      <c r="E821" s="7" t="s">
        <v>25</v>
      </c>
      <c r="F821" t="s">
        <v>21</v>
      </c>
      <c r="G821" t="s">
        <v>22</v>
      </c>
      <c r="H821" s="5">
        <v>7</v>
      </c>
      <c r="I821" s="5" t="s">
        <v>9</v>
      </c>
      <c r="J821">
        <v>7</v>
      </c>
      <c r="K821" s="13">
        <v>18755</v>
      </c>
      <c r="L821" s="13">
        <v>125.03333333333333</v>
      </c>
      <c r="M821" s="14">
        <v>150</v>
      </c>
      <c r="N821" s="15">
        <v>255</v>
      </c>
      <c r="O821" s="21" t="s">
        <v>510</v>
      </c>
      <c r="P821" s="6">
        <v>13.596374300186616</v>
      </c>
      <c r="Q821" s="6">
        <v>1.7</v>
      </c>
      <c r="R821" s="21"/>
      <c r="S821" s="7"/>
    </row>
    <row r="822" spans="1:19" x14ac:dyDescent="0.25">
      <c r="A822" t="s">
        <v>23</v>
      </c>
      <c r="B822" t="s">
        <v>18</v>
      </c>
      <c r="D822" s="27" t="s">
        <v>390</v>
      </c>
      <c r="E822" s="7" t="s">
        <v>25</v>
      </c>
      <c r="F822" t="s">
        <v>21</v>
      </c>
      <c r="G822" t="s">
        <v>22</v>
      </c>
      <c r="H822" s="5">
        <v>6</v>
      </c>
      <c r="I822" s="5" t="s">
        <v>9</v>
      </c>
      <c r="J822">
        <v>6</v>
      </c>
      <c r="K822" s="13">
        <v>16200</v>
      </c>
      <c r="L822" s="13">
        <v>135</v>
      </c>
      <c r="M822" s="14">
        <v>120</v>
      </c>
      <c r="N822" s="15">
        <v>249.99</v>
      </c>
      <c r="O822" s="27" t="s">
        <v>512</v>
      </c>
      <c r="P822" s="6">
        <v>15.431481481481482</v>
      </c>
      <c r="Q822" s="6">
        <v>2.08325</v>
      </c>
      <c r="R822" s="27"/>
      <c r="S822" s="16"/>
    </row>
    <row r="823" spans="1:19" x14ac:dyDescent="0.25">
      <c r="A823" t="s">
        <v>23</v>
      </c>
      <c r="B823" t="s">
        <v>18</v>
      </c>
      <c r="D823" s="25" t="s">
        <v>390</v>
      </c>
      <c r="E823" s="7" t="s">
        <v>25</v>
      </c>
      <c r="F823" t="s">
        <v>21</v>
      </c>
      <c r="G823" t="s">
        <v>22</v>
      </c>
      <c r="H823" s="5">
        <v>6</v>
      </c>
      <c r="I823" s="5" t="s">
        <v>9</v>
      </c>
      <c r="J823">
        <v>6</v>
      </c>
      <c r="K823" s="8">
        <v>13000</v>
      </c>
      <c r="L823" s="8">
        <v>123.80952380952381</v>
      </c>
      <c r="M823" s="9">
        <v>105</v>
      </c>
      <c r="N823" s="10">
        <v>245.99</v>
      </c>
      <c r="O823" s="25" t="s">
        <v>513</v>
      </c>
      <c r="P823" s="6">
        <v>18.922307692307694</v>
      </c>
      <c r="Q823" s="6">
        <v>2.3427619047619048</v>
      </c>
      <c r="R823" s="25"/>
      <c r="S823" s="11"/>
    </row>
    <row r="824" spans="1:19" x14ac:dyDescent="0.25">
      <c r="A824" t="s">
        <v>23</v>
      </c>
      <c r="B824" t="s">
        <v>18</v>
      </c>
      <c r="D824" s="23" t="s">
        <v>390</v>
      </c>
      <c r="E824" s="7" t="s">
        <v>20</v>
      </c>
      <c r="F824" t="s">
        <v>21</v>
      </c>
      <c r="G824" t="s">
        <v>22</v>
      </c>
      <c r="H824" s="5">
        <v>7</v>
      </c>
      <c r="I824" s="5" t="s">
        <v>9</v>
      </c>
      <c r="J824">
        <v>7</v>
      </c>
      <c r="K824" s="8">
        <v>18000</v>
      </c>
      <c r="L824" s="8">
        <v>120</v>
      </c>
      <c r="M824" s="9">
        <v>150</v>
      </c>
      <c r="N824" s="10">
        <v>239.99</v>
      </c>
      <c r="O824" s="23" t="s">
        <v>515</v>
      </c>
      <c r="P824" s="6">
        <v>13.332777777777778</v>
      </c>
      <c r="Q824" s="6">
        <v>1.5999333333333334</v>
      </c>
      <c r="R824" s="23"/>
      <c r="S824" s="12"/>
    </row>
    <row r="825" spans="1:19" x14ac:dyDescent="0.25">
      <c r="A825" t="s">
        <v>23</v>
      </c>
      <c r="B825" t="s">
        <v>18</v>
      </c>
      <c r="D825" s="12" t="s">
        <v>390</v>
      </c>
      <c r="E825" s="7" t="s">
        <v>25</v>
      </c>
      <c r="F825" t="s">
        <v>21</v>
      </c>
      <c r="G825" t="s">
        <v>22</v>
      </c>
      <c r="H825" s="5">
        <v>1</v>
      </c>
      <c r="I825" s="5" t="s">
        <v>9</v>
      </c>
      <c r="J825">
        <v>1</v>
      </c>
      <c r="K825" s="13">
        <v>2662</v>
      </c>
      <c r="L825" s="13">
        <v>102.38461538461539</v>
      </c>
      <c r="M825" s="14">
        <v>26</v>
      </c>
      <c r="N825" s="15">
        <v>237.48</v>
      </c>
      <c r="O825" s="16" t="s">
        <v>396</v>
      </c>
      <c r="P825" s="6">
        <v>89.211119459053336</v>
      </c>
      <c r="Q825" s="6">
        <v>9.1338461538461537</v>
      </c>
      <c r="R825" s="16"/>
      <c r="S825" s="7"/>
    </row>
    <row r="826" spans="1:19" x14ac:dyDescent="0.25">
      <c r="A826" t="s">
        <v>23</v>
      </c>
      <c r="B826" t="s">
        <v>18</v>
      </c>
      <c r="D826" s="25" t="s">
        <v>390</v>
      </c>
      <c r="E826" s="7" t="s">
        <v>25</v>
      </c>
      <c r="F826" t="s">
        <v>21</v>
      </c>
      <c r="G826" t="s">
        <v>22</v>
      </c>
      <c r="H826" s="5">
        <v>15</v>
      </c>
      <c r="I826" s="5" t="s">
        <v>9</v>
      </c>
      <c r="J826">
        <v>15</v>
      </c>
      <c r="K826" s="8">
        <v>30000</v>
      </c>
      <c r="L826" s="8">
        <v>125</v>
      </c>
      <c r="M826" s="9">
        <v>240</v>
      </c>
      <c r="N826" s="10">
        <v>230.9</v>
      </c>
      <c r="O826" s="25" t="s">
        <v>516</v>
      </c>
      <c r="P826" s="6">
        <v>7.6966666666666663</v>
      </c>
      <c r="Q826" s="6">
        <v>0.9620833333333334</v>
      </c>
      <c r="R826" s="25"/>
      <c r="S826" s="16"/>
    </row>
    <row r="827" spans="1:19" x14ac:dyDescent="0.25">
      <c r="A827" t="s">
        <v>23</v>
      </c>
      <c r="B827" t="s">
        <v>18</v>
      </c>
      <c r="D827" s="21" t="s">
        <v>390</v>
      </c>
      <c r="E827" s="7" t="s">
        <v>20</v>
      </c>
      <c r="F827" t="s">
        <v>21</v>
      </c>
      <c r="G827" t="s">
        <v>22</v>
      </c>
      <c r="H827" s="5">
        <v>15</v>
      </c>
      <c r="I827" s="5" t="s">
        <v>9</v>
      </c>
      <c r="J827">
        <v>15</v>
      </c>
      <c r="K827" s="13">
        <v>32000</v>
      </c>
      <c r="L827" s="13">
        <v>106.66666666666667</v>
      </c>
      <c r="M827" s="14">
        <v>300</v>
      </c>
      <c r="N827" s="15">
        <v>229</v>
      </c>
      <c r="O827" s="21" t="s">
        <v>517</v>
      </c>
      <c r="P827" s="6">
        <v>7.15625</v>
      </c>
      <c r="Q827" s="6">
        <v>0.76333333333333331</v>
      </c>
      <c r="R827" s="21"/>
      <c r="S827" s="11"/>
    </row>
    <row r="828" spans="1:19" x14ac:dyDescent="0.25">
      <c r="A828" t="s">
        <v>23</v>
      </c>
      <c r="B828" t="s">
        <v>18</v>
      </c>
      <c r="D828" s="25" t="s">
        <v>390</v>
      </c>
      <c r="E828" s="7" t="s">
        <v>20</v>
      </c>
      <c r="F828" t="s">
        <v>21</v>
      </c>
      <c r="G828" t="s">
        <v>22</v>
      </c>
      <c r="H828" s="5">
        <v>5</v>
      </c>
      <c r="I828" s="5" t="s">
        <v>9</v>
      </c>
      <c r="J828">
        <v>5</v>
      </c>
      <c r="K828" s="8">
        <v>11000</v>
      </c>
      <c r="L828" s="8">
        <v>110</v>
      </c>
      <c r="M828" s="9">
        <v>100</v>
      </c>
      <c r="N828" s="10">
        <v>229</v>
      </c>
      <c r="O828" s="25" t="s">
        <v>518</v>
      </c>
      <c r="P828" s="6">
        <v>20.81818181818182</v>
      </c>
      <c r="Q828" s="6">
        <v>2.29</v>
      </c>
      <c r="R828" s="25"/>
      <c r="S828" s="16"/>
    </row>
    <row r="829" spans="1:19" x14ac:dyDescent="0.25">
      <c r="A829" t="s">
        <v>23</v>
      </c>
      <c r="B829" t="s">
        <v>18</v>
      </c>
      <c r="D829" s="7" t="s">
        <v>390</v>
      </c>
      <c r="E829" s="7" t="s">
        <v>25</v>
      </c>
      <c r="F829" t="s">
        <v>21</v>
      </c>
      <c r="G829" t="s">
        <v>22</v>
      </c>
      <c r="H829" s="5">
        <v>2</v>
      </c>
      <c r="I829" s="5" t="s">
        <v>9</v>
      </c>
      <c r="J829">
        <v>2</v>
      </c>
      <c r="K829" s="8">
        <v>4862</v>
      </c>
      <c r="L829" s="13">
        <v>143</v>
      </c>
      <c r="M829" s="9">
        <v>34</v>
      </c>
      <c r="N829" s="15">
        <v>229</v>
      </c>
      <c r="O829" s="17" t="s">
        <v>399</v>
      </c>
      <c r="P829" s="6">
        <v>47.09995886466475</v>
      </c>
      <c r="Q829" s="6">
        <v>6.7352941176470589</v>
      </c>
      <c r="R829" s="17"/>
      <c r="S829" s="11"/>
    </row>
    <row r="830" spans="1:19" x14ac:dyDescent="0.25">
      <c r="A830" t="s">
        <v>23</v>
      </c>
      <c r="B830" t="s">
        <v>18</v>
      </c>
      <c r="D830" s="23" t="s">
        <v>390</v>
      </c>
      <c r="E830" s="7" t="s">
        <v>25</v>
      </c>
      <c r="F830" t="s">
        <v>21</v>
      </c>
      <c r="G830" t="s">
        <v>22</v>
      </c>
      <c r="H830" s="5">
        <v>7</v>
      </c>
      <c r="I830" s="5" t="s">
        <v>9</v>
      </c>
      <c r="J830">
        <v>7</v>
      </c>
      <c r="K830" s="8">
        <v>19000</v>
      </c>
      <c r="L830" s="8">
        <v>130.13698630136986</v>
      </c>
      <c r="M830" s="9">
        <v>146</v>
      </c>
      <c r="N830" s="10">
        <v>219.99</v>
      </c>
      <c r="O830" s="23" t="s">
        <v>519</v>
      </c>
      <c r="P830" s="6">
        <v>11.57842105263158</v>
      </c>
      <c r="Q830" s="6">
        <v>1.5067808219178083</v>
      </c>
      <c r="R830" s="23"/>
      <c r="S830" s="12"/>
    </row>
    <row r="831" spans="1:19" x14ac:dyDescent="0.25">
      <c r="A831" t="s">
        <v>23</v>
      </c>
      <c r="B831" t="s">
        <v>18</v>
      </c>
      <c r="D831" s="21" t="s">
        <v>390</v>
      </c>
      <c r="E831" s="7" t="s">
        <v>25</v>
      </c>
      <c r="F831" t="s">
        <v>21</v>
      </c>
      <c r="G831" t="s">
        <v>22</v>
      </c>
      <c r="H831" s="5">
        <v>5</v>
      </c>
      <c r="I831" s="5" t="s">
        <v>9</v>
      </c>
      <c r="J831">
        <v>5</v>
      </c>
      <c r="K831" s="13">
        <v>11000</v>
      </c>
      <c r="L831" s="13">
        <v>110</v>
      </c>
      <c r="M831" s="14">
        <v>100</v>
      </c>
      <c r="N831" s="15">
        <v>219.5</v>
      </c>
      <c r="O831" s="21" t="s">
        <v>520</v>
      </c>
      <c r="P831" s="6">
        <v>19.954545454545453</v>
      </c>
      <c r="Q831" s="6">
        <v>2.1949999999999998</v>
      </c>
      <c r="R831" s="21"/>
      <c r="S831" s="7"/>
    </row>
    <row r="832" spans="1:19" x14ac:dyDescent="0.25">
      <c r="A832" t="s">
        <v>23</v>
      </c>
      <c r="B832" t="s">
        <v>18</v>
      </c>
      <c r="D832" s="25" t="s">
        <v>390</v>
      </c>
      <c r="E832" s="7" t="s">
        <v>25</v>
      </c>
      <c r="F832" t="s">
        <v>21</v>
      </c>
      <c r="G832" t="s">
        <v>22</v>
      </c>
      <c r="H832" s="5">
        <v>7</v>
      </c>
      <c r="I832" s="5" t="s">
        <v>9</v>
      </c>
      <c r="J832">
        <v>7</v>
      </c>
      <c r="K832" s="8">
        <v>25000</v>
      </c>
      <c r="L832" s="8">
        <v>125</v>
      </c>
      <c r="M832" s="9">
        <v>200</v>
      </c>
      <c r="N832" s="10">
        <v>219.5</v>
      </c>
      <c r="O832" s="25" t="s">
        <v>521</v>
      </c>
      <c r="P832" s="6">
        <v>8.7799999999999994</v>
      </c>
      <c r="Q832" s="6">
        <v>1.0974999999999999</v>
      </c>
      <c r="R832" s="25"/>
      <c r="S832" s="19"/>
    </row>
    <row r="833" spans="1:19" x14ac:dyDescent="0.25">
      <c r="A833" t="s">
        <v>23</v>
      </c>
      <c r="B833" t="s">
        <v>18</v>
      </c>
      <c r="D833" s="27" t="s">
        <v>390</v>
      </c>
      <c r="E833" s="7" t="s">
        <v>25</v>
      </c>
      <c r="F833" t="s">
        <v>21</v>
      </c>
      <c r="G833" t="s">
        <v>22</v>
      </c>
      <c r="H833" s="5">
        <v>7</v>
      </c>
      <c r="I833" s="5" t="s">
        <v>9</v>
      </c>
      <c r="J833">
        <v>7</v>
      </c>
      <c r="K833" s="13">
        <v>25000</v>
      </c>
      <c r="L833" s="13">
        <v>125</v>
      </c>
      <c r="M833" s="14">
        <v>200</v>
      </c>
      <c r="N833" s="15">
        <v>219.5</v>
      </c>
      <c r="O833" s="27" t="s">
        <v>522</v>
      </c>
      <c r="P833" s="6">
        <v>8.7799999999999994</v>
      </c>
      <c r="Q833" s="6">
        <v>1.0974999999999999</v>
      </c>
      <c r="R833" s="27"/>
      <c r="S833" s="11"/>
    </row>
    <row r="834" spans="1:19" x14ac:dyDescent="0.25">
      <c r="A834" t="s">
        <v>23</v>
      </c>
      <c r="B834" t="s">
        <v>18</v>
      </c>
      <c r="D834" s="27" t="s">
        <v>390</v>
      </c>
      <c r="E834" s="7" t="s">
        <v>25</v>
      </c>
      <c r="F834" t="s">
        <v>21</v>
      </c>
      <c r="G834" t="s">
        <v>22</v>
      </c>
      <c r="H834" s="5">
        <v>15</v>
      </c>
      <c r="I834" s="5" t="s">
        <v>9</v>
      </c>
      <c r="J834">
        <v>15</v>
      </c>
      <c r="K834" s="13">
        <v>30000</v>
      </c>
      <c r="L834" s="13">
        <v>125</v>
      </c>
      <c r="M834" s="14">
        <v>240</v>
      </c>
      <c r="N834" s="15">
        <v>210.9</v>
      </c>
      <c r="O834" s="27" t="s">
        <v>523</v>
      </c>
      <c r="P834" s="6">
        <v>7.0299999999999994</v>
      </c>
      <c r="Q834" s="6">
        <v>0.87875000000000003</v>
      </c>
      <c r="R834" s="27"/>
      <c r="S834" s="21"/>
    </row>
    <row r="835" spans="1:19" x14ac:dyDescent="0.25">
      <c r="A835" t="s">
        <v>23</v>
      </c>
      <c r="B835" t="s">
        <v>18</v>
      </c>
      <c r="D835" s="25" t="s">
        <v>390</v>
      </c>
      <c r="E835" s="7" t="s">
        <v>25</v>
      </c>
      <c r="F835" t="s">
        <v>21</v>
      </c>
      <c r="G835" t="s">
        <v>22</v>
      </c>
      <c r="H835" s="5">
        <v>6</v>
      </c>
      <c r="I835" s="5" t="s">
        <v>9</v>
      </c>
      <c r="J835">
        <v>6</v>
      </c>
      <c r="K835" s="8">
        <v>16500</v>
      </c>
      <c r="L835" s="8">
        <v>110</v>
      </c>
      <c r="M835" s="9">
        <v>150</v>
      </c>
      <c r="N835" s="10">
        <v>209</v>
      </c>
      <c r="O835" s="25" t="s">
        <v>524</v>
      </c>
      <c r="P835" s="6">
        <v>12.666666666666666</v>
      </c>
      <c r="Q835" s="6">
        <v>1.3933333333333333</v>
      </c>
      <c r="R835" s="25"/>
      <c r="S835" s="11"/>
    </row>
    <row r="836" spans="1:19" x14ac:dyDescent="0.25">
      <c r="A836" t="s">
        <v>23</v>
      </c>
      <c r="B836" t="s">
        <v>18</v>
      </c>
      <c r="D836" s="27" t="s">
        <v>390</v>
      </c>
      <c r="E836" s="7" t="s">
        <v>25</v>
      </c>
      <c r="F836" t="s">
        <v>21</v>
      </c>
      <c r="G836" t="s">
        <v>22</v>
      </c>
      <c r="H836" s="5">
        <v>15</v>
      </c>
      <c r="I836" s="5" t="s">
        <v>9</v>
      </c>
      <c r="J836">
        <v>15</v>
      </c>
      <c r="K836" s="13">
        <v>30000</v>
      </c>
      <c r="L836" s="13">
        <v>125</v>
      </c>
      <c r="M836" s="14">
        <v>240</v>
      </c>
      <c r="N836" s="15">
        <v>203</v>
      </c>
      <c r="O836" s="27" t="s">
        <v>525</v>
      </c>
      <c r="P836" s="6">
        <v>6.7666666666666666</v>
      </c>
      <c r="Q836" s="6">
        <v>0.84583333333333333</v>
      </c>
      <c r="R836" s="27"/>
      <c r="S836" s="16"/>
    </row>
    <row r="837" spans="1:19" x14ac:dyDescent="0.25">
      <c r="A837" t="s">
        <v>23</v>
      </c>
      <c r="B837" t="s">
        <v>18</v>
      </c>
      <c r="D837" s="23" t="s">
        <v>390</v>
      </c>
      <c r="E837" s="7" t="s">
        <v>25</v>
      </c>
      <c r="F837" t="s">
        <v>21</v>
      </c>
      <c r="G837" t="s">
        <v>22</v>
      </c>
      <c r="H837" s="5">
        <v>4</v>
      </c>
      <c r="I837" s="5" t="s">
        <v>9</v>
      </c>
      <c r="J837">
        <v>4</v>
      </c>
      <c r="K837" s="8">
        <v>10000</v>
      </c>
      <c r="L837" s="8">
        <v>125</v>
      </c>
      <c r="M837" s="9">
        <v>80</v>
      </c>
      <c r="N837" s="10">
        <v>199.99</v>
      </c>
      <c r="O837" s="23" t="s">
        <v>526</v>
      </c>
      <c r="P837" s="6">
        <v>19.998999999999999</v>
      </c>
      <c r="Q837" s="6">
        <v>2.4998750000000003</v>
      </c>
      <c r="R837" s="23"/>
      <c r="S837" s="17"/>
    </row>
    <row r="838" spans="1:19" x14ac:dyDescent="0.25">
      <c r="A838" t="s">
        <v>23</v>
      </c>
      <c r="B838" t="s">
        <v>18</v>
      </c>
      <c r="D838" s="27" t="s">
        <v>390</v>
      </c>
      <c r="E838" s="7" t="s">
        <v>25</v>
      </c>
      <c r="F838" t="s">
        <v>21</v>
      </c>
      <c r="G838" t="s">
        <v>22</v>
      </c>
      <c r="H838" s="5">
        <v>7</v>
      </c>
      <c r="I838" s="5" t="s">
        <v>9</v>
      </c>
      <c r="J838">
        <v>7</v>
      </c>
      <c r="K838" s="13">
        <v>25000</v>
      </c>
      <c r="L838" s="13">
        <v>125</v>
      </c>
      <c r="M838" s="14">
        <v>200</v>
      </c>
      <c r="N838" s="15">
        <v>199.5</v>
      </c>
      <c r="O838" s="27" t="s">
        <v>528</v>
      </c>
      <c r="P838" s="6">
        <v>7.9799999999999995</v>
      </c>
      <c r="Q838" s="6">
        <v>0.99750000000000005</v>
      </c>
      <c r="R838" s="27"/>
      <c r="S838" s="17"/>
    </row>
    <row r="839" spans="1:19" x14ac:dyDescent="0.25">
      <c r="A839" t="s">
        <v>23</v>
      </c>
      <c r="B839" t="s">
        <v>18</v>
      </c>
      <c r="D839" s="25" t="s">
        <v>390</v>
      </c>
      <c r="E839" s="7" t="s">
        <v>25</v>
      </c>
      <c r="F839" t="s">
        <v>21</v>
      </c>
      <c r="G839" t="s">
        <v>22</v>
      </c>
      <c r="H839" s="5">
        <v>7</v>
      </c>
      <c r="I839" s="5" t="s">
        <v>9</v>
      </c>
      <c r="J839">
        <v>7</v>
      </c>
      <c r="K839" s="8">
        <v>25000</v>
      </c>
      <c r="L839" s="8">
        <v>125</v>
      </c>
      <c r="M839" s="9">
        <v>200</v>
      </c>
      <c r="N839" s="10">
        <v>199.5</v>
      </c>
      <c r="O839" s="25" t="s">
        <v>529</v>
      </c>
      <c r="P839" s="6">
        <v>7.9799999999999995</v>
      </c>
      <c r="Q839" s="6">
        <v>0.99750000000000005</v>
      </c>
      <c r="R839" s="25"/>
      <c r="S839" s="7"/>
    </row>
    <row r="840" spans="1:19" x14ac:dyDescent="0.25">
      <c r="A840" t="s">
        <v>23</v>
      </c>
      <c r="B840" t="s">
        <v>18</v>
      </c>
      <c r="D840" s="25" t="s">
        <v>390</v>
      </c>
      <c r="E840" s="7" t="s">
        <v>25</v>
      </c>
      <c r="F840" t="s">
        <v>21</v>
      </c>
      <c r="G840" t="s">
        <v>22</v>
      </c>
      <c r="H840" s="5">
        <v>6</v>
      </c>
      <c r="I840" s="5" t="s">
        <v>9</v>
      </c>
      <c r="J840">
        <v>6</v>
      </c>
      <c r="K840" s="8">
        <v>15000</v>
      </c>
      <c r="L840" s="8">
        <v>125</v>
      </c>
      <c r="M840" s="9">
        <v>120</v>
      </c>
      <c r="N840" s="10">
        <v>189.89</v>
      </c>
      <c r="O840" s="25" t="s">
        <v>531</v>
      </c>
      <c r="P840" s="6">
        <v>12.659333333333333</v>
      </c>
      <c r="Q840" s="6">
        <v>1.5824166666666666</v>
      </c>
      <c r="R840" s="25"/>
      <c r="S840" s="12"/>
    </row>
    <row r="841" spans="1:19" x14ac:dyDescent="0.25">
      <c r="A841" t="s">
        <v>23</v>
      </c>
      <c r="B841" t="s">
        <v>18</v>
      </c>
      <c r="D841" s="12" t="s">
        <v>390</v>
      </c>
      <c r="E841" s="7" t="s">
        <v>25</v>
      </c>
      <c r="F841" t="s">
        <v>21</v>
      </c>
      <c r="G841" t="s">
        <v>22</v>
      </c>
      <c r="H841" s="5">
        <v>1</v>
      </c>
      <c r="I841" s="5" t="s">
        <v>9</v>
      </c>
      <c r="J841">
        <v>1</v>
      </c>
      <c r="K841" s="13">
        <v>1401</v>
      </c>
      <c r="L841" s="13">
        <v>70.05</v>
      </c>
      <c r="M841" s="14">
        <v>20</v>
      </c>
      <c r="N841" s="15">
        <v>189.11</v>
      </c>
      <c r="O841" s="16" t="s">
        <v>394</v>
      </c>
      <c r="P841" s="6">
        <v>134.98215560314063</v>
      </c>
      <c r="Q841" s="6">
        <v>9.4555000000000007</v>
      </c>
      <c r="R841" s="16"/>
      <c r="S841" s="7"/>
    </row>
    <row r="842" spans="1:19" x14ac:dyDescent="0.25">
      <c r="A842" t="s">
        <v>23</v>
      </c>
      <c r="B842" t="s">
        <v>18</v>
      </c>
      <c r="D842" s="25" t="s">
        <v>390</v>
      </c>
      <c r="E842" s="7" t="s">
        <v>25</v>
      </c>
      <c r="F842" t="s">
        <v>21</v>
      </c>
      <c r="G842" t="s">
        <v>22</v>
      </c>
      <c r="H842" s="5">
        <v>7</v>
      </c>
      <c r="I842" s="5" t="s">
        <v>9</v>
      </c>
      <c r="J842">
        <v>7</v>
      </c>
      <c r="K842" s="8">
        <v>18755</v>
      </c>
      <c r="L842" s="8">
        <v>125.03333333333333</v>
      </c>
      <c r="M842" s="9">
        <v>150</v>
      </c>
      <c r="N842" s="10">
        <v>185</v>
      </c>
      <c r="O842" s="25" t="s">
        <v>532</v>
      </c>
      <c r="P842" s="6">
        <v>9.8640362569981335</v>
      </c>
      <c r="Q842" s="6">
        <v>1.2333333333333334</v>
      </c>
      <c r="R842" s="25"/>
      <c r="S842" s="17"/>
    </row>
    <row r="843" spans="1:19" x14ac:dyDescent="0.25">
      <c r="A843" t="s">
        <v>23</v>
      </c>
      <c r="B843" t="s">
        <v>18</v>
      </c>
      <c r="D843" s="12" t="s">
        <v>390</v>
      </c>
      <c r="E843" s="7" t="s">
        <v>20</v>
      </c>
      <c r="F843" t="s">
        <v>21</v>
      </c>
      <c r="G843" t="s">
        <v>22</v>
      </c>
      <c r="H843" s="5">
        <v>2</v>
      </c>
      <c r="I843" s="5" t="s">
        <v>9</v>
      </c>
      <c r="J843">
        <v>2</v>
      </c>
      <c r="K843" s="13">
        <v>3946</v>
      </c>
      <c r="L843" s="13">
        <v>99.898734177215189</v>
      </c>
      <c r="M843" s="14">
        <v>39.5</v>
      </c>
      <c r="N843" s="15">
        <v>184.64</v>
      </c>
      <c r="O843" s="16" t="s">
        <v>397</v>
      </c>
      <c r="P843" s="6">
        <v>46.79168778509883</v>
      </c>
      <c r="Q843" s="6">
        <v>4.674430379746835</v>
      </c>
      <c r="R843" s="16"/>
      <c r="S843" s="23"/>
    </row>
    <row r="844" spans="1:19" x14ac:dyDescent="0.25">
      <c r="A844" t="s">
        <v>23</v>
      </c>
      <c r="B844" t="s">
        <v>18</v>
      </c>
      <c r="D844" s="7" t="s">
        <v>390</v>
      </c>
      <c r="E844" s="7" t="s">
        <v>25</v>
      </c>
      <c r="F844" t="s">
        <v>21</v>
      </c>
      <c r="G844" t="s">
        <v>22</v>
      </c>
      <c r="H844" s="5">
        <v>5</v>
      </c>
      <c r="I844" s="5" t="s">
        <v>9</v>
      </c>
      <c r="J844">
        <v>5</v>
      </c>
      <c r="K844" s="8">
        <v>12000</v>
      </c>
      <c r="L844" s="8">
        <v>120</v>
      </c>
      <c r="M844" s="9">
        <v>100</v>
      </c>
      <c r="N844" s="10">
        <v>175</v>
      </c>
      <c r="O844" s="7" t="s">
        <v>432</v>
      </c>
      <c r="P844" s="6">
        <v>14.583333333333334</v>
      </c>
      <c r="Q844" s="6">
        <v>1.75</v>
      </c>
      <c r="R844" s="7"/>
      <c r="S844" s="17"/>
    </row>
    <row r="845" spans="1:19" x14ac:dyDescent="0.25">
      <c r="A845" t="s">
        <v>23</v>
      </c>
      <c r="B845" t="s">
        <v>18</v>
      </c>
      <c r="D845" s="27" t="s">
        <v>390</v>
      </c>
      <c r="E845" s="7" t="s">
        <v>25</v>
      </c>
      <c r="F845" t="s">
        <v>21</v>
      </c>
      <c r="G845" t="s">
        <v>22</v>
      </c>
      <c r="H845" s="5">
        <v>7</v>
      </c>
      <c r="I845" s="5" t="s">
        <v>9</v>
      </c>
      <c r="J845">
        <v>7</v>
      </c>
      <c r="K845" s="13">
        <v>18750</v>
      </c>
      <c r="L845" s="13">
        <v>125</v>
      </c>
      <c r="M845" s="14">
        <v>150</v>
      </c>
      <c r="N845" s="15">
        <v>175</v>
      </c>
      <c r="O845" s="27" t="s">
        <v>533</v>
      </c>
      <c r="P845" s="6">
        <v>9.3333333333333339</v>
      </c>
      <c r="Q845" s="6">
        <v>1.1666666666666667</v>
      </c>
      <c r="R845" s="27"/>
      <c r="S845" s="7"/>
    </row>
    <row r="846" spans="1:19" x14ac:dyDescent="0.25">
      <c r="A846" t="s">
        <v>23</v>
      </c>
      <c r="B846" t="s">
        <v>18</v>
      </c>
      <c r="D846" s="25" t="s">
        <v>390</v>
      </c>
      <c r="E846" s="7" t="s">
        <v>25</v>
      </c>
      <c r="F846" t="s">
        <v>21</v>
      </c>
      <c r="G846" t="s">
        <v>22</v>
      </c>
      <c r="H846" s="5">
        <v>7</v>
      </c>
      <c r="I846" s="5" t="s">
        <v>9</v>
      </c>
      <c r="J846">
        <v>7</v>
      </c>
      <c r="K846" s="8">
        <v>18755</v>
      </c>
      <c r="L846" s="8">
        <v>125.03333333333333</v>
      </c>
      <c r="M846" s="9">
        <v>150</v>
      </c>
      <c r="N846" s="10">
        <v>174.88</v>
      </c>
      <c r="O846" s="25" t="s">
        <v>534</v>
      </c>
      <c r="P846" s="6">
        <v>9.3244468141828847</v>
      </c>
      <c r="Q846" s="6">
        <v>1.1658666666666666</v>
      </c>
      <c r="R846" s="25"/>
      <c r="S846" s="17"/>
    </row>
    <row r="847" spans="1:19" x14ac:dyDescent="0.25">
      <c r="A847" t="s">
        <v>23</v>
      </c>
      <c r="B847" t="s">
        <v>18</v>
      </c>
      <c r="D847" s="21" t="s">
        <v>390</v>
      </c>
      <c r="E847" s="7" t="s">
        <v>25</v>
      </c>
      <c r="F847" t="s">
        <v>21</v>
      </c>
      <c r="G847" t="s">
        <v>22</v>
      </c>
      <c r="H847" s="5">
        <v>6</v>
      </c>
      <c r="I847" s="5" t="s">
        <v>9</v>
      </c>
      <c r="J847">
        <v>6</v>
      </c>
      <c r="K847" s="13">
        <v>15000</v>
      </c>
      <c r="L847" s="13">
        <v>125</v>
      </c>
      <c r="M847" s="14">
        <v>120</v>
      </c>
      <c r="N847" s="15">
        <v>167</v>
      </c>
      <c r="O847" s="21" t="s">
        <v>535</v>
      </c>
      <c r="P847" s="6">
        <v>11.133333333333333</v>
      </c>
      <c r="Q847" s="6">
        <v>1.3916666666666666</v>
      </c>
      <c r="R847" s="21"/>
      <c r="S847" s="17"/>
    </row>
    <row r="848" spans="1:19" x14ac:dyDescent="0.25">
      <c r="A848" t="s">
        <v>23</v>
      </c>
      <c r="B848" t="s">
        <v>18</v>
      </c>
      <c r="D848" s="25" t="s">
        <v>390</v>
      </c>
      <c r="E848" s="7" t="s">
        <v>25</v>
      </c>
      <c r="F848" t="s">
        <v>21</v>
      </c>
      <c r="G848" t="s">
        <v>22</v>
      </c>
      <c r="H848" s="5">
        <v>7</v>
      </c>
      <c r="I848" s="5" t="s">
        <v>9</v>
      </c>
      <c r="J848">
        <v>7</v>
      </c>
      <c r="K848" s="8">
        <v>18750</v>
      </c>
      <c r="L848" s="8">
        <v>125</v>
      </c>
      <c r="M848" s="9">
        <v>150</v>
      </c>
      <c r="N848" s="10">
        <v>166.25</v>
      </c>
      <c r="O848" s="25" t="s">
        <v>536</v>
      </c>
      <c r="P848" s="6">
        <v>8.8666666666666671</v>
      </c>
      <c r="Q848" s="6">
        <v>1.1083333333333334</v>
      </c>
      <c r="R848" s="25"/>
      <c r="S848" s="12"/>
    </row>
    <row r="849" spans="1:19" x14ac:dyDescent="0.25">
      <c r="A849" t="s">
        <v>23</v>
      </c>
      <c r="B849" t="s">
        <v>18</v>
      </c>
      <c r="D849" s="27" t="s">
        <v>390</v>
      </c>
      <c r="E849" s="7" t="s">
        <v>25</v>
      </c>
      <c r="F849" t="s">
        <v>21</v>
      </c>
      <c r="G849" t="s">
        <v>22</v>
      </c>
      <c r="H849" s="5">
        <v>5</v>
      </c>
      <c r="I849" s="5" t="s">
        <v>9</v>
      </c>
      <c r="J849">
        <v>5</v>
      </c>
      <c r="K849" s="13">
        <v>12500</v>
      </c>
      <c r="L849" s="13">
        <v>125</v>
      </c>
      <c r="M849" s="14">
        <v>100</v>
      </c>
      <c r="N849" s="15">
        <v>160</v>
      </c>
      <c r="O849" s="27" t="s">
        <v>537</v>
      </c>
      <c r="P849" s="6">
        <v>12.8</v>
      </c>
      <c r="Q849" s="6">
        <v>1.6</v>
      </c>
      <c r="R849" s="27"/>
      <c r="S849" s="7"/>
    </row>
    <row r="850" spans="1:19" x14ac:dyDescent="0.25">
      <c r="A850" t="s">
        <v>23</v>
      </c>
      <c r="B850" t="s">
        <v>18</v>
      </c>
      <c r="D850" s="25" t="s">
        <v>390</v>
      </c>
      <c r="E850" s="7" t="s">
        <v>25</v>
      </c>
      <c r="F850" t="s">
        <v>21</v>
      </c>
      <c r="G850" t="s">
        <v>22</v>
      </c>
      <c r="H850" s="5">
        <v>3</v>
      </c>
      <c r="I850" s="5" t="s">
        <v>9</v>
      </c>
      <c r="J850">
        <v>3</v>
      </c>
      <c r="K850" s="8">
        <v>5500</v>
      </c>
      <c r="L850" s="8">
        <v>110</v>
      </c>
      <c r="M850" s="9">
        <v>50</v>
      </c>
      <c r="N850" s="10">
        <v>159</v>
      </c>
      <c r="O850" s="25" t="s">
        <v>538</v>
      </c>
      <c r="P850" s="6">
        <v>28.90909090909091</v>
      </c>
      <c r="Q850" s="6">
        <v>3.18</v>
      </c>
      <c r="R850" s="25"/>
      <c r="S850" s="16"/>
    </row>
    <row r="851" spans="1:19" x14ac:dyDescent="0.25">
      <c r="A851" t="s">
        <v>23</v>
      </c>
      <c r="B851" t="s">
        <v>18</v>
      </c>
      <c r="D851" s="21" t="s">
        <v>390</v>
      </c>
      <c r="E851" s="7" t="s">
        <v>25</v>
      </c>
      <c r="F851" t="s">
        <v>21</v>
      </c>
      <c r="G851" t="s">
        <v>22</v>
      </c>
      <c r="H851" s="5">
        <v>5</v>
      </c>
      <c r="I851" s="5" t="s">
        <v>9</v>
      </c>
      <c r="J851">
        <v>5</v>
      </c>
      <c r="K851" s="13">
        <v>12500</v>
      </c>
      <c r="L851" s="13">
        <v>125</v>
      </c>
      <c r="M851" s="14">
        <v>100</v>
      </c>
      <c r="N851" s="15">
        <v>149.99</v>
      </c>
      <c r="O851" s="19" t="s">
        <v>539</v>
      </c>
      <c r="P851" s="6">
        <v>11.999200000000002</v>
      </c>
      <c r="Q851" s="6">
        <v>1.4999</v>
      </c>
      <c r="R851" s="19"/>
      <c r="S851" s="7"/>
    </row>
    <row r="852" spans="1:19" x14ac:dyDescent="0.25">
      <c r="A852" t="s">
        <v>23</v>
      </c>
      <c r="B852" t="s">
        <v>18</v>
      </c>
      <c r="D852" s="7" t="s">
        <v>390</v>
      </c>
      <c r="E852" s="7" t="s">
        <v>25</v>
      </c>
      <c r="F852" t="s">
        <v>21</v>
      </c>
      <c r="G852" t="s">
        <v>22</v>
      </c>
      <c r="H852" s="5">
        <v>6</v>
      </c>
      <c r="I852" s="5" t="s">
        <v>9</v>
      </c>
      <c r="J852">
        <v>6</v>
      </c>
      <c r="K852" s="8">
        <v>15000</v>
      </c>
      <c r="L852" s="8">
        <v>150</v>
      </c>
      <c r="M852" s="9">
        <v>100</v>
      </c>
      <c r="N852" s="10">
        <v>149.99</v>
      </c>
      <c r="O852" s="7" t="s">
        <v>452</v>
      </c>
      <c r="P852" s="6">
        <v>9.9993333333333343</v>
      </c>
      <c r="Q852" s="6">
        <v>1.4999</v>
      </c>
      <c r="R852" s="7"/>
      <c r="S852" s="12"/>
    </row>
    <row r="853" spans="1:19" x14ac:dyDescent="0.25">
      <c r="A853" t="s">
        <v>23</v>
      </c>
      <c r="B853" t="s">
        <v>18</v>
      </c>
      <c r="D853" s="21" t="s">
        <v>390</v>
      </c>
      <c r="E853" s="7" t="s">
        <v>25</v>
      </c>
      <c r="F853" t="s">
        <v>21</v>
      </c>
      <c r="G853" t="s">
        <v>22</v>
      </c>
      <c r="H853" s="5">
        <v>7</v>
      </c>
      <c r="I853" s="5" t="s">
        <v>9</v>
      </c>
      <c r="J853">
        <v>7</v>
      </c>
      <c r="K853" s="13">
        <v>18755</v>
      </c>
      <c r="L853" s="13">
        <v>125.03333333333333</v>
      </c>
      <c r="M853" s="14">
        <v>150</v>
      </c>
      <c r="N853" s="15">
        <v>149.875</v>
      </c>
      <c r="O853" s="21" t="s">
        <v>540</v>
      </c>
      <c r="P853" s="6">
        <v>7.9912023460410566</v>
      </c>
      <c r="Q853" s="6">
        <v>0.99916666666666665</v>
      </c>
      <c r="R853" s="21"/>
      <c r="S853" s="7"/>
    </row>
    <row r="854" spans="1:19" x14ac:dyDescent="0.25">
      <c r="A854" t="s">
        <v>23</v>
      </c>
      <c r="B854" t="s">
        <v>18</v>
      </c>
      <c r="D854" s="23" t="s">
        <v>390</v>
      </c>
      <c r="E854" s="7" t="s">
        <v>25</v>
      </c>
      <c r="F854" t="s">
        <v>21</v>
      </c>
      <c r="G854" t="s">
        <v>22</v>
      </c>
      <c r="H854" s="5">
        <v>6</v>
      </c>
      <c r="I854" s="5" t="s">
        <v>9</v>
      </c>
      <c r="J854">
        <v>6</v>
      </c>
      <c r="K854" s="8">
        <v>15000</v>
      </c>
      <c r="L854" s="8">
        <v>125</v>
      </c>
      <c r="M854" s="9">
        <v>120</v>
      </c>
      <c r="N854" s="10">
        <v>139.99</v>
      </c>
      <c r="O854" s="23" t="s">
        <v>541</v>
      </c>
      <c r="P854" s="6">
        <v>9.3326666666666682</v>
      </c>
      <c r="Q854" s="6">
        <v>1.1665833333333333</v>
      </c>
      <c r="R854" s="23"/>
      <c r="S854" s="12"/>
    </row>
    <row r="855" spans="1:19" x14ac:dyDescent="0.25">
      <c r="A855" t="s">
        <v>23</v>
      </c>
      <c r="B855" t="s">
        <v>18</v>
      </c>
      <c r="D855" s="12" t="s">
        <v>390</v>
      </c>
      <c r="E855" s="7" t="s">
        <v>25</v>
      </c>
      <c r="F855" t="s">
        <v>21</v>
      </c>
      <c r="G855" t="s">
        <v>22</v>
      </c>
      <c r="H855" s="5">
        <v>6</v>
      </c>
      <c r="I855" s="5" t="s">
        <v>9</v>
      </c>
      <c r="J855">
        <v>6</v>
      </c>
      <c r="K855" s="13">
        <v>15000</v>
      </c>
      <c r="L855" s="13">
        <v>150</v>
      </c>
      <c r="M855" s="14">
        <v>100</v>
      </c>
      <c r="N855" s="15">
        <v>118</v>
      </c>
      <c r="O855" s="12" t="s">
        <v>452</v>
      </c>
      <c r="P855" s="6">
        <v>7.8666666666666663</v>
      </c>
      <c r="Q855" s="6">
        <v>1.18</v>
      </c>
      <c r="R855" s="12"/>
      <c r="S855" s="17"/>
    </row>
    <row r="856" spans="1:19" x14ac:dyDescent="0.25">
      <c r="A856" t="s">
        <v>23</v>
      </c>
      <c r="B856" t="s">
        <v>18</v>
      </c>
      <c r="D856" s="25" t="s">
        <v>390</v>
      </c>
      <c r="E856" s="7" t="s">
        <v>25</v>
      </c>
      <c r="F856" t="s">
        <v>21</v>
      </c>
      <c r="G856" t="s">
        <v>22</v>
      </c>
      <c r="H856" s="5">
        <v>2</v>
      </c>
      <c r="I856" s="5" t="s">
        <v>9</v>
      </c>
      <c r="J856">
        <v>2</v>
      </c>
      <c r="K856" s="8">
        <v>4000</v>
      </c>
      <c r="L856" s="8">
        <v>100</v>
      </c>
      <c r="M856" s="9">
        <v>40</v>
      </c>
      <c r="N856" s="10">
        <v>99.99</v>
      </c>
      <c r="O856" s="25" t="s">
        <v>542</v>
      </c>
      <c r="P856" s="6">
        <v>24.997499999999999</v>
      </c>
      <c r="Q856" s="6">
        <v>2.4997499999999997</v>
      </c>
      <c r="R856" s="25"/>
      <c r="S856" s="17"/>
    </row>
    <row r="857" spans="1:19" x14ac:dyDescent="0.25">
      <c r="A857" t="s">
        <v>23</v>
      </c>
      <c r="B857" t="s">
        <v>18</v>
      </c>
      <c r="D857" s="21" t="s">
        <v>390</v>
      </c>
      <c r="E857" s="7" t="s">
        <v>25</v>
      </c>
      <c r="F857" t="s">
        <v>21</v>
      </c>
      <c r="G857" t="s">
        <v>22</v>
      </c>
      <c r="H857" s="5">
        <v>5</v>
      </c>
      <c r="I857" s="5" t="s">
        <v>9</v>
      </c>
      <c r="J857">
        <v>5</v>
      </c>
      <c r="K857" s="13">
        <v>12500</v>
      </c>
      <c r="L857" s="13">
        <v>125</v>
      </c>
      <c r="M857" s="14">
        <v>100</v>
      </c>
      <c r="N857" s="15">
        <v>99</v>
      </c>
      <c r="O857" s="21" t="s">
        <v>543</v>
      </c>
      <c r="P857" s="6">
        <v>7.92</v>
      </c>
      <c r="Q857" s="6">
        <v>0.99</v>
      </c>
      <c r="R857" s="21"/>
      <c r="S857" s="23"/>
    </row>
    <row r="858" spans="1:19" x14ac:dyDescent="0.25">
      <c r="A858" t="s">
        <v>23</v>
      </c>
      <c r="B858" t="s">
        <v>18</v>
      </c>
      <c r="D858" s="25" t="s">
        <v>390</v>
      </c>
      <c r="E858" s="7" t="s">
        <v>25</v>
      </c>
      <c r="F858" t="s">
        <v>21</v>
      </c>
      <c r="G858" t="s">
        <v>22</v>
      </c>
      <c r="H858" s="5">
        <v>3</v>
      </c>
      <c r="I858" s="5" t="s">
        <v>9</v>
      </c>
      <c r="J858">
        <v>3</v>
      </c>
      <c r="K858" s="8">
        <v>5500</v>
      </c>
      <c r="L858" s="8">
        <v>110</v>
      </c>
      <c r="M858" s="9">
        <v>50</v>
      </c>
      <c r="N858" s="10">
        <v>98.99</v>
      </c>
      <c r="O858" s="25" t="s">
        <v>544</v>
      </c>
      <c r="P858" s="6">
        <v>17.998181818181816</v>
      </c>
      <c r="Q858" s="6">
        <v>1.9798</v>
      </c>
      <c r="R858" s="25"/>
      <c r="S858" s="17"/>
    </row>
    <row r="859" spans="1:19" x14ac:dyDescent="0.25">
      <c r="A859" t="s">
        <v>23</v>
      </c>
      <c r="B859" t="s">
        <v>18</v>
      </c>
      <c r="D859" s="21" t="s">
        <v>390</v>
      </c>
      <c r="E859" s="7" t="s">
        <v>25</v>
      </c>
      <c r="F859" t="s">
        <v>21</v>
      </c>
      <c r="G859" t="s">
        <v>22</v>
      </c>
      <c r="H859" s="5">
        <v>6</v>
      </c>
      <c r="I859" s="5" t="s">
        <v>9</v>
      </c>
      <c r="J859">
        <v>6</v>
      </c>
      <c r="K859" s="13">
        <v>15000</v>
      </c>
      <c r="L859" s="13">
        <v>125</v>
      </c>
      <c r="M859" s="14">
        <v>120</v>
      </c>
      <c r="N859" s="15">
        <v>91.5</v>
      </c>
      <c r="O859" s="21" t="s">
        <v>545</v>
      </c>
      <c r="P859" s="6">
        <v>6.1000000000000005</v>
      </c>
      <c r="Q859" s="6">
        <v>0.76249999999999996</v>
      </c>
      <c r="R859" s="21"/>
      <c r="S859" s="7"/>
    </row>
    <row r="860" spans="1:19" x14ac:dyDescent="0.25">
      <c r="A860" t="s">
        <v>23</v>
      </c>
      <c r="B860" t="s">
        <v>18</v>
      </c>
      <c r="D860" s="25" t="s">
        <v>390</v>
      </c>
      <c r="E860" s="7" t="s">
        <v>25</v>
      </c>
      <c r="F860" t="s">
        <v>21</v>
      </c>
      <c r="G860" t="s">
        <v>22</v>
      </c>
      <c r="H860" s="5">
        <v>3</v>
      </c>
      <c r="I860" s="5" t="s">
        <v>9</v>
      </c>
      <c r="J860">
        <v>3</v>
      </c>
      <c r="K860" s="8">
        <v>5500</v>
      </c>
      <c r="L860" s="8">
        <v>91.666666666666671</v>
      </c>
      <c r="M860" s="9">
        <v>60</v>
      </c>
      <c r="N860" s="10">
        <v>87</v>
      </c>
      <c r="O860" s="25" t="s">
        <v>546</v>
      </c>
      <c r="P860" s="6">
        <v>15.818181818181818</v>
      </c>
      <c r="Q860" s="6">
        <v>1.45</v>
      </c>
      <c r="R860" s="25"/>
      <c r="S860" s="21"/>
    </row>
    <row r="861" spans="1:19" x14ac:dyDescent="0.25">
      <c r="A861" t="s">
        <v>23</v>
      </c>
      <c r="B861" t="s">
        <v>18</v>
      </c>
      <c r="D861" s="27" t="s">
        <v>390</v>
      </c>
      <c r="E861" s="7" t="s">
        <v>25</v>
      </c>
      <c r="F861" t="s">
        <v>21</v>
      </c>
      <c r="G861" t="s">
        <v>22</v>
      </c>
      <c r="H861" s="5">
        <v>1</v>
      </c>
      <c r="I861" s="5" t="s">
        <v>9</v>
      </c>
      <c r="J861">
        <v>1</v>
      </c>
      <c r="K861" s="13">
        <v>2400</v>
      </c>
      <c r="L861" s="13">
        <v>100</v>
      </c>
      <c r="M861" s="14">
        <v>24</v>
      </c>
      <c r="N861" s="15">
        <v>59.99</v>
      </c>
      <c r="O861" s="27" t="s">
        <v>549</v>
      </c>
      <c r="P861" s="6">
        <v>24.995833333333334</v>
      </c>
      <c r="Q861" s="6">
        <v>2.4995833333333333</v>
      </c>
      <c r="R861" s="27"/>
      <c r="S861" s="17"/>
    </row>
    <row r="862" spans="1:19" x14ac:dyDescent="0.25">
      <c r="A862" t="s">
        <v>23</v>
      </c>
      <c r="B862" t="s">
        <v>18</v>
      </c>
      <c r="D862" s="23" t="s">
        <v>390</v>
      </c>
      <c r="E862" s="7" t="s">
        <v>25</v>
      </c>
      <c r="F862" t="s">
        <v>21</v>
      </c>
      <c r="G862" t="s">
        <v>22</v>
      </c>
      <c r="H862" s="5">
        <v>5</v>
      </c>
      <c r="I862" s="5" t="s">
        <v>9</v>
      </c>
      <c r="J862">
        <v>5</v>
      </c>
      <c r="K862" s="8">
        <v>12000</v>
      </c>
      <c r="L862" s="8">
        <v>100</v>
      </c>
      <c r="M862" s="9">
        <v>120</v>
      </c>
      <c r="N862" s="10">
        <v>50.69</v>
      </c>
      <c r="O862" s="23" t="s">
        <v>550</v>
      </c>
      <c r="P862" s="6">
        <v>4.2241666666666671</v>
      </c>
      <c r="Q862" s="6">
        <v>0.42241666666666666</v>
      </c>
      <c r="R862" s="23"/>
      <c r="S862" s="21"/>
    </row>
    <row r="863" spans="1:19" x14ac:dyDescent="0.25">
      <c r="A863" t="s">
        <v>23</v>
      </c>
      <c r="B863" t="s">
        <v>18</v>
      </c>
      <c r="D863" s="21" t="s">
        <v>390</v>
      </c>
      <c r="E863" s="7" t="s">
        <v>25</v>
      </c>
      <c r="F863" t="s">
        <v>21</v>
      </c>
      <c r="G863" t="s">
        <v>22</v>
      </c>
      <c r="H863" s="5">
        <v>15</v>
      </c>
      <c r="I863" s="5" t="s">
        <v>9</v>
      </c>
      <c r="J863">
        <v>15</v>
      </c>
      <c r="K863" s="13">
        <v>33000</v>
      </c>
      <c r="L863" s="13">
        <v>110</v>
      </c>
      <c r="M863" s="14">
        <v>300</v>
      </c>
      <c r="N863" s="15">
        <v>41.99</v>
      </c>
      <c r="O863" s="21" t="s">
        <v>551</v>
      </c>
      <c r="P863" s="6">
        <v>1.2724242424242425</v>
      </c>
      <c r="Q863" s="6">
        <v>0.13996666666666668</v>
      </c>
      <c r="R863" s="21"/>
      <c r="S863" s="25"/>
    </row>
    <row r="864" spans="1:19" x14ac:dyDescent="0.25">
      <c r="A864" t="s">
        <v>23</v>
      </c>
      <c r="B864" t="s">
        <v>18</v>
      </c>
      <c r="D864" s="23" t="s">
        <v>390</v>
      </c>
      <c r="E864" s="7" t="s">
        <v>25</v>
      </c>
      <c r="F864" t="s">
        <v>21</v>
      </c>
      <c r="G864" t="s">
        <v>22</v>
      </c>
      <c r="H864" s="5">
        <v>15</v>
      </c>
      <c r="I864" s="5" t="s">
        <v>9</v>
      </c>
      <c r="J864">
        <v>15</v>
      </c>
      <c r="K864" s="8">
        <v>33000</v>
      </c>
      <c r="L864" s="8">
        <v>110</v>
      </c>
      <c r="M864" s="9">
        <v>300</v>
      </c>
      <c r="N864" s="10">
        <v>35.99</v>
      </c>
      <c r="O864" s="23" t="s">
        <v>552</v>
      </c>
      <c r="P864" s="6">
        <v>1.0906060606060606</v>
      </c>
      <c r="Q864" s="6">
        <v>0.11996666666666668</v>
      </c>
      <c r="R864" s="23"/>
      <c r="S864" s="27"/>
    </row>
    <row r="865" spans="1:19" x14ac:dyDescent="0.25">
      <c r="A865" t="s">
        <v>23</v>
      </c>
      <c r="B865" t="s">
        <v>18</v>
      </c>
      <c r="D865" s="7" t="s">
        <v>19</v>
      </c>
      <c r="E865" s="7" t="s">
        <v>25</v>
      </c>
      <c r="F865" t="s">
        <v>21</v>
      </c>
      <c r="G865" t="s">
        <v>22</v>
      </c>
      <c r="H865" s="5">
        <v>1</v>
      </c>
      <c r="I865" s="5" t="s">
        <v>9</v>
      </c>
      <c r="J865">
        <v>1</v>
      </c>
      <c r="K865" s="8">
        <v>1500</v>
      </c>
      <c r="L865" s="8">
        <v>100</v>
      </c>
      <c r="M865" s="9">
        <v>15</v>
      </c>
      <c r="N865" s="10">
        <v>299.99</v>
      </c>
      <c r="O865" s="7" t="s">
        <v>246</v>
      </c>
      <c r="P865" s="6">
        <v>199.99333333333334</v>
      </c>
      <c r="Q865" s="6">
        <v>19.999333333333333</v>
      </c>
      <c r="R865" s="7"/>
      <c r="S865" s="25"/>
    </row>
    <row r="866" spans="1:19" x14ac:dyDescent="0.25">
      <c r="A866" t="s">
        <v>23</v>
      </c>
      <c r="B866" t="s">
        <v>18</v>
      </c>
      <c r="D866" s="12" t="s">
        <v>19</v>
      </c>
      <c r="E866" s="7" t="s">
        <v>20</v>
      </c>
      <c r="F866" t="s">
        <v>21</v>
      </c>
      <c r="G866" t="s">
        <v>22</v>
      </c>
      <c r="H866" s="5">
        <v>1</v>
      </c>
      <c r="I866" s="5" t="s">
        <v>9</v>
      </c>
      <c r="J866">
        <v>1</v>
      </c>
      <c r="K866" s="13">
        <v>2722</v>
      </c>
      <c r="L866" s="13">
        <v>108.88</v>
      </c>
      <c r="M866" s="14">
        <v>25</v>
      </c>
      <c r="N866" s="15">
        <v>199.59</v>
      </c>
      <c r="O866" s="16" t="s">
        <v>281</v>
      </c>
      <c r="P866" s="6">
        <v>73.324761204996321</v>
      </c>
      <c r="Q866" s="6">
        <v>7.9836</v>
      </c>
      <c r="R866" s="16"/>
      <c r="S866" s="27"/>
    </row>
    <row r="867" spans="1:19" x14ac:dyDescent="0.25">
      <c r="A867" t="s">
        <v>23</v>
      </c>
      <c r="B867" t="s">
        <v>18</v>
      </c>
      <c r="D867" s="7" t="s">
        <v>19</v>
      </c>
      <c r="E867" s="7" t="s">
        <v>25</v>
      </c>
      <c r="F867" t="s">
        <v>21</v>
      </c>
      <c r="G867" t="s">
        <v>22</v>
      </c>
      <c r="H867" s="5">
        <v>1</v>
      </c>
      <c r="I867" s="5" t="s">
        <v>9</v>
      </c>
      <c r="J867">
        <v>1</v>
      </c>
      <c r="K867" s="8">
        <v>3000</v>
      </c>
      <c r="L867" s="8">
        <v>100</v>
      </c>
      <c r="M867" s="9">
        <v>30</v>
      </c>
      <c r="N867" s="10">
        <v>29.99</v>
      </c>
      <c r="O867" s="7" t="s">
        <v>553</v>
      </c>
      <c r="P867" s="6">
        <v>9.9966666666666661</v>
      </c>
      <c r="Q867" s="6">
        <v>0.99966666666666659</v>
      </c>
      <c r="R867" s="7"/>
      <c r="S867" s="17"/>
    </row>
    <row r="868" spans="1:19" x14ac:dyDescent="0.25">
      <c r="A868" t="s">
        <v>23</v>
      </c>
      <c r="B868" t="s">
        <v>18</v>
      </c>
      <c r="D868" s="12" t="s">
        <v>19</v>
      </c>
      <c r="E868" s="7" t="s">
        <v>25</v>
      </c>
      <c r="F868" t="s">
        <v>21</v>
      </c>
      <c r="G868" t="s">
        <v>22</v>
      </c>
      <c r="H868" s="5">
        <v>1</v>
      </c>
      <c r="I868" s="5" t="s">
        <v>9</v>
      </c>
      <c r="J868">
        <v>1</v>
      </c>
      <c r="K868" s="13">
        <v>3200</v>
      </c>
      <c r="L868" s="13">
        <v>106.66666666666667</v>
      </c>
      <c r="M868" s="14">
        <v>30</v>
      </c>
      <c r="N868" s="15">
        <v>488.9</v>
      </c>
      <c r="O868" s="16" t="s">
        <v>554</v>
      </c>
      <c r="P868" s="6">
        <v>152.78124999999997</v>
      </c>
      <c r="Q868" s="6">
        <v>16.296666666666667</v>
      </c>
      <c r="R868" s="16"/>
      <c r="S868" s="21"/>
    </row>
    <row r="869" spans="1:19" x14ac:dyDescent="0.25">
      <c r="A869" t="s">
        <v>23</v>
      </c>
      <c r="B869" t="s">
        <v>18</v>
      </c>
      <c r="D869" s="7" t="s">
        <v>19</v>
      </c>
      <c r="E869" s="7" t="s">
        <v>25</v>
      </c>
      <c r="F869" t="s">
        <v>21</v>
      </c>
      <c r="G869" t="s">
        <v>22</v>
      </c>
      <c r="H869" s="5">
        <v>2</v>
      </c>
      <c r="I869" s="5" t="s">
        <v>9</v>
      </c>
      <c r="J869">
        <v>2</v>
      </c>
      <c r="K869" s="8">
        <v>3220</v>
      </c>
      <c r="L869" s="8">
        <v>119.25925925925925</v>
      </c>
      <c r="M869" s="9">
        <v>27</v>
      </c>
      <c r="N869" s="10">
        <v>36.950000000000003</v>
      </c>
      <c r="O869" s="11" t="s">
        <v>555</v>
      </c>
      <c r="P869" s="6">
        <v>11.475155279503108</v>
      </c>
      <c r="Q869" s="6">
        <v>1.3685185185185187</v>
      </c>
      <c r="R869" s="11"/>
      <c r="S869" s="17"/>
    </row>
    <row r="870" spans="1:19" x14ac:dyDescent="0.25">
      <c r="A870" t="s">
        <v>23</v>
      </c>
      <c r="B870" t="s">
        <v>18</v>
      </c>
      <c r="D870" s="12" t="s">
        <v>19</v>
      </c>
      <c r="E870" s="7" t="s">
        <v>25</v>
      </c>
      <c r="F870" t="s">
        <v>21</v>
      </c>
      <c r="G870" t="s">
        <v>22</v>
      </c>
      <c r="H870" s="5">
        <v>2</v>
      </c>
      <c r="I870" s="5" t="s">
        <v>9</v>
      </c>
      <c r="J870">
        <v>2</v>
      </c>
      <c r="K870" s="13">
        <v>3280</v>
      </c>
      <c r="L870" s="13">
        <v>82</v>
      </c>
      <c r="M870" s="14">
        <v>40</v>
      </c>
      <c r="N870" s="15">
        <v>472.6</v>
      </c>
      <c r="O870" s="16" t="s">
        <v>556</v>
      </c>
      <c r="P870" s="6">
        <v>144.08536585365854</v>
      </c>
      <c r="Q870" s="6">
        <v>11.815000000000001</v>
      </c>
      <c r="R870" s="16"/>
      <c r="S870" s="27"/>
    </row>
    <row r="871" spans="1:19" x14ac:dyDescent="0.25">
      <c r="A871" t="s">
        <v>23</v>
      </c>
      <c r="B871" t="s">
        <v>18</v>
      </c>
      <c r="D871" s="7" t="s">
        <v>19</v>
      </c>
      <c r="E871" s="7" t="s">
        <v>25</v>
      </c>
      <c r="F871" t="s">
        <v>21</v>
      </c>
      <c r="G871" t="s">
        <v>22</v>
      </c>
      <c r="H871" s="5">
        <v>2</v>
      </c>
      <c r="I871" s="5" t="s">
        <v>9</v>
      </c>
      <c r="J871">
        <v>2</v>
      </c>
      <c r="K871" s="8">
        <v>3400</v>
      </c>
      <c r="L871" s="8">
        <v>68</v>
      </c>
      <c r="M871" s="9">
        <v>50</v>
      </c>
      <c r="N871" s="10">
        <v>129.62</v>
      </c>
      <c r="O871" s="11" t="s">
        <v>323</v>
      </c>
      <c r="P871" s="6">
        <v>38.123529411764707</v>
      </c>
      <c r="Q871" s="6">
        <v>2.5924</v>
      </c>
      <c r="R871" s="11"/>
      <c r="S871" s="7"/>
    </row>
    <row r="872" spans="1:19" x14ac:dyDescent="0.25">
      <c r="A872" t="s">
        <v>23</v>
      </c>
      <c r="B872" t="s">
        <v>18</v>
      </c>
      <c r="D872" s="12" t="s">
        <v>19</v>
      </c>
      <c r="E872" s="7" t="s">
        <v>37</v>
      </c>
      <c r="F872" t="s">
        <v>21</v>
      </c>
      <c r="G872" t="s">
        <v>22</v>
      </c>
      <c r="H872" s="5">
        <v>2</v>
      </c>
      <c r="I872" s="5" t="s">
        <v>9</v>
      </c>
      <c r="J872">
        <v>2</v>
      </c>
      <c r="K872" s="13">
        <v>3700</v>
      </c>
      <c r="L872" s="13">
        <v>69.811320754716988</v>
      </c>
      <c r="M872" s="14">
        <v>53</v>
      </c>
      <c r="N872" s="15">
        <v>255.89</v>
      </c>
      <c r="O872" s="12" t="s">
        <v>557</v>
      </c>
      <c r="P872" s="6">
        <v>69.159459459459455</v>
      </c>
      <c r="Q872" s="6">
        <v>4.8281132075471698</v>
      </c>
      <c r="R872" s="12"/>
      <c r="S872" s="17"/>
    </row>
    <row r="873" spans="1:19" x14ac:dyDescent="0.25">
      <c r="A873" t="s">
        <v>23</v>
      </c>
      <c r="B873" t="s">
        <v>18</v>
      </c>
      <c r="D873" s="7" t="s">
        <v>19</v>
      </c>
      <c r="E873" s="7" t="s">
        <v>25</v>
      </c>
      <c r="F873" t="s">
        <v>21</v>
      </c>
      <c r="G873" t="s">
        <v>22</v>
      </c>
      <c r="H873" s="5">
        <v>2</v>
      </c>
      <c r="I873" s="5" t="s">
        <v>9</v>
      </c>
      <c r="J873">
        <v>2</v>
      </c>
      <c r="K873" s="8">
        <v>4000</v>
      </c>
      <c r="L873" s="8">
        <v>76.92307692307692</v>
      </c>
      <c r="M873" s="9">
        <v>52</v>
      </c>
      <c r="N873" s="10">
        <v>487.67</v>
      </c>
      <c r="O873" s="11" t="s">
        <v>558</v>
      </c>
      <c r="P873" s="6">
        <v>121.9175</v>
      </c>
      <c r="Q873" s="6">
        <v>9.3782692307692308</v>
      </c>
      <c r="R873" s="11"/>
      <c r="S873" s="23"/>
    </row>
    <row r="874" spans="1:19" x14ac:dyDescent="0.25">
      <c r="A874" t="s">
        <v>23</v>
      </c>
      <c r="B874" t="s">
        <v>18</v>
      </c>
      <c r="D874" s="12" t="s">
        <v>19</v>
      </c>
      <c r="E874" s="7" t="s">
        <v>25</v>
      </c>
      <c r="F874" t="s">
        <v>21</v>
      </c>
      <c r="G874" t="s">
        <v>22</v>
      </c>
      <c r="H874" s="5">
        <v>2</v>
      </c>
      <c r="I874" s="5" t="s">
        <v>9</v>
      </c>
      <c r="J874">
        <v>2</v>
      </c>
      <c r="K874" s="13">
        <v>4000</v>
      </c>
      <c r="L874" s="13">
        <v>100</v>
      </c>
      <c r="M874" s="14">
        <v>40</v>
      </c>
      <c r="N874" s="15">
        <v>258.45999999999998</v>
      </c>
      <c r="O874" s="16" t="s">
        <v>559</v>
      </c>
      <c r="P874" s="6">
        <v>64.614999999999995</v>
      </c>
      <c r="Q874" s="6">
        <v>6.4614999999999991</v>
      </c>
      <c r="R874" s="16"/>
      <c r="S874" s="27"/>
    </row>
    <row r="875" spans="1:19" x14ac:dyDescent="0.25">
      <c r="A875" t="s">
        <v>23</v>
      </c>
      <c r="B875" t="s">
        <v>18</v>
      </c>
      <c r="D875" s="7" t="s">
        <v>19</v>
      </c>
      <c r="E875" s="7" t="s">
        <v>20</v>
      </c>
      <c r="F875" t="s">
        <v>21</v>
      </c>
      <c r="G875" t="s">
        <v>22</v>
      </c>
      <c r="H875" s="5">
        <v>2</v>
      </c>
      <c r="I875" s="5" t="s">
        <v>9</v>
      </c>
      <c r="J875">
        <v>2</v>
      </c>
      <c r="K875" s="8">
        <v>4109</v>
      </c>
      <c r="L875" s="8">
        <v>97.833333333333329</v>
      </c>
      <c r="M875" s="9">
        <v>42</v>
      </c>
      <c r="N875" s="10">
        <v>221.76</v>
      </c>
      <c r="O875" s="11" t="s">
        <v>270</v>
      </c>
      <c r="P875" s="6">
        <v>53.969335604770009</v>
      </c>
      <c r="Q875" s="6">
        <v>5.2799999999999994</v>
      </c>
      <c r="R875" s="11"/>
      <c r="S875" s="17"/>
    </row>
    <row r="876" spans="1:19" x14ac:dyDescent="0.25">
      <c r="A876" t="s">
        <v>23</v>
      </c>
      <c r="B876" t="s">
        <v>18</v>
      </c>
      <c r="D876" s="12" t="s">
        <v>19</v>
      </c>
      <c r="E876" s="7" t="s">
        <v>25</v>
      </c>
      <c r="F876" t="s">
        <v>21</v>
      </c>
      <c r="G876" t="s">
        <v>22</v>
      </c>
      <c r="H876" s="5">
        <v>2</v>
      </c>
      <c r="I876" s="5" t="s">
        <v>9</v>
      </c>
      <c r="J876">
        <v>2</v>
      </c>
      <c r="K876" s="13">
        <v>4300</v>
      </c>
      <c r="L876" s="13">
        <v>119.44444444444444</v>
      </c>
      <c r="M876" s="14">
        <v>36</v>
      </c>
      <c r="N876" s="15">
        <v>46.2</v>
      </c>
      <c r="O876" s="16" t="s">
        <v>560</v>
      </c>
      <c r="P876" s="6">
        <v>10.744186046511629</v>
      </c>
      <c r="Q876" s="6">
        <v>1.2833333333333334</v>
      </c>
      <c r="R876" s="16"/>
      <c r="S876" s="17"/>
    </row>
    <row r="877" spans="1:19" x14ac:dyDescent="0.25">
      <c r="A877" t="s">
        <v>23</v>
      </c>
      <c r="B877" t="s">
        <v>18</v>
      </c>
      <c r="D877" s="7" t="s">
        <v>19</v>
      </c>
      <c r="E877" s="7" t="s">
        <v>25</v>
      </c>
      <c r="F877" t="s">
        <v>21</v>
      </c>
      <c r="G877" t="s">
        <v>22</v>
      </c>
      <c r="H877" s="5">
        <v>2</v>
      </c>
      <c r="I877" s="5" t="s">
        <v>9</v>
      </c>
      <c r="J877">
        <v>2</v>
      </c>
      <c r="K877" s="8">
        <v>4400</v>
      </c>
      <c r="L877" s="8">
        <v>110</v>
      </c>
      <c r="M877" s="9">
        <v>40</v>
      </c>
      <c r="N877" s="10">
        <v>381.54</v>
      </c>
      <c r="O877" s="11" t="s">
        <v>561</v>
      </c>
      <c r="P877" s="6">
        <v>86.713636363636368</v>
      </c>
      <c r="Q877" s="6">
        <v>9.5385000000000009</v>
      </c>
      <c r="R877" s="11"/>
      <c r="S877" s="23"/>
    </row>
    <row r="878" spans="1:19" x14ac:dyDescent="0.25">
      <c r="A878" t="s">
        <v>23</v>
      </c>
      <c r="B878" t="s">
        <v>18</v>
      </c>
      <c r="D878" s="12" t="s">
        <v>19</v>
      </c>
      <c r="E878" s="7" t="s">
        <v>25</v>
      </c>
      <c r="F878" t="s">
        <v>21</v>
      </c>
      <c r="G878" t="s">
        <v>22</v>
      </c>
      <c r="H878" s="5">
        <v>2</v>
      </c>
      <c r="I878" s="5" t="s">
        <v>9</v>
      </c>
      <c r="J878">
        <v>2</v>
      </c>
      <c r="K878" s="13">
        <v>4431</v>
      </c>
      <c r="L878" s="13">
        <v>138.46875</v>
      </c>
      <c r="M878" s="14">
        <v>32</v>
      </c>
      <c r="N878" s="15">
        <v>279.99</v>
      </c>
      <c r="O878" s="16" t="s">
        <v>562</v>
      </c>
      <c r="P878" s="6">
        <v>63.188896411645224</v>
      </c>
      <c r="Q878" s="6">
        <v>8.7496875000000003</v>
      </c>
      <c r="R878" s="16"/>
      <c r="S878" s="27"/>
    </row>
    <row r="879" spans="1:19" x14ac:dyDescent="0.25">
      <c r="A879" t="s">
        <v>23</v>
      </c>
      <c r="B879" t="s">
        <v>18</v>
      </c>
      <c r="D879" s="7" t="s">
        <v>19</v>
      </c>
      <c r="E879" s="7" t="s">
        <v>25</v>
      </c>
      <c r="F879" t="s">
        <v>21</v>
      </c>
      <c r="G879" t="s">
        <v>22</v>
      </c>
      <c r="H879" s="5">
        <v>2</v>
      </c>
      <c r="I879" s="5" t="s">
        <v>9</v>
      </c>
      <c r="J879">
        <v>2</v>
      </c>
      <c r="K879" s="8">
        <v>4431</v>
      </c>
      <c r="L879" s="8">
        <v>138.46875</v>
      </c>
      <c r="M879" s="9">
        <v>32</v>
      </c>
      <c r="N879" s="10">
        <v>333.3</v>
      </c>
      <c r="O879" s="11" t="s">
        <v>563</v>
      </c>
      <c r="P879" s="6">
        <v>75.220040622884227</v>
      </c>
      <c r="Q879" s="6">
        <v>10.415625</v>
      </c>
      <c r="R879" s="11"/>
      <c r="S879" s="25"/>
    </row>
    <row r="880" spans="1:19" x14ac:dyDescent="0.25">
      <c r="A880" t="s">
        <v>23</v>
      </c>
      <c r="B880" t="s">
        <v>18</v>
      </c>
      <c r="D880" s="12" t="s">
        <v>19</v>
      </c>
      <c r="E880" s="7" t="s">
        <v>25</v>
      </c>
      <c r="F880" t="s">
        <v>21</v>
      </c>
      <c r="G880" t="s">
        <v>22</v>
      </c>
      <c r="H880" s="5">
        <v>2</v>
      </c>
      <c r="I880" s="5" t="s">
        <v>9</v>
      </c>
      <c r="J880">
        <v>2</v>
      </c>
      <c r="K880" s="13">
        <v>4800</v>
      </c>
      <c r="L880" s="13">
        <v>80</v>
      </c>
      <c r="M880" s="14">
        <v>60</v>
      </c>
      <c r="N880" s="15">
        <v>502.74</v>
      </c>
      <c r="O880" s="16" t="s">
        <v>564</v>
      </c>
      <c r="P880" s="6">
        <v>104.7375</v>
      </c>
      <c r="Q880" s="6">
        <v>8.3789999999999996</v>
      </c>
      <c r="R880" s="16"/>
      <c r="S880" s="27"/>
    </row>
    <row r="881" spans="1:19" x14ac:dyDescent="0.25">
      <c r="A881" t="s">
        <v>23</v>
      </c>
      <c r="B881" t="s">
        <v>18</v>
      </c>
      <c r="D881" s="7" t="s">
        <v>19</v>
      </c>
      <c r="E881" s="7" t="s">
        <v>25</v>
      </c>
      <c r="F881" t="s">
        <v>21</v>
      </c>
      <c r="G881" t="s">
        <v>22</v>
      </c>
      <c r="H881" s="5">
        <v>2</v>
      </c>
      <c r="I881" s="5" t="s">
        <v>9</v>
      </c>
      <c r="J881">
        <v>2</v>
      </c>
      <c r="K881" s="8">
        <v>4862</v>
      </c>
      <c r="L881" s="8">
        <v>143</v>
      </c>
      <c r="M881" s="9">
        <v>34</v>
      </c>
      <c r="N881" s="10">
        <v>683.19</v>
      </c>
      <c r="O881" s="11" t="s">
        <v>565</v>
      </c>
      <c r="P881" s="6">
        <v>140.51624845742495</v>
      </c>
      <c r="Q881" s="6">
        <v>20.093823529411765</v>
      </c>
      <c r="R881" s="11"/>
      <c r="S881" s="23"/>
    </row>
    <row r="882" spans="1:19" x14ac:dyDescent="0.25">
      <c r="A882" t="s">
        <v>23</v>
      </c>
      <c r="B882" t="s">
        <v>18</v>
      </c>
      <c r="D882" s="12" t="s">
        <v>19</v>
      </c>
      <c r="E882" s="7" t="s">
        <v>25</v>
      </c>
      <c r="F882" t="s">
        <v>21</v>
      </c>
      <c r="G882" t="s">
        <v>22</v>
      </c>
      <c r="H882" s="5">
        <v>2</v>
      </c>
      <c r="I882" s="5" t="s">
        <v>9</v>
      </c>
      <c r="J882">
        <v>2</v>
      </c>
      <c r="K882" s="13">
        <v>4862</v>
      </c>
      <c r="L882" s="13">
        <v>143</v>
      </c>
      <c r="M882" s="14">
        <v>34</v>
      </c>
      <c r="N882" s="15">
        <v>475.49</v>
      </c>
      <c r="O882" s="16" t="s">
        <v>566</v>
      </c>
      <c r="P882" s="6">
        <v>97.7972027972028</v>
      </c>
      <c r="Q882" s="6">
        <v>13.984999999999999</v>
      </c>
      <c r="R882" s="16"/>
      <c r="S882" s="12"/>
    </row>
    <row r="883" spans="1:19" x14ac:dyDescent="0.25">
      <c r="A883" t="s">
        <v>23</v>
      </c>
      <c r="B883" t="s">
        <v>18</v>
      </c>
      <c r="D883" s="7" t="s">
        <v>19</v>
      </c>
      <c r="E883" s="7" t="s">
        <v>20</v>
      </c>
      <c r="F883" t="s">
        <v>21</v>
      </c>
      <c r="G883" t="s">
        <v>22</v>
      </c>
      <c r="H883" s="5">
        <v>3</v>
      </c>
      <c r="I883" s="5" t="s">
        <v>9</v>
      </c>
      <c r="J883">
        <v>3</v>
      </c>
      <c r="K883" s="8">
        <v>5000</v>
      </c>
      <c r="L883" s="8">
        <v>100</v>
      </c>
      <c r="M883" s="9">
        <v>50</v>
      </c>
      <c r="N883" s="10">
        <v>495.29</v>
      </c>
      <c r="O883" s="7" t="s">
        <v>567</v>
      </c>
      <c r="P883" s="6">
        <v>99.058000000000007</v>
      </c>
      <c r="Q883" s="6">
        <v>9.905800000000001</v>
      </c>
      <c r="R883" s="7"/>
      <c r="S883" s="7"/>
    </row>
    <row r="884" spans="1:19" x14ac:dyDescent="0.25">
      <c r="A884" t="s">
        <v>23</v>
      </c>
      <c r="B884" t="s">
        <v>18</v>
      </c>
      <c r="D884" s="12" t="s">
        <v>19</v>
      </c>
      <c r="E884" s="7" t="s">
        <v>25</v>
      </c>
      <c r="F884" t="s">
        <v>21</v>
      </c>
      <c r="G884" t="s">
        <v>22</v>
      </c>
      <c r="H884" s="5">
        <v>3</v>
      </c>
      <c r="I884" s="5" t="s">
        <v>9</v>
      </c>
      <c r="J884">
        <v>3</v>
      </c>
      <c r="K884" s="13">
        <v>5000</v>
      </c>
      <c r="L884" s="13">
        <v>100</v>
      </c>
      <c r="M884" s="14">
        <v>50</v>
      </c>
      <c r="N884" s="15">
        <v>273.85000000000002</v>
      </c>
      <c r="O884" s="16" t="s">
        <v>568</v>
      </c>
      <c r="P884" s="6">
        <v>54.77</v>
      </c>
      <c r="Q884" s="6">
        <v>5.4770000000000003</v>
      </c>
      <c r="R884" s="16"/>
      <c r="S884" s="21"/>
    </row>
    <row r="885" spans="1:19" x14ac:dyDescent="0.25">
      <c r="A885" t="s">
        <v>23</v>
      </c>
      <c r="B885" t="s">
        <v>18</v>
      </c>
      <c r="D885" s="7" t="s">
        <v>19</v>
      </c>
      <c r="E885" s="7" t="s">
        <v>37</v>
      </c>
      <c r="F885" t="s">
        <v>21</v>
      </c>
      <c r="G885" t="s">
        <v>22</v>
      </c>
      <c r="H885" s="5">
        <v>3</v>
      </c>
      <c r="I885" s="5" t="s">
        <v>9</v>
      </c>
      <c r="J885">
        <v>3</v>
      </c>
      <c r="K885" s="8">
        <v>5000</v>
      </c>
      <c r="L885" s="8">
        <v>49.504950495049506</v>
      </c>
      <c r="M885" s="9">
        <v>101</v>
      </c>
      <c r="N885" s="10">
        <v>302.49</v>
      </c>
      <c r="O885" s="7" t="s">
        <v>569</v>
      </c>
      <c r="P885" s="6">
        <v>60.498000000000005</v>
      </c>
      <c r="Q885" s="6">
        <v>2.9949504950495052</v>
      </c>
      <c r="R885" s="7"/>
      <c r="S885" s="11"/>
    </row>
    <row r="886" spans="1:19" x14ac:dyDescent="0.25">
      <c r="A886" t="s">
        <v>23</v>
      </c>
      <c r="B886" t="s">
        <v>18</v>
      </c>
      <c r="D886" s="12" t="s">
        <v>19</v>
      </c>
      <c r="E886" s="7" t="s">
        <v>25</v>
      </c>
      <c r="F886" t="s">
        <v>21</v>
      </c>
      <c r="G886" t="s">
        <v>22</v>
      </c>
      <c r="H886" s="5">
        <v>3</v>
      </c>
      <c r="I886" s="5" t="s">
        <v>9</v>
      </c>
      <c r="J886">
        <v>3</v>
      </c>
      <c r="K886" s="13">
        <v>5400</v>
      </c>
      <c r="L886" s="13">
        <v>120</v>
      </c>
      <c r="M886" s="14">
        <v>45</v>
      </c>
      <c r="N886" s="15">
        <v>59.95</v>
      </c>
      <c r="O886" s="16" t="s">
        <v>570</v>
      </c>
      <c r="P886" s="6">
        <v>11.101851851851853</v>
      </c>
      <c r="Q886" s="6">
        <v>1.3322222222222222</v>
      </c>
      <c r="R886" s="16"/>
      <c r="S886" s="27"/>
    </row>
    <row r="887" spans="1:19" x14ac:dyDescent="0.25">
      <c r="A887" t="s">
        <v>23</v>
      </c>
      <c r="B887" t="s">
        <v>18</v>
      </c>
      <c r="D887" s="7" t="s">
        <v>19</v>
      </c>
      <c r="E887" s="7" t="s">
        <v>25</v>
      </c>
      <c r="F887" t="s">
        <v>21</v>
      </c>
      <c r="G887" t="s">
        <v>22</v>
      </c>
      <c r="H887" s="5">
        <v>3</v>
      </c>
      <c r="I887" s="5" t="s">
        <v>9</v>
      </c>
      <c r="J887">
        <v>3</v>
      </c>
      <c r="K887" s="8">
        <v>5500</v>
      </c>
      <c r="L887" s="8">
        <v>110</v>
      </c>
      <c r="M887" s="9">
        <v>50</v>
      </c>
      <c r="N887" s="10">
        <v>396.92</v>
      </c>
      <c r="O887" s="11" t="s">
        <v>571</v>
      </c>
      <c r="P887" s="6">
        <v>72.167272727272731</v>
      </c>
      <c r="Q887" s="6">
        <v>7.9384000000000006</v>
      </c>
      <c r="R887" s="11"/>
      <c r="S887" s="25"/>
    </row>
    <row r="888" spans="1:19" x14ac:dyDescent="0.25">
      <c r="A888" t="s">
        <v>23</v>
      </c>
      <c r="B888" t="s">
        <v>18</v>
      </c>
      <c r="D888" s="12" t="s">
        <v>19</v>
      </c>
      <c r="E888" s="7" t="s">
        <v>25</v>
      </c>
      <c r="F888" t="s">
        <v>21</v>
      </c>
      <c r="G888" t="s">
        <v>22</v>
      </c>
      <c r="H888" s="5">
        <v>3</v>
      </c>
      <c r="I888" s="5" t="s">
        <v>9</v>
      </c>
      <c r="J888">
        <v>3</v>
      </c>
      <c r="K888" s="13">
        <v>5600</v>
      </c>
      <c r="L888" s="13">
        <v>80</v>
      </c>
      <c r="M888" s="14">
        <v>70</v>
      </c>
      <c r="N888" s="15">
        <v>516.44000000000005</v>
      </c>
      <c r="O888" s="16" t="s">
        <v>572</v>
      </c>
      <c r="P888" s="6">
        <v>92.221428571428575</v>
      </c>
      <c r="Q888" s="6">
        <v>7.3777142857142861</v>
      </c>
      <c r="R888" s="16"/>
      <c r="S888" s="27"/>
    </row>
    <row r="889" spans="1:19" x14ac:dyDescent="0.25">
      <c r="A889" t="s">
        <v>23</v>
      </c>
      <c r="B889" t="s">
        <v>18</v>
      </c>
      <c r="D889" s="7" t="s">
        <v>19</v>
      </c>
      <c r="E889" s="7" t="s">
        <v>20</v>
      </c>
      <c r="F889" t="s">
        <v>21</v>
      </c>
      <c r="G889" t="s">
        <v>22</v>
      </c>
      <c r="H889" s="5">
        <v>3</v>
      </c>
      <c r="I889" s="5" t="s">
        <v>9</v>
      </c>
      <c r="J889">
        <v>3</v>
      </c>
      <c r="K889" s="8">
        <v>5616</v>
      </c>
      <c r="L889" s="8">
        <v>93.6</v>
      </c>
      <c r="M889" s="9">
        <v>60</v>
      </c>
      <c r="N889" s="10">
        <v>549.29</v>
      </c>
      <c r="O889" s="7" t="s">
        <v>573</v>
      </c>
      <c r="P889" s="6">
        <v>97.808048433048427</v>
      </c>
      <c r="Q889" s="6">
        <v>9.1548333333333325</v>
      </c>
      <c r="R889" s="7"/>
      <c r="S889" s="7"/>
    </row>
    <row r="890" spans="1:19" x14ac:dyDescent="0.25">
      <c r="A890" t="s">
        <v>23</v>
      </c>
      <c r="B890" t="s">
        <v>18</v>
      </c>
      <c r="D890" s="12" t="s">
        <v>19</v>
      </c>
      <c r="E890" s="7" t="s">
        <v>25</v>
      </c>
      <c r="F890" t="s">
        <v>21</v>
      </c>
      <c r="G890" t="s">
        <v>22</v>
      </c>
      <c r="H890" s="5">
        <v>3</v>
      </c>
      <c r="I890" s="5" t="s">
        <v>9</v>
      </c>
      <c r="J890">
        <v>3</v>
      </c>
      <c r="K890" s="13">
        <v>6000</v>
      </c>
      <c r="L890" s="13">
        <v>100</v>
      </c>
      <c r="M890" s="14">
        <v>60</v>
      </c>
      <c r="N890" s="15">
        <v>256.99</v>
      </c>
      <c r="O890" s="16" t="s">
        <v>574</v>
      </c>
      <c r="P890" s="6">
        <v>42.831666666666671</v>
      </c>
      <c r="Q890" s="6">
        <v>4.2831666666666672</v>
      </c>
      <c r="R890" s="16"/>
      <c r="S890" s="21"/>
    </row>
    <row r="891" spans="1:19" x14ac:dyDescent="0.25">
      <c r="A891" t="s">
        <v>23</v>
      </c>
      <c r="B891" t="s">
        <v>18</v>
      </c>
      <c r="D891" s="7" t="s">
        <v>19</v>
      </c>
      <c r="E891" s="7" t="s">
        <v>25</v>
      </c>
      <c r="F891" t="s">
        <v>21</v>
      </c>
      <c r="G891" t="s">
        <v>22</v>
      </c>
      <c r="H891" s="5">
        <v>3</v>
      </c>
      <c r="I891" s="5" t="s">
        <v>9</v>
      </c>
      <c r="J891">
        <v>3</v>
      </c>
      <c r="K891" s="8">
        <v>6000</v>
      </c>
      <c r="L891" s="8">
        <v>75</v>
      </c>
      <c r="M891" s="9">
        <v>80</v>
      </c>
      <c r="N891" s="10">
        <v>468.04</v>
      </c>
      <c r="O891" s="11" t="s">
        <v>575</v>
      </c>
      <c r="P891" s="6">
        <v>78.006666666666675</v>
      </c>
      <c r="Q891" s="6">
        <v>5.8505000000000003</v>
      </c>
      <c r="R891" s="11"/>
      <c r="S891" s="17"/>
    </row>
    <row r="892" spans="1:19" x14ac:dyDescent="0.25">
      <c r="A892" t="s">
        <v>23</v>
      </c>
      <c r="B892" t="s">
        <v>18</v>
      </c>
      <c r="D892" s="12" t="s">
        <v>19</v>
      </c>
      <c r="E892" s="7" t="s">
        <v>25</v>
      </c>
      <c r="F892" t="s">
        <v>21</v>
      </c>
      <c r="G892" t="s">
        <v>22</v>
      </c>
      <c r="H892" s="5">
        <v>3</v>
      </c>
      <c r="I892" s="5" t="s">
        <v>9</v>
      </c>
      <c r="J892">
        <v>3</v>
      </c>
      <c r="K892" s="13">
        <v>6750</v>
      </c>
      <c r="L892" s="13">
        <v>75</v>
      </c>
      <c r="M892" s="14">
        <v>90</v>
      </c>
      <c r="N892" s="15">
        <v>523.69000000000005</v>
      </c>
      <c r="O892" s="16" t="s">
        <v>576</v>
      </c>
      <c r="P892" s="6">
        <v>77.583703703703705</v>
      </c>
      <c r="Q892" s="6">
        <v>5.818777777777778</v>
      </c>
      <c r="R892" s="16"/>
      <c r="S892" s="21"/>
    </row>
    <row r="893" spans="1:19" x14ac:dyDescent="0.25">
      <c r="A893" t="s">
        <v>23</v>
      </c>
      <c r="B893" t="s">
        <v>18</v>
      </c>
      <c r="D893" s="7" t="s">
        <v>19</v>
      </c>
      <c r="E893" s="7" t="s">
        <v>20</v>
      </c>
      <c r="F893" t="s">
        <v>21</v>
      </c>
      <c r="G893" t="s">
        <v>22</v>
      </c>
      <c r="H893" s="5">
        <v>3</v>
      </c>
      <c r="I893" s="5" t="s">
        <v>9</v>
      </c>
      <c r="J893">
        <v>3</v>
      </c>
      <c r="K893" s="8">
        <v>7000</v>
      </c>
      <c r="L893" s="8">
        <v>100</v>
      </c>
      <c r="M893" s="9">
        <v>70</v>
      </c>
      <c r="N893" s="10">
        <v>537.88</v>
      </c>
      <c r="O893" s="7" t="s">
        <v>577</v>
      </c>
      <c r="P893" s="6">
        <v>76.84</v>
      </c>
      <c r="Q893" s="6">
        <v>7.6840000000000002</v>
      </c>
      <c r="R893" s="7"/>
      <c r="S893" s="7"/>
    </row>
    <row r="894" spans="1:19" x14ac:dyDescent="0.25">
      <c r="A894" t="s">
        <v>23</v>
      </c>
      <c r="B894" t="s">
        <v>18</v>
      </c>
      <c r="D894" s="12" t="s">
        <v>19</v>
      </c>
      <c r="E894" s="7" t="s">
        <v>20</v>
      </c>
      <c r="F894" t="s">
        <v>21</v>
      </c>
      <c r="G894" t="s">
        <v>22</v>
      </c>
      <c r="H894" s="5">
        <v>3</v>
      </c>
      <c r="I894" s="5" t="s">
        <v>9</v>
      </c>
      <c r="J894">
        <v>3</v>
      </c>
      <c r="K894" s="13">
        <v>7000</v>
      </c>
      <c r="L894" s="13">
        <v>100</v>
      </c>
      <c r="M894" s="14">
        <v>70</v>
      </c>
      <c r="N894" s="15">
        <v>646.71</v>
      </c>
      <c r="O894" s="12" t="s">
        <v>578</v>
      </c>
      <c r="P894" s="6">
        <v>92.387142857142862</v>
      </c>
      <c r="Q894" s="6">
        <v>9.2387142857142859</v>
      </c>
      <c r="R894" s="12"/>
      <c r="S894" s="27"/>
    </row>
    <row r="895" spans="1:19" x14ac:dyDescent="0.25">
      <c r="A895" t="s">
        <v>23</v>
      </c>
      <c r="B895" t="s">
        <v>18</v>
      </c>
      <c r="D895" s="12" t="s">
        <v>19</v>
      </c>
      <c r="E895" s="7" t="s">
        <v>25</v>
      </c>
      <c r="F895" t="s">
        <v>21</v>
      </c>
      <c r="G895" t="s">
        <v>22</v>
      </c>
      <c r="H895" s="5">
        <v>3</v>
      </c>
      <c r="I895" s="5" t="s">
        <v>9</v>
      </c>
      <c r="J895">
        <v>3</v>
      </c>
      <c r="K895" s="13">
        <v>7500</v>
      </c>
      <c r="L895" s="13">
        <v>150</v>
      </c>
      <c r="M895" s="14">
        <v>50</v>
      </c>
      <c r="N895" s="15">
        <v>60.99</v>
      </c>
      <c r="O895" s="12" t="s">
        <v>579</v>
      </c>
      <c r="P895" s="6">
        <v>8.1319999999999997</v>
      </c>
      <c r="Q895" s="6">
        <v>1.2198</v>
      </c>
      <c r="R895" s="12"/>
      <c r="S895" s="25"/>
    </row>
    <row r="896" spans="1:19" x14ac:dyDescent="0.25">
      <c r="A896" t="s">
        <v>23</v>
      </c>
      <c r="B896" t="s">
        <v>18</v>
      </c>
      <c r="D896" s="7" t="s">
        <v>19</v>
      </c>
      <c r="E896" s="7" t="s">
        <v>25</v>
      </c>
      <c r="F896" t="s">
        <v>21</v>
      </c>
      <c r="G896" t="s">
        <v>22</v>
      </c>
      <c r="H896" s="5">
        <v>3</v>
      </c>
      <c r="I896" s="5" t="s">
        <v>9</v>
      </c>
      <c r="J896">
        <v>3</v>
      </c>
      <c r="K896" s="8">
        <v>7500</v>
      </c>
      <c r="L896" s="8">
        <v>75</v>
      </c>
      <c r="M896" s="9">
        <v>100</v>
      </c>
      <c r="N896" s="10">
        <v>570.78</v>
      </c>
      <c r="O896" s="11" t="s">
        <v>580</v>
      </c>
      <c r="P896" s="6">
        <v>76.103999999999985</v>
      </c>
      <c r="Q896" s="6">
        <v>5.7077999999999998</v>
      </c>
      <c r="R896" s="11"/>
      <c r="S896" s="27"/>
    </row>
    <row r="897" spans="1:19" x14ac:dyDescent="0.25">
      <c r="A897" t="s">
        <v>23</v>
      </c>
      <c r="B897" t="s">
        <v>18</v>
      </c>
      <c r="D897" s="12" t="s">
        <v>19</v>
      </c>
      <c r="E897" s="7" t="s">
        <v>25</v>
      </c>
      <c r="F897" t="s">
        <v>21</v>
      </c>
      <c r="G897" t="s">
        <v>22</v>
      </c>
      <c r="H897" s="5">
        <v>4</v>
      </c>
      <c r="I897" s="5" t="s">
        <v>9</v>
      </c>
      <c r="J897">
        <v>4</v>
      </c>
      <c r="K897" s="13">
        <v>7840</v>
      </c>
      <c r="L897" s="13">
        <v>112</v>
      </c>
      <c r="M897" s="14">
        <v>70</v>
      </c>
      <c r="N897" s="15">
        <v>427.69</v>
      </c>
      <c r="O897" s="16" t="s">
        <v>581</v>
      </c>
      <c r="P897" s="6">
        <v>54.552295918367349</v>
      </c>
      <c r="Q897" s="6">
        <v>6.1098571428571429</v>
      </c>
      <c r="R897" s="16"/>
      <c r="S897" s="25"/>
    </row>
    <row r="898" spans="1:19" x14ac:dyDescent="0.25">
      <c r="A898" t="s">
        <v>23</v>
      </c>
      <c r="B898" t="s">
        <v>18</v>
      </c>
      <c r="D898" s="7" t="s">
        <v>19</v>
      </c>
      <c r="E898" s="7" t="s">
        <v>37</v>
      </c>
      <c r="F898" t="s">
        <v>21</v>
      </c>
      <c r="G898" t="s">
        <v>22</v>
      </c>
      <c r="H898" s="5">
        <v>4</v>
      </c>
      <c r="I898" s="5" t="s">
        <v>9</v>
      </c>
      <c r="J898">
        <v>4</v>
      </c>
      <c r="K898" s="8">
        <v>7900</v>
      </c>
      <c r="L898" s="8">
        <v>78.21782178217822</v>
      </c>
      <c r="M898" s="9">
        <v>101</v>
      </c>
      <c r="N898" s="10">
        <v>384.49</v>
      </c>
      <c r="O898" s="7" t="s">
        <v>582</v>
      </c>
      <c r="P898" s="6">
        <v>48.669620253164553</v>
      </c>
      <c r="Q898" s="6">
        <v>3.8068316831683169</v>
      </c>
      <c r="R898" s="7"/>
      <c r="S898" s="21"/>
    </row>
    <row r="899" spans="1:19" x14ac:dyDescent="0.25">
      <c r="A899" t="s">
        <v>23</v>
      </c>
      <c r="B899" t="s">
        <v>18</v>
      </c>
      <c r="D899" s="12" t="s">
        <v>19</v>
      </c>
      <c r="E899" s="7" t="s">
        <v>25</v>
      </c>
      <c r="F899" t="s">
        <v>21</v>
      </c>
      <c r="G899" t="s">
        <v>22</v>
      </c>
      <c r="H899" s="5">
        <v>4</v>
      </c>
      <c r="I899" s="5" t="s">
        <v>9</v>
      </c>
      <c r="J899">
        <v>4</v>
      </c>
      <c r="K899" s="13">
        <v>8000</v>
      </c>
      <c r="L899" s="13">
        <v>100</v>
      </c>
      <c r="M899" s="14">
        <v>80</v>
      </c>
      <c r="N899" s="15">
        <v>304.62</v>
      </c>
      <c r="O899" s="16" t="s">
        <v>583</v>
      </c>
      <c r="P899" s="6">
        <v>38.077500000000001</v>
      </c>
      <c r="Q899" s="6">
        <v>3.80775</v>
      </c>
      <c r="R899" s="16"/>
      <c r="S899" s="7"/>
    </row>
    <row r="900" spans="1:19" x14ac:dyDescent="0.25">
      <c r="A900" t="s">
        <v>23</v>
      </c>
      <c r="B900" t="s">
        <v>18</v>
      </c>
      <c r="D900" s="7" t="s">
        <v>19</v>
      </c>
      <c r="E900" s="7" t="s">
        <v>25</v>
      </c>
      <c r="F900" t="s">
        <v>21</v>
      </c>
      <c r="G900" t="s">
        <v>22</v>
      </c>
      <c r="H900" s="5">
        <v>4</v>
      </c>
      <c r="I900" s="5" t="s">
        <v>9</v>
      </c>
      <c r="J900">
        <v>4</v>
      </c>
      <c r="K900" s="8">
        <v>8000</v>
      </c>
      <c r="L900" s="8">
        <v>80</v>
      </c>
      <c r="M900" s="9">
        <v>100</v>
      </c>
      <c r="N900" s="10">
        <v>358.79</v>
      </c>
      <c r="O900" s="11" t="s">
        <v>584</v>
      </c>
      <c r="P900" s="6">
        <v>44.848750000000003</v>
      </c>
      <c r="Q900" s="6">
        <v>3.5879000000000003</v>
      </c>
      <c r="R900" s="11"/>
      <c r="S900" s="12"/>
    </row>
    <row r="901" spans="1:19" x14ac:dyDescent="0.25">
      <c r="A901" t="s">
        <v>23</v>
      </c>
      <c r="B901" t="s">
        <v>18</v>
      </c>
      <c r="D901" s="12" t="s">
        <v>19</v>
      </c>
      <c r="E901" s="7" t="s">
        <v>25</v>
      </c>
      <c r="F901" t="s">
        <v>21</v>
      </c>
      <c r="G901" t="s">
        <v>22</v>
      </c>
      <c r="H901" s="5">
        <v>4</v>
      </c>
      <c r="I901" s="5" t="s">
        <v>9</v>
      </c>
      <c r="J901">
        <v>4</v>
      </c>
      <c r="K901" s="13">
        <v>8250</v>
      </c>
      <c r="L901" s="13">
        <v>75</v>
      </c>
      <c r="M901" s="14">
        <v>110</v>
      </c>
      <c r="N901" s="15">
        <v>617.87</v>
      </c>
      <c r="O901" s="16" t="s">
        <v>585</v>
      </c>
      <c r="P901" s="6">
        <v>74.893333333333345</v>
      </c>
      <c r="Q901" s="6">
        <v>5.617</v>
      </c>
      <c r="R901" s="16"/>
      <c r="S901" s="7"/>
    </row>
    <row r="902" spans="1:19" x14ac:dyDescent="0.25">
      <c r="A902" t="s">
        <v>23</v>
      </c>
      <c r="B902" t="s">
        <v>18</v>
      </c>
      <c r="D902" s="7" t="s">
        <v>19</v>
      </c>
      <c r="E902" s="7" t="s">
        <v>20</v>
      </c>
      <c r="F902" t="s">
        <v>21</v>
      </c>
      <c r="G902" t="s">
        <v>22</v>
      </c>
      <c r="H902" s="5">
        <v>4</v>
      </c>
      <c r="I902" s="5" t="s">
        <v>9</v>
      </c>
      <c r="J902">
        <v>4</v>
      </c>
      <c r="K902" s="8">
        <v>8424</v>
      </c>
      <c r="L902" s="8">
        <v>93.6</v>
      </c>
      <c r="M902" s="9">
        <v>90</v>
      </c>
      <c r="N902" s="10">
        <v>665</v>
      </c>
      <c r="O902" s="7" t="s">
        <v>586</v>
      </c>
      <c r="P902" s="6">
        <v>78.941120607787269</v>
      </c>
      <c r="Q902" s="6">
        <v>7.3888888888888893</v>
      </c>
      <c r="R902" s="7"/>
      <c r="S902" s="12"/>
    </row>
    <row r="903" spans="1:19" x14ac:dyDescent="0.25">
      <c r="A903" t="s">
        <v>23</v>
      </c>
      <c r="B903" t="s">
        <v>18</v>
      </c>
      <c r="D903" s="12" t="s">
        <v>19</v>
      </c>
      <c r="E903" s="7" t="s">
        <v>25</v>
      </c>
      <c r="F903" t="s">
        <v>21</v>
      </c>
      <c r="G903" t="s">
        <v>22</v>
      </c>
      <c r="H903" s="5">
        <v>4</v>
      </c>
      <c r="I903" s="5" t="s">
        <v>9</v>
      </c>
      <c r="J903">
        <v>4</v>
      </c>
      <c r="K903" s="13">
        <v>8862</v>
      </c>
      <c r="L903" s="13">
        <v>147.69999999999999</v>
      </c>
      <c r="M903" s="14">
        <v>60</v>
      </c>
      <c r="N903" s="15">
        <v>359.99</v>
      </c>
      <c r="O903" s="16" t="s">
        <v>587</v>
      </c>
      <c r="P903" s="6">
        <v>40.621755811329272</v>
      </c>
      <c r="Q903" s="6">
        <v>5.9998333333333331</v>
      </c>
      <c r="R903" s="16"/>
      <c r="S903" s="17"/>
    </row>
    <row r="904" spans="1:19" x14ac:dyDescent="0.25">
      <c r="A904" t="s">
        <v>23</v>
      </c>
      <c r="B904" t="s">
        <v>18</v>
      </c>
      <c r="D904" s="7" t="s">
        <v>19</v>
      </c>
      <c r="E904" s="7" t="s">
        <v>25</v>
      </c>
      <c r="F904" t="s">
        <v>21</v>
      </c>
      <c r="G904" t="s">
        <v>22</v>
      </c>
      <c r="H904" s="5">
        <v>4</v>
      </c>
      <c r="I904" s="5" t="s">
        <v>9</v>
      </c>
      <c r="J904">
        <v>4</v>
      </c>
      <c r="K904" s="8">
        <v>8862</v>
      </c>
      <c r="L904" s="8">
        <v>147.69999999999999</v>
      </c>
      <c r="M904" s="9">
        <v>60</v>
      </c>
      <c r="N904" s="10">
        <v>394.65</v>
      </c>
      <c r="O904" s="11" t="s">
        <v>588</v>
      </c>
      <c r="P904" s="6">
        <v>44.532836831415025</v>
      </c>
      <c r="Q904" s="6">
        <v>6.5774999999999997</v>
      </c>
      <c r="R904" s="11"/>
      <c r="S904" s="27"/>
    </row>
    <row r="905" spans="1:19" x14ac:dyDescent="0.25">
      <c r="A905" t="s">
        <v>23</v>
      </c>
      <c r="B905" t="s">
        <v>18</v>
      </c>
      <c r="D905" s="12" t="s">
        <v>19</v>
      </c>
      <c r="E905" s="7" t="s">
        <v>37</v>
      </c>
      <c r="F905" t="s">
        <v>21</v>
      </c>
      <c r="G905" t="s">
        <v>22</v>
      </c>
      <c r="H905" s="5">
        <v>4</v>
      </c>
      <c r="I905" s="5" t="s">
        <v>9</v>
      </c>
      <c r="J905">
        <v>4</v>
      </c>
      <c r="K905" s="13">
        <v>8958</v>
      </c>
      <c r="L905" s="13">
        <v>89.58</v>
      </c>
      <c r="M905" s="14">
        <v>100</v>
      </c>
      <c r="N905" s="15">
        <v>389.99</v>
      </c>
      <c r="O905" s="12" t="s">
        <v>589</v>
      </c>
      <c r="P905" s="6">
        <v>43.535387363250727</v>
      </c>
      <c r="Q905" s="6">
        <v>3.8999000000000001</v>
      </c>
      <c r="R905" s="12"/>
      <c r="S905" s="23"/>
    </row>
    <row r="906" spans="1:19" x14ac:dyDescent="0.25">
      <c r="A906" t="s">
        <v>23</v>
      </c>
      <c r="B906" t="s">
        <v>18</v>
      </c>
      <c r="D906" s="7" t="s">
        <v>19</v>
      </c>
      <c r="E906" s="7" t="s">
        <v>25</v>
      </c>
      <c r="F906" t="s">
        <v>21</v>
      </c>
      <c r="G906" t="s">
        <v>22</v>
      </c>
      <c r="H906" s="5">
        <v>4</v>
      </c>
      <c r="I906" s="5" t="s">
        <v>9</v>
      </c>
      <c r="J906">
        <v>4</v>
      </c>
      <c r="K906" s="8">
        <v>9000</v>
      </c>
      <c r="L906" s="8">
        <v>112.5</v>
      </c>
      <c r="M906" s="9">
        <v>80</v>
      </c>
      <c r="N906" s="10">
        <v>443.08</v>
      </c>
      <c r="O906" s="11" t="s">
        <v>590</v>
      </c>
      <c r="P906" s="6">
        <v>49.231111111111105</v>
      </c>
      <c r="Q906" s="6">
        <v>5.5385</v>
      </c>
      <c r="R906" s="11"/>
      <c r="S906" s="21"/>
    </row>
    <row r="907" spans="1:19" x14ac:dyDescent="0.25">
      <c r="A907" t="s">
        <v>23</v>
      </c>
      <c r="B907" t="s">
        <v>18</v>
      </c>
      <c r="D907" s="12" t="s">
        <v>19</v>
      </c>
      <c r="E907" s="7" t="s">
        <v>25</v>
      </c>
      <c r="F907" t="s">
        <v>21</v>
      </c>
      <c r="G907" t="s">
        <v>22</v>
      </c>
      <c r="H907" s="5">
        <v>4</v>
      </c>
      <c r="I907" s="5" t="s">
        <v>9</v>
      </c>
      <c r="J907">
        <v>4</v>
      </c>
      <c r="K907" s="13">
        <v>9000</v>
      </c>
      <c r="L907" s="13">
        <v>75</v>
      </c>
      <c r="M907" s="14">
        <v>120</v>
      </c>
      <c r="N907" s="15">
        <v>663.53</v>
      </c>
      <c r="O907" s="16" t="s">
        <v>591</v>
      </c>
      <c r="P907" s="6">
        <v>73.725555555555559</v>
      </c>
      <c r="Q907" s="6">
        <v>5.5294166666666662</v>
      </c>
      <c r="R907" s="16"/>
      <c r="S907" s="25"/>
    </row>
    <row r="908" spans="1:19" x14ac:dyDescent="0.25">
      <c r="A908" t="s">
        <v>23</v>
      </c>
      <c r="B908" t="s">
        <v>18</v>
      </c>
      <c r="D908" s="7" t="s">
        <v>19</v>
      </c>
      <c r="E908" s="7" t="s">
        <v>37</v>
      </c>
      <c r="F908" t="s">
        <v>21</v>
      </c>
      <c r="G908" t="s">
        <v>22</v>
      </c>
      <c r="H908" s="5">
        <v>4</v>
      </c>
      <c r="I908" s="5" t="s">
        <v>9</v>
      </c>
      <c r="J908">
        <v>4</v>
      </c>
      <c r="K908" s="8">
        <v>9500</v>
      </c>
      <c r="L908" s="8">
        <v>67.857142857142861</v>
      </c>
      <c r="M908" s="9">
        <v>140</v>
      </c>
      <c r="N908" s="10">
        <v>461.99</v>
      </c>
      <c r="O908" s="7" t="s">
        <v>592</v>
      </c>
      <c r="P908" s="6">
        <v>48.630526315789474</v>
      </c>
      <c r="Q908" s="6">
        <v>3.2999285714285715</v>
      </c>
      <c r="R908" s="7"/>
      <c r="S908" s="27"/>
    </row>
    <row r="909" spans="1:19" x14ac:dyDescent="0.25">
      <c r="A909" t="s">
        <v>23</v>
      </c>
      <c r="B909" t="s">
        <v>18</v>
      </c>
      <c r="D909" s="12" t="s">
        <v>19</v>
      </c>
      <c r="E909" s="7" t="s">
        <v>25</v>
      </c>
      <c r="F909" t="s">
        <v>21</v>
      </c>
      <c r="G909" t="s">
        <v>22</v>
      </c>
      <c r="H909" s="5">
        <v>4</v>
      </c>
      <c r="I909" s="5" t="s">
        <v>9</v>
      </c>
      <c r="J909">
        <v>4</v>
      </c>
      <c r="K909" s="13">
        <v>9750</v>
      </c>
      <c r="L909" s="13">
        <v>75</v>
      </c>
      <c r="M909" s="14">
        <v>130</v>
      </c>
      <c r="N909" s="15">
        <v>710.62</v>
      </c>
      <c r="O909" s="16" t="s">
        <v>593</v>
      </c>
      <c r="P909" s="6">
        <v>72.884102564102562</v>
      </c>
      <c r="Q909" s="6">
        <v>5.4663076923076925</v>
      </c>
      <c r="R909" s="16"/>
      <c r="S909" s="25"/>
    </row>
    <row r="910" spans="1:19" x14ac:dyDescent="0.25">
      <c r="A910" t="s">
        <v>23</v>
      </c>
      <c r="B910" t="s">
        <v>18</v>
      </c>
      <c r="D910" s="7" t="s">
        <v>19</v>
      </c>
      <c r="E910" s="7" t="s">
        <v>25</v>
      </c>
      <c r="F910" t="s">
        <v>21</v>
      </c>
      <c r="G910" t="s">
        <v>22</v>
      </c>
      <c r="H910" s="5">
        <v>4</v>
      </c>
      <c r="I910" s="5" t="s">
        <v>9</v>
      </c>
      <c r="J910">
        <v>4</v>
      </c>
      <c r="K910" s="8">
        <v>9800</v>
      </c>
      <c r="L910" s="8">
        <v>98</v>
      </c>
      <c r="M910" s="9">
        <v>100</v>
      </c>
      <c r="N910" s="10">
        <v>550.77</v>
      </c>
      <c r="O910" s="11" t="s">
        <v>594</v>
      </c>
      <c r="P910" s="6">
        <v>56.201020408163266</v>
      </c>
      <c r="Q910" s="6">
        <v>5.5076999999999998</v>
      </c>
      <c r="R910" s="11"/>
      <c r="S910" s="27"/>
    </row>
    <row r="911" spans="1:19" x14ac:dyDescent="0.25">
      <c r="A911" t="s">
        <v>23</v>
      </c>
      <c r="B911" t="s">
        <v>18</v>
      </c>
      <c r="D911" s="12" t="s">
        <v>19</v>
      </c>
      <c r="E911" s="7" t="s">
        <v>20</v>
      </c>
      <c r="F911" t="s">
        <v>21</v>
      </c>
      <c r="G911" t="s">
        <v>22</v>
      </c>
      <c r="H911" s="5">
        <v>4</v>
      </c>
      <c r="I911" s="5" t="s">
        <v>9</v>
      </c>
      <c r="J911">
        <v>4</v>
      </c>
      <c r="K911" s="13">
        <v>10000</v>
      </c>
      <c r="L911" s="13">
        <v>100</v>
      </c>
      <c r="M911" s="14">
        <v>100</v>
      </c>
      <c r="N911" s="15">
        <v>399</v>
      </c>
      <c r="O911" s="12" t="s">
        <v>595</v>
      </c>
      <c r="P911" s="6">
        <v>39.9</v>
      </c>
      <c r="Q911" s="6">
        <v>3.99</v>
      </c>
      <c r="R911" s="12"/>
      <c r="S911" s="23"/>
    </row>
    <row r="912" spans="1:19" x14ac:dyDescent="0.25">
      <c r="A912" t="s">
        <v>23</v>
      </c>
      <c r="B912" t="s">
        <v>18</v>
      </c>
      <c r="D912" s="7" t="s">
        <v>19</v>
      </c>
      <c r="E912" s="7" t="s">
        <v>25</v>
      </c>
      <c r="F912" t="s">
        <v>21</v>
      </c>
      <c r="G912" t="s">
        <v>22</v>
      </c>
      <c r="H912" s="5">
        <v>4</v>
      </c>
      <c r="I912" s="5" t="s">
        <v>9</v>
      </c>
      <c r="J912">
        <v>4</v>
      </c>
      <c r="K912" s="8">
        <v>10000</v>
      </c>
      <c r="L912" s="8">
        <v>100</v>
      </c>
      <c r="M912" s="9">
        <v>100</v>
      </c>
      <c r="N912" s="10">
        <v>412.31</v>
      </c>
      <c r="O912" s="11" t="s">
        <v>596</v>
      </c>
      <c r="P912" s="6">
        <v>41.230999999999995</v>
      </c>
      <c r="Q912" s="6">
        <v>4.1231</v>
      </c>
      <c r="R912" s="11"/>
      <c r="S912" s="16"/>
    </row>
    <row r="913" spans="1:19" x14ac:dyDescent="0.25">
      <c r="A913" t="s">
        <v>23</v>
      </c>
      <c r="B913" t="s">
        <v>18</v>
      </c>
      <c r="D913" s="12" t="s">
        <v>19</v>
      </c>
      <c r="E913" s="7" t="s">
        <v>25</v>
      </c>
      <c r="F913" t="s">
        <v>21</v>
      </c>
      <c r="G913" t="s">
        <v>22</v>
      </c>
      <c r="H913" s="5">
        <v>5</v>
      </c>
      <c r="I913" s="5" t="s">
        <v>9</v>
      </c>
      <c r="J913">
        <v>5</v>
      </c>
      <c r="K913" s="13">
        <v>10800</v>
      </c>
      <c r="L913" s="13">
        <v>90</v>
      </c>
      <c r="M913" s="14">
        <v>120</v>
      </c>
      <c r="N913" s="15">
        <v>581.54</v>
      </c>
      <c r="O913" s="16" t="s">
        <v>597</v>
      </c>
      <c r="P913" s="6">
        <v>53.846296296296295</v>
      </c>
      <c r="Q913" s="6">
        <v>4.8461666666666661</v>
      </c>
      <c r="R913" s="16"/>
      <c r="S913" s="25"/>
    </row>
    <row r="914" spans="1:19" x14ac:dyDescent="0.25">
      <c r="A914" t="s">
        <v>23</v>
      </c>
      <c r="B914" t="s">
        <v>18</v>
      </c>
      <c r="D914" s="7" t="s">
        <v>19</v>
      </c>
      <c r="E914" s="7" t="s">
        <v>20</v>
      </c>
      <c r="F914" t="s">
        <v>21</v>
      </c>
      <c r="G914" t="s">
        <v>22</v>
      </c>
      <c r="H914" s="5">
        <v>5</v>
      </c>
      <c r="I914" s="5" t="s">
        <v>9</v>
      </c>
      <c r="J914">
        <v>5</v>
      </c>
      <c r="K914" s="8">
        <v>10904</v>
      </c>
      <c r="L914" s="8">
        <v>97.357142857142861</v>
      </c>
      <c r="M914" s="9">
        <v>112</v>
      </c>
      <c r="N914" s="10">
        <v>687.12</v>
      </c>
      <c r="O914" s="7" t="s">
        <v>205</v>
      </c>
      <c r="P914" s="6">
        <v>63.01540719002201</v>
      </c>
      <c r="Q914" s="6">
        <v>6.1349999999999998</v>
      </c>
      <c r="R914" s="7"/>
      <c r="S914" s="21"/>
    </row>
    <row r="915" spans="1:19" x14ac:dyDescent="0.25">
      <c r="A915" t="s">
        <v>23</v>
      </c>
      <c r="B915" t="s">
        <v>18</v>
      </c>
      <c r="D915" s="12" t="s">
        <v>19</v>
      </c>
      <c r="E915" s="7" t="s">
        <v>25</v>
      </c>
      <c r="F915" t="s">
        <v>21</v>
      </c>
      <c r="G915" t="s">
        <v>22</v>
      </c>
      <c r="H915" s="5">
        <v>5</v>
      </c>
      <c r="I915" s="5" t="s">
        <v>9</v>
      </c>
      <c r="J915">
        <v>5</v>
      </c>
      <c r="K915" s="13">
        <v>11000</v>
      </c>
      <c r="L915" s="13">
        <v>110</v>
      </c>
      <c r="M915" s="14">
        <v>100</v>
      </c>
      <c r="N915" s="15">
        <v>535.38</v>
      </c>
      <c r="O915" s="16" t="s">
        <v>598</v>
      </c>
      <c r="P915" s="6">
        <v>48.670909090909092</v>
      </c>
      <c r="Q915" s="6">
        <v>5.3537999999999997</v>
      </c>
      <c r="R915" s="16"/>
      <c r="S915" s="25"/>
    </row>
    <row r="916" spans="1:19" x14ac:dyDescent="0.25">
      <c r="A916" t="s">
        <v>23</v>
      </c>
      <c r="B916" t="s">
        <v>18</v>
      </c>
      <c r="D916" s="7" t="s">
        <v>19</v>
      </c>
      <c r="E916" s="7" t="s">
        <v>25</v>
      </c>
      <c r="F916" t="s">
        <v>21</v>
      </c>
      <c r="G916" t="s">
        <v>22</v>
      </c>
      <c r="H916" s="5">
        <v>5</v>
      </c>
      <c r="I916" s="5" t="s">
        <v>9</v>
      </c>
      <c r="J916">
        <v>5</v>
      </c>
      <c r="K916" s="8">
        <v>12100</v>
      </c>
      <c r="L916" s="8">
        <v>110</v>
      </c>
      <c r="M916" s="9">
        <v>110</v>
      </c>
      <c r="N916" s="10">
        <v>553.85</v>
      </c>
      <c r="O916" s="11" t="s">
        <v>599</v>
      </c>
      <c r="P916" s="6">
        <v>45.77272727272728</v>
      </c>
      <c r="Q916" s="6">
        <v>5.0350000000000001</v>
      </c>
      <c r="R916" s="11"/>
      <c r="S916" s="17"/>
    </row>
    <row r="917" spans="1:19" x14ac:dyDescent="0.25">
      <c r="A917" t="s">
        <v>23</v>
      </c>
      <c r="B917" t="s">
        <v>18</v>
      </c>
      <c r="D917" s="12" t="s">
        <v>19</v>
      </c>
      <c r="E917" s="7" t="s">
        <v>25</v>
      </c>
      <c r="F917" t="s">
        <v>21</v>
      </c>
      <c r="G917" t="s">
        <v>22</v>
      </c>
      <c r="H917" s="5">
        <v>5</v>
      </c>
      <c r="I917" s="5" t="s">
        <v>9</v>
      </c>
      <c r="J917">
        <v>5</v>
      </c>
      <c r="K917" s="13">
        <v>12800</v>
      </c>
      <c r="L917" s="13">
        <v>80</v>
      </c>
      <c r="M917" s="14">
        <v>160</v>
      </c>
      <c r="N917" s="15">
        <v>658.46</v>
      </c>
      <c r="O917" s="16" t="s">
        <v>600</v>
      </c>
      <c r="P917" s="6">
        <v>51.442187500000003</v>
      </c>
      <c r="Q917" s="6">
        <v>4.1153750000000002</v>
      </c>
      <c r="R917" s="16"/>
      <c r="S917" s="23"/>
    </row>
    <row r="918" spans="1:19" x14ac:dyDescent="0.25">
      <c r="A918" t="s">
        <v>23</v>
      </c>
      <c r="B918" t="s">
        <v>18</v>
      </c>
      <c r="D918" s="7" t="s">
        <v>19</v>
      </c>
      <c r="E918" s="7" t="s">
        <v>25</v>
      </c>
      <c r="F918" t="s">
        <v>21</v>
      </c>
      <c r="G918" t="s">
        <v>22</v>
      </c>
      <c r="H918" s="5">
        <v>6</v>
      </c>
      <c r="I918" s="5" t="s">
        <v>9</v>
      </c>
      <c r="J918">
        <v>6</v>
      </c>
      <c r="K918" s="8">
        <v>13000</v>
      </c>
      <c r="L918" s="8">
        <v>108.33333333333333</v>
      </c>
      <c r="M918" s="9">
        <v>120</v>
      </c>
      <c r="N918" s="10">
        <v>572.30999999999995</v>
      </c>
      <c r="O918" s="11" t="s">
        <v>601</v>
      </c>
      <c r="P918" s="6">
        <v>44.023846153846151</v>
      </c>
      <c r="Q918" s="6">
        <v>4.7692499999999995</v>
      </c>
      <c r="R918" s="11"/>
      <c r="S918" s="21"/>
    </row>
    <row r="919" spans="1:19" x14ac:dyDescent="0.25">
      <c r="A919" t="s">
        <v>23</v>
      </c>
      <c r="B919" t="s">
        <v>18</v>
      </c>
      <c r="D919" s="12" t="s">
        <v>19</v>
      </c>
      <c r="E919" s="7" t="s">
        <v>25</v>
      </c>
      <c r="F919" t="s">
        <v>21</v>
      </c>
      <c r="G919" t="s">
        <v>22</v>
      </c>
      <c r="H919" s="5">
        <v>6</v>
      </c>
      <c r="I919" s="5" t="s">
        <v>9</v>
      </c>
      <c r="J919">
        <v>6</v>
      </c>
      <c r="K919" s="13">
        <v>13293</v>
      </c>
      <c r="L919" s="13">
        <v>139.92631578947368</v>
      </c>
      <c r="M919" s="14">
        <v>95</v>
      </c>
      <c r="N919" s="15">
        <v>462.65</v>
      </c>
      <c r="O919" s="16" t="s">
        <v>602</v>
      </c>
      <c r="P919" s="6">
        <v>34.804032197397127</v>
      </c>
      <c r="Q919" s="6">
        <v>4.87</v>
      </c>
      <c r="R919" s="16"/>
      <c r="S919" s="25"/>
    </row>
    <row r="920" spans="1:19" x14ac:dyDescent="0.25">
      <c r="A920" t="s">
        <v>23</v>
      </c>
      <c r="B920" t="s">
        <v>18</v>
      </c>
      <c r="D920" s="7" t="s">
        <v>19</v>
      </c>
      <c r="E920" s="7" t="s">
        <v>25</v>
      </c>
      <c r="F920" t="s">
        <v>21</v>
      </c>
      <c r="G920" t="s">
        <v>22</v>
      </c>
      <c r="H920" s="5">
        <v>6</v>
      </c>
      <c r="I920" s="5" t="s">
        <v>9</v>
      </c>
      <c r="J920">
        <v>6</v>
      </c>
      <c r="K920" s="8">
        <v>13293</v>
      </c>
      <c r="L920" s="8">
        <v>139.92631578947368</v>
      </c>
      <c r="M920" s="9">
        <v>95</v>
      </c>
      <c r="N920" s="10">
        <v>515.99</v>
      </c>
      <c r="O920" s="11" t="s">
        <v>603</v>
      </c>
      <c r="P920" s="6">
        <v>38.81667042804483</v>
      </c>
      <c r="Q920" s="6">
        <v>5.431473684210526</v>
      </c>
      <c r="R920" s="11"/>
      <c r="S920" s="27"/>
    </row>
    <row r="921" spans="1:19" x14ac:dyDescent="0.25">
      <c r="A921" t="s">
        <v>23</v>
      </c>
      <c r="B921" t="s">
        <v>18</v>
      </c>
      <c r="D921" s="12" t="s">
        <v>19</v>
      </c>
      <c r="E921" s="7" t="s">
        <v>25</v>
      </c>
      <c r="F921" t="s">
        <v>21</v>
      </c>
      <c r="G921" t="s">
        <v>22</v>
      </c>
      <c r="H921" s="5">
        <v>6</v>
      </c>
      <c r="I921" s="5" t="s">
        <v>9</v>
      </c>
      <c r="J921">
        <v>6</v>
      </c>
      <c r="K921" s="13">
        <v>14300</v>
      </c>
      <c r="L921" s="13">
        <v>86.666666666666671</v>
      </c>
      <c r="M921" s="14">
        <v>165</v>
      </c>
      <c r="N921" s="15">
        <v>603</v>
      </c>
      <c r="O921" s="16" t="s">
        <v>604</v>
      </c>
      <c r="P921" s="6">
        <v>42.167832167832167</v>
      </c>
      <c r="Q921" s="6">
        <v>3.6545454545454548</v>
      </c>
      <c r="R921" s="16"/>
      <c r="S921" s="11"/>
    </row>
    <row r="922" spans="1:19" x14ac:dyDescent="0.25">
      <c r="A922" t="s">
        <v>23</v>
      </c>
      <c r="B922" t="s">
        <v>18</v>
      </c>
      <c r="D922" s="7" t="s">
        <v>19</v>
      </c>
      <c r="E922" s="7" t="s">
        <v>25</v>
      </c>
      <c r="F922" t="s">
        <v>21</v>
      </c>
      <c r="G922" t="s">
        <v>22</v>
      </c>
      <c r="H922" s="5">
        <v>6</v>
      </c>
      <c r="I922" s="5" t="s">
        <v>9</v>
      </c>
      <c r="J922">
        <v>6</v>
      </c>
      <c r="K922" s="8">
        <v>14400</v>
      </c>
      <c r="L922" s="8">
        <v>90</v>
      </c>
      <c r="M922" s="9">
        <v>160</v>
      </c>
      <c r="N922" s="10">
        <v>689.23</v>
      </c>
      <c r="O922" s="11" t="s">
        <v>605</v>
      </c>
      <c r="P922" s="6">
        <v>47.863194444444446</v>
      </c>
      <c r="Q922" s="6">
        <v>4.3076875000000001</v>
      </c>
      <c r="R922" s="11"/>
      <c r="S922" s="27"/>
    </row>
    <row r="923" spans="1:19" x14ac:dyDescent="0.25">
      <c r="A923" t="s">
        <v>23</v>
      </c>
      <c r="B923" t="s">
        <v>18</v>
      </c>
      <c r="D923" s="12" t="s">
        <v>19</v>
      </c>
      <c r="E923" s="7" t="s">
        <v>25</v>
      </c>
      <c r="F923" t="s">
        <v>21</v>
      </c>
      <c r="G923" t="s">
        <v>22</v>
      </c>
      <c r="H923" s="5">
        <v>6</v>
      </c>
      <c r="I923" s="5" t="s">
        <v>9</v>
      </c>
      <c r="J923">
        <v>6</v>
      </c>
      <c r="K923" s="13">
        <v>14560</v>
      </c>
      <c r="L923" s="13">
        <v>112</v>
      </c>
      <c r="M923" s="14">
        <v>130</v>
      </c>
      <c r="N923" s="15">
        <v>590.77</v>
      </c>
      <c r="O923" s="16" t="s">
        <v>606</v>
      </c>
      <c r="P923" s="6">
        <v>40.574862637362635</v>
      </c>
      <c r="Q923" s="6">
        <v>4.5443846153846152</v>
      </c>
      <c r="R923" s="16"/>
      <c r="S923" s="25"/>
    </row>
    <row r="924" spans="1:19" x14ac:dyDescent="0.25">
      <c r="A924" t="s">
        <v>23</v>
      </c>
      <c r="B924" t="s">
        <v>18</v>
      </c>
      <c r="D924" s="7" t="s">
        <v>19</v>
      </c>
      <c r="E924" s="7" t="s">
        <v>25</v>
      </c>
      <c r="F924" t="s">
        <v>21</v>
      </c>
      <c r="G924" t="s">
        <v>22</v>
      </c>
      <c r="H924" s="5">
        <v>6</v>
      </c>
      <c r="I924" s="5" t="s">
        <v>9</v>
      </c>
      <c r="J924">
        <v>6</v>
      </c>
      <c r="K924" s="8">
        <v>14586</v>
      </c>
      <c r="L924" s="8">
        <v>138.91428571428571</v>
      </c>
      <c r="M924" s="9">
        <v>105</v>
      </c>
      <c r="N924" s="10">
        <v>660.89</v>
      </c>
      <c r="O924" s="11" t="s">
        <v>607</v>
      </c>
      <c r="P924" s="6">
        <v>45.309886192239134</v>
      </c>
      <c r="Q924" s="6">
        <v>6.2941904761904759</v>
      </c>
      <c r="R924" s="11"/>
      <c r="S924" s="27"/>
    </row>
    <row r="925" spans="1:19" x14ac:dyDescent="0.25">
      <c r="A925" t="s">
        <v>23</v>
      </c>
      <c r="B925" t="s">
        <v>18</v>
      </c>
      <c r="D925" s="12" t="s">
        <v>19</v>
      </c>
      <c r="E925" s="7" t="s">
        <v>25</v>
      </c>
      <c r="F925" t="s">
        <v>21</v>
      </c>
      <c r="G925" t="s">
        <v>22</v>
      </c>
      <c r="H925" s="5">
        <v>6</v>
      </c>
      <c r="I925" s="5" t="s">
        <v>9</v>
      </c>
      <c r="J925">
        <v>6</v>
      </c>
      <c r="K925" s="13">
        <v>15000</v>
      </c>
      <c r="L925" s="13">
        <v>100</v>
      </c>
      <c r="M925" s="14">
        <v>150</v>
      </c>
      <c r="N925" s="15">
        <v>720</v>
      </c>
      <c r="O925" s="16" t="s">
        <v>608</v>
      </c>
      <c r="P925" s="6">
        <v>48</v>
      </c>
      <c r="Q925" s="6">
        <v>4.8</v>
      </c>
      <c r="R925" s="16"/>
      <c r="S925" s="23"/>
    </row>
    <row r="926" spans="1:19" x14ac:dyDescent="0.25">
      <c r="A926" t="s">
        <v>23</v>
      </c>
      <c r="B926" t="s">
        <v>18</v>
      </c>
      <c r="D926" s="7" t="s">
        <v>19</v>
      </c>
      <c r="E926" s="7" t="s">
        <v>25</v>
      </c>
      <c r="F926" t="s">
        <v>21</v>
      </c>
      <c r="G926" t="s">
        <v>22</v>
      </c>
      <c r="H926" s="5">
        <v>6</v>
      </c>
      <c r="I926" s="5" t="s">
        <v>9</v>
      </c>
      <c r="J926">
        <v>6</v>
      </c>
      <c r="K926" s="8">
        <v>15680</v>
      </c>
      <c r="L926" s="8">
        <v>112</v>
      </c>
      <c r="M926" s="9">
        <v>140</v>
      </c>
      <c r="N926" s="10">
        <v>609.23</v>
      </c>
      <c r="O926" s="11" t="s">
        <v>609</v>
      </c>
      <c r="P926" s="6">
        <v>38.853954081632658</v>
      </c>
      <c r="Q926" s="6">
        <v>4.3516428571428571</v>
      </c>
      <c r="R926" s="11"/>
      <c r="S926" s="27"/>
    </row>
    <row r="927" spans="1:19" x14ac:dyDescent="0.25">
      <c r="A927" t="s">
        <v>23</v>
      </c>
      <c r="B927" t="s">
        <v>18</v>
      </c>
      <c r="D927" s="12" t="s">
        <v>19</v>
      </c>
      <c r="E927" s="7" t="s">
        <v>25</v>
      </c>
      <c r="F927" t="s">
        <v>21</v>
      </c>
      <c r="G927" t="s">
        <v>22</v>
      </c>
      <c r="H927" s="5">
        <v>6</v>
      </c>
      <c r="I927" s="5" t="s">
        <v>9</v>
      </c>
      <c r="J927">
        <v>6</v>
      </c>
      <c r="K927" s="13">
        <v>16000</v>
      </c>
      <c r="L927" s="13">
        <v>100</v>
      </c>
      <c r="M927" s="14">
        <v>160</v>
      </c>
      <c r="N927" s="15">
        <v>566.15</v>
      </c>
      <c r="O927" s="16" t="s">
        <v>610</v>
      </c>
      <c r="P927" s="6">
        <v>35.384374999999999</v>
      </c>
      <c r="Q927" s="6">
        <v>3.5384374999999997</v>
      </c>
      <c r="R927" s="16"/>
      <c r="S927" s="17"/>
    </row>
    <row r="928" spans="1:19" x14ac:dyDescent="0.25">
      <c r="A928" t="s">
        <v>23</v>
      </c>
      <c r="B928" t="s">
        <v>18</v>
      </c>
      <c r="D928" s="7" t="s">
        <v>19</v>
      </c>
      <c r="E928" s="7" t="s">
        <v>25</v>
      </c>
      <c r="F928" t="s">
        <v>21</v>
      </c>
      <c r="G928" t="s">
        <v>22</v>
      </c>
      <c r="H928" s="5">
        <v>6</v>
      </c>
      <c r="I928" s="5" t="s">
        <v>9</v>
      </c>
      <c r="J928">
        <v>6</v>
      </c>
      <c r="K928" s="8">
        <v>16800</v>
      </c>
      <c r="L928" s="8">
        <v>112</v>
      </c>
      <c r="M928" s="9">
        <v>150</v>
      </c>
      <c r="N928" s="10">
        <v>643.08000000000004</v>
      </c>
      <c r="O928" s="11" t="s">
        <v>611</v>
      </c>
      <c r="P928" s="6">
        <v>38.278571428571432</v>
      </c>
      <c r="Q928" s="6">
        <v>4.2872000000000003</v>
      </c>
      <c r="R928" s="11"/>
      <c r="S928" s="27"/>
    </row>
    <row r="929" spans="1:19" x14ac:dyDescent="0.25">
      <c r="A929" t="s">
        <v>23</v>
      </c>
      <c r="B929" t="s">
        <v>18</v>
      </c>
      <c r="D929" s="12" t="s">
        <v>19</v>
      </c>
      <c r="E929" s="7" t="s">
        <v>25</v>
      </c>
      <c r="F929" t="s">
        <v>21</v>
      </c>
      <c r="G929" t="s">
        <v>22</v>
      </c>
      <c r="H929" s="5">
        <v>7</v>
      </c>
      <c r="I929" s="5" t="s">
        <v>9</v>
      </c>
      <c r="J929">
        <v>7</v>
      </c>
      <c r="K929" s="13">
        <v>17724</v>
      </c>
      <c r="L929" s="13">
        <v>140.66666666666666</v>
      </c>
      <c r="M929" s="14">
        <v>126</v>
      </c>
      <c r="N929" s="15">
        <v>539.99</v>
      </c>
      <c r="O929" s="16" t="s">
        <v>612</v>
      </c>
      <c r="P929" s="6">
        <v>30.466598961859624</v>
      </c>
      <c r="Q929" s="6">
        <v>4.2856349206349211</v>
      </c>
      <c r="R929" s="16"/>
      <c r="S929" s="25"/>
    </row>
    <row r="930" spans="1:19" x14ac:dyDescent="0.25">
      <c r="A930" t="s">
        <v>23</v>
      </c>
      <c r="B930" t="s">
        <v>18</v>
      </c>
      <c r="D930" s="7" t="s">
        <v>19</v>
      </c>
      <c r="E930" s="7" t="s">
        <v>25</v>
      </c>
      <c r="F930" t="s">
        <v>21</v>
      </c>
      <c r="G930" t="s">
        <v>22</v>
      </c>
      <c r="H930" s="5">
        <v>7</v>
      </c>
      <c r="I930" s="5" t="s">
        <v>9</v>
      </c>
      <c r="J930">
        <v>7</v>
      </c>
      <c r="K930" s="8">
        <v>17724</v>
      </c>
      <c r="L930" s="8">
        <v>140.66666666666666</v>
      </c>
      <c r="M930" s="9">
        <v>126</v>
      </c>
      <c r="N930" s="10">
        <v>591.99</v>
      </c>
      <c r="O930" s="11" t="s">
        <v>613</v>
      </c>
      <c r="P930" s="6">
        <v>33.400473933649288</v>
      </c>
      <c r="Q930" s="6">
        <v>4.6983333333333333</v>
      </c>
      <c r="R930" s="11"/>
      <c r="S930" s="27"/>
    </row>
    <row r="931" spans="1:19" x14ac:dyDescent="0.25">
      <c r="A931" t="s">
        <v>23</v>
      </c>
      <c r="B931" t="s">
        <v>18</v>
      </c>
      <c r="D931" s="7" t="s">
        <v>19</v>
      </c>
      <c r="E931" s="7" t="s">
        <v>20</v>
      </c>
      <c r="F931" t="s">
        <v>21</v>
      </c>
      <c r="G931" t="s">
        <v>22</v>
      </c>
      <c r="H931" s="5">
        <v>7</v>
      </c>
      <c r="I931" s="5" t="s">
        <v>9</v>
      </c>
      <c r="J931">
        <v>7</v>
      </c>
      <c r="K931" s="8">
        <v>20000</v>
      </c>
      <c r="L931" s="8">
        <v>100</v>
      </c>
      <c r="M931" s="9">
        <v>200</v>
      </c>
      <c r="N931" s="10">
        <v>339</v>
      </c>
      <c r="O931" s="7" t="s">
        <v>614</v>
      </c>
      <c r="P931" s="6">
        <v>16.95</v>
      </c>
      <c r="Q931" s="6">
        <v>1.6950000000000001</v>
      </c>
      <c r="R931" s="7"/>
      <c r="S931" s="25"/>
    </row>
    <row r="932" spans="1:19" x14ac:dyDescent="0.25">
      <c r="A932" t="s">
        <v>23</v>
      </c>
      <c r="B932" t="s">
        <v>18</v>
      </c>
      <c r="D932" s="12" t="s">
        <v>19</v>
      </c>
      <c r="E932" s="7" t="s">
        <v>25</v>
      </c>
      <c r="F932" t="s">
        <v>21</v>
      </c>
      <c r="G932" t="s">
        <v>22</v>
      </c>
      <c r="H932" s="5">
        <v>7</v>
      </c>
      <c r="I932" s="5" t="s">
        <v>9</v>
      </c>
      <c r="J932">
        <v>7</v>
      </c>
      <c r="K932" s="13">
        <v>22155</v>
      </c>
      <c r="L932" s="13">
        <v>138.46875</v>
      </c>
      <c r="M932" s="14">
        <v>160</v>
      </c>
      <c r="N932" s="15">
        <v>573.29999999999995</v>
      </c>
      <c r="O932" s="16" t="s">
        <v>615</v>
      </c>
      <c r="P932" s="6">
        <v>25.876777251184834</v>
      </c>
      <c r="Q932" s="6">
        <v>3.5831249999999999</v>
      </c>
      <c r="R932" s="16"/>
      <c r="S932" s="16"/>
    </row>
    <row r="933" spans="1:19" x14ac:dyDescent="0.25">
      <c r="A933" t="s">
        <v>23</v>
      </c>
      <c r="B933" t="s">
        <v>18</v>
      </c>
      <c r="D933" s="7" t="s">
        <v>19</v>
      </c>
      <c r="E933" s="7" t="s">
        <v>25</v>
      </c>
      <c r="F933" t="s">
        <v>21</v>
      </c>
      <c r="G933" t="s">
        <v>22</v>
      </c>
      <c r="H933" s="5">
        <v>7</v>
      </c>
      <c r="I933" s="5" t="s">
        <v>9</v>
      </c>
      <c r="J933">
        <v>7</v>
      </c>
      <c r="K933" s="8">
        <v>22155</v>
      </c>
      <c r="L933" s="8">
        <v>138.46875</v>
      </c>
      <c r="M933" s="9">
        <v>160</v>
      </c>
      <c r="N933" s="10">
        <v>625.29999999999995</v>
      </c>
      <c r="O933" s="11" t="s">
        <v>616</v>
      </c>
      <c r="P933" s="6">
        <v>28.223877228616566</v>
      </c>
      <c r="Q933" s="6">
        <v>3.9081249999999996</v>
      </c>
      <c r="R933" s="11"/>
      <c r="S933" s="25"/>
    </row>
    <row r="934" spans="1:19" x14ac:dyDescent="0.25">
      <c r="A934" t="s">
        <v>23</v>
      </c>
      <c r="B934" t="s">
        <v>18</v>
      </c>
      <c r="D934" s="12" t="s">
        <v>19</v>
      </c>
      <c r="E934" s="7" t="s">
        <v>20</v>
      </c>
      <c r="F934" t="s">
        <v>21</v>
      </c>
      <c r="G934" t="s">
        <v>22</v>
      </c>
      <c r="H934" s="5">
        <v>7</v>
      </c>
      <c r="I934" s="5" t="s">
        <v>9</v>
      </c>
      <c r="J934">
        <v>7</v>
      </c>
      <c r="K934" s="13">
        <v>28000</v>
      </c>
      <c r="L934" s="13">
        <v>116.66666666666667</v>
      </c>
      <c r="M934" s="14">
        <v>240</v>
      </c>
      <c r="N934" s="15">
        <v>275</v>
      </c>
      <c r="O934" s="12" t="s">
        <v>617</v>
      </c>
      <c r="P934" s="6">
        <v>9.8214285714285712</v>
      </c>
      <c r="Q934" s="6">
        <v>1.1458333333333333</v>
      </c>
      <c r="R934" s="12"/>
      <c r="S934" s="16"/>
    </row>
    <row r="935" spans="1:19" x14ac:dyDescent="0.25">
      <c r="A935" t="s">
        <v>23</v>
      </c>
      <c r="B935" t="s">
        <v>18</v>
      </c>
      <c r="D935" s="7" t="s">
        <v>19</v>
      </c>
      <c r="E935" s="7" t="s">
        <v>25</v>
      </c>
      <c r="F935" t="s">
        <v>21</v>
      </c>
      <c r="G935" t="s">
        <v>22</v>
      </c>
      <c r="H935" s="5">
        <v>7</v>
      </c>
      <c r="I935" s="5" t="s">
        <v>9</v>
      </c>
      <c r="J935">
        <v>7</v>
      </c>
      <c r="K935" s="8">
        <v>28000</v>
      </c>
      <c r="L935" s="8">
        <v>140</v>
      </c>
      <c r="M935" s="9">
        <v>200</v>
      </c>
      <c r="N935" s="10">
        <v>400</v>
      </c>
      <c r="O935" s="11" t="s">
        <v>618</v>
      </c>
      <c r="P935" s="6">
        <v>14.285714285714285</v>
      </c>
      <c r="Q935" s="6">
        <v>2</v>
      </c>
      <c r="R935" s="11"/>
      <c r="S935" s="7"/>
    </row>
    <row r="936" spans="1:19" x14ac:dyDescent="0.25">
      <c r="A936" t="s">
        <v>23</v>
      </c>
      <c r="B936" t="s">
        <v>18</v>
      </c>
      <c r="D936" s="12" t="s">
        <v>19</v>
      </c>
      <c r="E936" s="7" t="s">
        <v>25</v>
      </c>
      <c r="F936" t="s">
        <v>21</v>
      </c>
      <c r="G936" t="s">
        <v>22</v>
      </c>
      <c r="H936" s="5">
        <v>15</v>
      </c>
      <c r="I936" s="5" t="s">
        <v>9</v>
      </c>
      <c r="J936">
        <v>15</v>
      </c>
      <c r="K936" s="13">
        <v>29400</v>
      </c>
      <c r="L936" s="13">
        <v>105</v>
      </c>
      <c r="M936" s="14">
        <v>280</v>
      </c>
      <c r="N936" s="15">
        <v>319</v>
      </c>
      <c r="O936" s="16" t="s">
        <v>619</v>
      </c>
      <c r="P936" s="6">
        <v>10.850340136054422</v>
      </c>
      <c r="Q936" s="6">
        <v>1.1392857142857142</v>
      </c>
      <c r="R936" s="16"/>
      <c r="S936" s="27"/>
    </row>
    <row r="937" spans="1:19" x14ac:dyDescent="0.25">
      <c r="A937" t="s">
        <v>23</v>
      </c>
      <c r="B937" t="s">
        <v>18</v>
      </c>
      <c r="D937" s="12" t="s">
        <v>19</v>
      </c>
      <c r="E937" s="7" t="s">
        <v>20</v>
      </c>
      <c r="F937" t="s">
        <v>21</v>
      </c>
      <c r="G937" t="s">
        <v>22</v>
      </c>
      <c r="H937" s="5">
        <v>15</v>
      </c>
      <c r="I937" s="5" t="s">
        <v>9</v>
      </c>
      <c r="J937">
        <v>15</v>
      </c>
      <c r="K937" s="13">
        <v>33000</v>
      </c>
      <c r="L937" s="13">
        <v>110</v>
      </c>
      <c r="M937" s="14">
        <v>300</v>
      </c>
      <c r="N937" s="15">
        <v>550</v>
      </c>
      <c r="O937" s="12" t="s">
        <v>223</v>
      </c>
      <c r="P937" s="6">
        <v>16.666666666666668</v>
      </c>
      <c r="Q937" s="6">
        <v>1.8333333333333333</v>
      </c>
      <c r="R937" s="12"/>
      <c r="S937" s="25"/>
    </row>
    <row r="938" spans="1:19" x14ac:dyDescent="0.25">
      <c r="A938" t="s">
        <v>23</v>
      </c>
      <c r="B938" t="s">
        <v>18</v>
      </c>
      <c r="D938" s="7" t="s">
        <v>19</v>
      </c>
      <c r="E938" s="7" t="s">
        <v>25</v>
      </c>
      <c r="F938" t="s">
        <v>21</v>
      </c>
      <c r="G938" t="s">
        <v>22</v>
      </c>
      <c r="H938" s="5">
        <v>6</v>
      </c>
      <c r="I938" s="5" t="s">
        <v>9</v>
      </c>
      <c r="J938">
        <v>6</v>
      </c>
      <c r="K938" s="8">
        <v>15000</v>
      </c>
      <c r="L938" s="8">
        <v>100</v>
      </c>
      <c r="M938" s="9">
        <v>150</v>
      </c>
      <c r="N938" s="10">
        <v>720</v>
      </c>
      <c r="O938" s="17" t="s">
        <v>608</v>
      </c>
      <c r="P938" s="6">
        <v>48</v>
      </c>
      <c r="Q938" s="6">
        <v>4.8</v>
      </c>
      <c r="R938" s="17"/>
      <c r="S938" s="21"/>
    </row>
    <row r="939" spans="1:19" x14ac:dyDescent="0.25">
      <c r="A939" t="s">
        <v>23</v>
      </c>
      <c r="B939" t="s">
        <v>18</v>
      </c>
      <c r="D939" s="12" t="s">
        <v>19</v>
      </c>
      <c r="E939" s="7" t="s">
        <v>25</v>
      </c>
      <c r="F939" t="s">
        <v>21</v>
      </c>
      <c r="G939" t="s">
        <v>22</v>
      </c>
      <c r="H939" s="5">
        <v>4</v>
      </c>
      <c r="I939" s="5" t="s">
        <v>9</v>
      </c>
      <c r="J939">
        <v>4</v>
      </c>
      <c r="K939" s="13">
        <v>9750</v>
      </c>
      <c r="L939" s="13">
        <v>75</v>
      </c>
      <c r="M939" s="14">
        <v>130</v>
      </c>
      <c r="N939" s="15">
        <v>710.62</v>
      </c>
      <c r="O939" s="12" t="s">
        <v>593</v>
      </c>
      <c r="P939" s="6">
        <v>72.884102564102562</v>
      </c>
      <c r="Q939" s="6">
        <v>5.4663076923076925</v>
      </c>
      <c r="R939" s="12"/>
      <c r="S939" s="25"/>
    </row>
    <row r="940" spans="1:19" x14ac:dyDescent="0.25">
      <c r="A940" t="s">
        <v>23</v>
      </c>
      <c r="B940" t="s">
        <v>18</v>
      </c>
      <c r="D940" s="7" t="s">
        <v>19</v>
      </c>
      <c r="E940" s="7" t="s">
        <v>25</v>
      </c>
      <c r="F940" t="s">
        <v>21</v>
      </c>
      <c r="G940" t="s">
        <v>22</v>
      </c>
      <c r="H940" s="5">
        <v>6</v>
      </c>
      <c r="I940" s="5" t="s">
        <v>9</v>
      </c>
      <c r="J940">
        <v>6</v>
      </c>
      <c r="K940" s="8">
        <v>14400</v>
      </c>
      <c r="L940" s="8">
        <v>90</v>
      </c>
      <c r="M940" s="9">
        <v>160</v>
      </c>
      <c r="N940" s="10">
        <v>689.23</v>
      </c>
      <c r="O940" s="7" t="s">
        <v>605</v>
      </c>
      <c r="P940" s="6">
        <v>47.863194444444446</v>
      </c>
      <c r="Q940" s="6">
        <v>4.3076875000000001</v>
      </c>
      <c r="R940" s="7"/>
      <c r="S940" s="27"/>
    </row>
    <row r="941" spans="1:19" x14ac:dyDescent="0.25">
      <c r="A941" t="s">
        <v>23</v>
      </c>
      <c r="B941" t="s">
        <v>18</v>
      </c>
      <c r="D941" s="12" t="s">
        <v>19</v>
      </c>
      <c r="E941" s="7" t="s">
        <v>25</v>
      </c>
      <c r="F941" t="s">
        <v>21</v>
      </c>
      <c r="G941" t="s">
        <v>22</v>
      </c>
      <c r="H941" s="5">
        <v>2</v>
      </c>
      <c r="I941" s="5" t="s">
        <v>9</v>
      </c>
      <c r="J941">
        <v>2</v>
      </c>
      <c r="K941" s="13">
        <v>4862</v>
      </c>
      <c r="L941" s="13">
        <v>143</v>
      </c>
      <c r="M941" s="14">
        <v>34</v>
      </c>
      <c r="N941" s="15">
        <v>683.19</v>
      </c>
      <c r="O941" s="12" t="s">
        <v>565</v>
      </c>
      <c r="P941" s="6">
        <v>140.51624845742495</v>
      </c>
      <c r="Q941" s="6">
        <v>20.093823529411765</v>
      </c>
      <c r="R941" s="12"/>
      <c r="S941" s="25"/>
    </row>
    <row r="942" spans="1:19" x14ac:dyDescent="0.25">
      <c r="A942" t="s">
        <v>23</v>
      </c>
      <c r="B942" t="s">
        <v>18</v>
      </c>
      <c r="D942" s="7" t="s">
        <v>19</v>
      </c>
      <c r="E942" s="7" t="s">
        <v>20</v>
      </c>
      <c r="F942" t="s">
        <v>21</v>
      </c>
      <c r="G942" t="s">
        <v>22</v>
      </c>
      <c r="H942" s="5">
        <v>4</v>
      </c>
      <c r="I942" s="5" t="s">
        <v>9</v>
      </c>
      <c r="J942">
        <v>4</v>
      </c>
      <c r="K942" s="8">
        <v>8424</v>
      </c>
      <c r="L942" s="8">
        <v>93.6</v>
      </c>
      <c r="M942" s="9">
        <v>90</v>
      </c>
      <c r="N942" s="10">
        <v>665</v>
      </c>
      <c r="O942" s="7" t="s">
        <v>586</v>
      </c>
      <c r="P942" s="6">
        <v>78.941120607787269</v>
      </c>
      <c r="Q942" s="6">
        <v>7.3888888888888893</v>
      </c>
      <c r="R942" s="7"/>
      <c r="S942" s="19"/>
    </row>
    <row r="943" spans="1:19" x14ac:dyDescent="0.25">
      <c r="A943" t="s">
        <v>23</v>
      </c>
      <c r="B943" t="s">
        <v>18</v>
      </c>
      <c r="D943" s="7" t="s">
        <v>19</v>
      </c>
      <c r="E943" s="7" t="s">
        <v>25</v>
      </c>
      <c r="F943" t="s">
        <v>21</v>
      </c>
      <c r="G943" t="s">
        <v>22</v>
      </c>
      <c r="H943" s="5">
        <v>4</v>
      </c>
      <c r="I943" s="5" t="s">
        <v>9</v>
      </c>
      <c r="J943">
        <v>4</v>
      </c>
      <c r="K943" s="8">
        <v>9000</v>
      </c>
      <c r="L943" s="13">
        <v>75</v>
      </c>
      <c r="M943" s="9">
        <v>120</v>
      </c>
      <c r="N943" s="15">
        <v>663.53</v>
      </c>
      <c r="O943" s="17" t="s">
        <v>591</v>
      </c>
      <c r="P943" s="6">
        <v>73.725555555555559</v>
      </c>
      <c r="Q943" s="6">
        <v>5.5294166666666662</v>
      </c>
      <c r="R943" s="17"/>
      <c r="S943" s="7"/>
    </row>
    <row r="944" spans="1:19" x14ac:dyDescent="0.25">
      <c r="A944" t="s">
        <v>23</v>
      </c>
      <c r="B944" t="s">
        <v>18</v>
      </c>
      <c r="D944" s="7" t="s">
        <v>19</v>
      </c>
      <c r="E944" s="7" t="s">
        <v>25</v>
      </c>
      <c r="F944" t="s">
        <v>21</v>
      </c>
      <c r="G944" t="s">
        <v>22</v>
      </c>
      <c r="H944" s="5">
        <v>6</v>
      </c>
      <c r="I944" s="5" t="s">
        <v>9</v>
      </c>
      <c r="J944">
        <v>6</v>
      </c>
      <c r="K944" s="8">
        <v>14586</v>
      </c>
      <c r="L944" s="8">
        <v>138.91428571428571</v>
      </c>
      <c r="M944" s="9">
        <v>105</v>
      </c>
      <c r="N944" s="10">
        <v>660.89</v>
      </c>
      <c r="O944" s="17" t="s">
        <v>607</v>
      </c>
      <c r="P944" s="6">
        <v>45.309886192239134</v>
      </c>
      <c r="Q944" s="6">
        <v>6.2941904761904759</v>
      </c>
      <c r="R944" s="17"/>
      <c r="S944" s="21"/>
    </row>
    <row r="945" spans="1:19" x14ac:dyDescent="0.25">
      <c r="A945" t="s">
        <v>23</v>
      </c>
      <c r="B945" t="s">
        <v>18</v>
      </c>
      <c r="D945" s="7" t="s">
        <v>19</v>
      </c>
      <c r="E945" s="7" t="s">
        <v>25</v>
      </c>
      <c r="F945" t="s">
        <v>21</v>
      </c>
      <c r="G945" t="s">
        <v>22</v>
      </c>
      <c r="H945" s="5">
        <v>5</v>
      </c>
      <c r="I945" s="5" t="s">
        <v>9</v>
      </c>
      <c r="J945">
        <v>5</v>
      </c>
      <c r="K945" s="8">
        <v>12800</v>
      </c>
      <c r="L945" s="13">
        <v>80</v>
      </c>
      <c r="M945" s="9">
        <v>160</v>
      </c>
      <c r="N945" s="15">
        <v>658.46</v>
      </c>
      <c r="O945" s="17" t="s">
        <v>600</v>
      </c>
      <c r="P945" s="6">
        <v>51.442187500000003</v>
      </c>
      <c r="Q945" s="6">
        <v>4.1153750000000002</v>
      </c>
      <c r="R945" s="17"/>
      <c r="S945" s="23"/>
    </row>
    <row r="946" spans="1:19" x14ac:dyDescent="0.25">
      <c r="A946" t="s">
        <v>23</v>
      </c>
      <c r="B946" t="s">
        <v>18</v>
      </c>
      <c r="D946" s="7" t="s">
        <v>19</v>
      </c>
      <c r="E946" s="7" t="s">
        <v>20</v>
      </c>
      <c r="F946" t="s">
        <v>21</v>
      </c>
      <c r="G946" t="s">
        <v>22</v>
      </c>
      <c r="H946" s="5">
        <v>3</v>
      </c>
      <c r="I946" s="5" t="s">
        <v>9</v>
      </c>
      <c r="J946">
        <v>3</v>
      </c>
      <c r="K946" s="8">
        <v>7000</v>
      </c>
      <c r="L946" s="8">
        <v>100</v>
      </c>
      <c r="M946" s="9">
        <v>70</v>
      </c>
      <c r="N946" s="10">
        <v>646.71</v>
      </c>
      <c r="O946" s="7" t="s">
        <v>578</v>
      </c>
      <c r="P946" s="6">
        <v>92.387142857142862</v>
      </c>
      <c r="Q946" s="6">
        <v>9.2387142857142859</v>
      </c>
      <c r="R946" s="7"/>
      <c r="S946" s="12"/>
    </row>
    <row r="947" spans="1:19" x14ac:dyDescent="0.25">
      <c r="A947" t="s">
        <v>23</v>
      </c>
      <c r="B947" t="s">
        <v>18</v>
      </c>
      <c r="D947" s="12" t="s">
        <v>19</v>
      </c>
      <c r="E947" s="7" t="s">
        <v>25</v>
      </c>
      <c r="F947" t="s">
        <v>21</v>
      </c>
      <c r="G947" t="s">
        <v>22</v>
      </c>
      <c r="H947" s="5">
        <v>6</v>
      </c>
      <c r="I947" s="5" t="s">
        <v>9</v>
      </c>
      <c r="J947">
        <v>6</v>
      </c>
      <c r="K947" s="13">
        <v>16800</v>
      </c>
      <c r="L947" s="13">
        <v>112</v>
      </c>
      <c r="M947" s="14">
        <v>150</v>
      </c>
      <c r="N947" s="15">
        <v>643.08000000000004</v>
      </c>
      <c r="O947" s="12" t="s">
        <v>611</v>
      </c>
      <c r="P947" s="6">
        <v>38.278571428571432</v>
      </c>
      <c r="Q947" s="6">
        <v>4.2872000000000003</v>
      </c>
      <c r="R947" s="12"/>
      <c r="S947" s="25"/>
    </row>
    <row r="948" spans="1:19" x14ac:dyDescent="0.25">
      <c r="A948" t="s">
        <v>23</v>
      </c>
      <c r="B948" t="s">
        <v>18</v>
      </c>
      <c r="D948" s="7" t="s">
        <v>19</v>
      </c>
      <c r="E948" s="7" t="s">
        <v>25</v>
      </c>
      <c r="F948" t="s">
        <v>21</v>
      </c>
      <c r="G948" t="s">
        <v>22</v>
      </c>
      <c r="H948" s="5">
        <v>7</v>
      </c>
      <c r="I948" s="5" t="s">
        <v>9</v>
      </c>
      <c r="J948">
        <v>7</v>
      </c>
      <c r="K948" s="8">
        <v>22155</v>
      </c>
      <c r="L948" s="8">
        <v>138.46875</v>
      </c>
      <c r="M948" s="9">
        <v>160</v>
      </c>
      <c r="N948" s="10">
        <v>625.29999999999995</v>
      </c>
      <c r="O948" s="7" t="s">
        <v>616</v>
      </c>
      <c r="P948" s="6">
        <v>28.223877228616566</v>
      </c>
      <c r="Q948" s="6">
        <v>3.9081249999999996</v>
      </c>
      <c r="R948" s="7"/>
      <c r="S948" s="21"/>
    </row>
    <row r="949" spans="1:19" x14ac:dyDescent="0.25">
      <c r="A949" t="s">
        <v>23</v>
      </c>
      <c r="B949" t="s">
        <v>18</v>
      </c>
      <c r="D949" s="7" t="s">
        <v>19</v>
      </c>
      <c r="E949" s="7" t="s">
        <v>25</v>
      </c>
      <c r="F949" t="s">
        <v>21</v>
      </c>
      <c r="G949" t="s">
        <v>22</v>
      </c>
      <c r="H949" s="5">
        <v>4</v>
      </c>
      <c r="I949" s="5" t="s">
        <v>9</v>
      </c>
      <c r="J949">
        <v>4</v>
      </c>
      <c r="K949" s="8">
        <v>8250</v>
      </c>
      <c r="L949" s="13">
        <v>75</v>
      </c>
      <c r="M949" s="9">
        <v>110</v>
      </c>
      <c r="N949" s="15">
        <v>617.87</v>
      </c>
      <c r="O949" s="17" t="s">
        <v>585</v>
      </c>
      <c r="P949" s="6">
        <v>74.893333333333345</v>
      </c>
      <c r="Q949" s="6">
        <v>5.617</v>
      </c>
      <c r="R949" s="17"/>
      <c r="S949" s="25"/>
    </row>
    <row r="950" spans="1:19" x14ac:dyDescent="0.25">
      <c r="A950" t="s">
        <v>23</v>
      </c>
      <c r="B950" t="s">
        <v>18</v>
      </c>
      <c r="D950" s="7" t="s">
        <v>19</v>
      </c>
      <c r="E950" s="7" t="s">
        <v>25</v>
      </c>
      <c r="F950" t="s">
        <v>21</v>
      </c>
      <c r="G950" t="s">
        <v>22</v>
      </c>
      <c r="H950" s="5">
        <v>6</v>
      </c>
      <c r="I950" s="5" t="s">
        <v>9</v>
      </c>
      <c r="J950">
        <v>6</v>
      </c>
      <c r="K950" s="8">
        <v>15680</v>
      </c>
      <c r="L950" s="8">
        <v>112</v>
      </c>
      <c r="M950" s="9">
        <v>140</v>
      </c>
      <c r="N950" s="10">
        <v>609.23</v>
      </c>
      <c r="O950" s="17" t="s">
        <v>609</v>
      </c>
      <c r="P950" s="6">
        <v>38.853954081632658</v>
      </c>
      <c r="Q950" s="6">
        <v>4.3516428571428571</v>
      </c>
      <c r="R950" s="17"/>
      <c r="S950" s="21"/>
    </row>
    <row r="951" spans="1:19" x14ac:dyDescent="0.25">
      <c r="A951" t="s">
        <v>23</v>
      </c>
      <c r="B951" t="s">
        <v>18</v>
      </c>
      <c r="D951" s="7" t="s">
        <v>19</v>
      </c>
      <c r="E951" s="7" t="s">
        <v>25</v>
      </c>
      <c r="F951" t="s">
        <v>21</v>
      </c>
      <c r="G951" t="s">
        <v>22</v>
      </c>
      <c r="H951" s="5">
        <v>6</v>
      </c>
      <c r="I951" s="5" t="s">
        <v>9</v>
      </c>
      <c r="J951">
        <v>6</v>
      </c>
      <c r="K951" s="8">
        <v>14300</v>
      </c>
      <c r="L951" s="13">
        <v>86.666666666666671</v>
      </c>
      <c r="M951" s="9">
        <v>165</v>
      </c>
      <c r="N951" s="15">
        <v>603</v>
      </c>
      <c r="O951" s="17" t="s">
        <v>604</v>
      </c>
      <c r="P951" s="6">
        <v>42.167832167832167</v>
      </c>
      <c r="Q951" s="6">
        <v>3.6545454545454548</v>
      </c>
      <c r="R951" s="17"/>
      <c r="S951" s="25"/>
    </row>
    <row r="952" spans="1:19" x14ac:dyDescent="0.25">
      <c r="A952" t="s">
        <v>23</v>
      </c>
      <c r="B952" t="s">
        <v>18</v>
      </c>
      <c r="D952" s="7" t="s">
        <v>19</v>
      </c>
      <c r="E952" s="7" t="s">
        <v>25</v>
      </c>
      <c r="F952" t="s">
        <v>21</v>
      </c>
      <c r="G952" t="s">
        <v>22</v>
      </c>
      <c r="H952" s="5">
        <v>7</v>
      </c>
      <c r="I952" s="5" t="s">
        <v>9</v>
      </c>
      <c r="J952">
        <v>7</v>
      </c>
      <c r="K952" s="8">
        <v>17724</v>
      </c>
      <c r="L952" s="8">
        <v>140.66666666666666</v>
      </c>
      <c r="M952" s="9">
        <v>126</v>
      </c>
      <c r="N952" s="10">
        <v>591.99</v>
      </c>
      <c r="O952" s="17" t="s">
        <v>613</v>
      </c>
      <c r="P952" s="6">
        <v>33.400473933649288</v>
      </c>
      <c r="Q952" s="6">
        <v>4.6983333333333333</v>
      </c>
      <c r="R952" s="17"/>
      <c r="S952" s="21"/>
    </row>
    <row r="953" spans="1:19" x14ac:dyDescent="0.25">
      <c r="A953" t="s">
        <v>23</v>
      </c>
      <c r="B953" t="s">
        <v>18</v>
      </c>
      <c r="D953" s="12" t="s">
        <v>19</v>
      </c>
      <c r="E953" s="7" t="s">
        <v>25</v>
      </c>
      <c r="F953" t="s">
        <v>21</v>
      </c>
      <c r="G953" t="s">
        <v>22</v>
      </c>
      <c r="H953" s="5">
        <v>6</v>
      </c>
      <c r="I953" s="5" t="s">
        <v>9</v>
      </c>
      <c r="J953">
        <v>6</v>
      </c>
      <c r="K953" s="13">
        <v>14560</v>
      </c>
      <c r="L953" s="13">
        <v>112</v>
      </c>
      <c r="M953" s="14">
        <v>130</v>
      </c>
      <c r="N953" s="15">
        <v>590.77</v>
      </c>
      <c r="O953" s="12" t="s">
        <v>606</v>
      </c>
      <c r="P953" s="6">
        <v>40.574862637362635</v>
      </c>
      <c r="Q953" s="6">
        <v>4.5443846153846152</v>
      </c>
      <c r="R953" s="12"/>
      <c r="S953" s="23"/>
    </row>
    <row r="954" spans="1:19" x14ac:dyDescent="0.25">
      <c r="A954" t="s">
        <v>23</v>
      </c>
      <c r="B954" t="s">
        <v>18</v>
      </c>
      <c r="D954" s="7" t="s">
        <v>19</v>
      </c>
      <c r="E954" s="7" t="s">
        <v>25</v>
      </c>
      <c r="F954" t="s">
        <v>21</v>
      </c>
      <c r="G954" t="s">
        <v>22</v>
      </c>
      <c r="H954" s="5">
        <v>5</v>
      </c>
      <c r="I954" s="5" t="s">
        <v>9</v>
      </c>
      <c r="J954">
        <v>5</v>
      </c>
      <c r="K954" s="8">
        <v>10800</v>
      </c>
      <c r="L954" s="8">
        <v>90</v>
      </c>
      <c r="M954" s="9">
        <v>120</v>
      </c>
      <c r="N954" s="10">
        <v>581.54</v>
      </c>
      <c r="O954" s="7" t="s">
        <v>597</v>
      </c>
      <c r="P954" s="6">
        <v>53.846296296296295</v>
      </c>
      <c r="Q954" s="6">
        <v>4.8461666666666661</v>
      </c>
      <c r="R954" s="7"/>
      <c r="S954" s="27"/>
    </row>
    <row r="955" spans="1:19" x14ac:dyDescent="0.25">
      <c r="A955" t="s">
        <v>23</v>
      </c>
      <c r="B955" t="s">
        <v>18</v>
      </c>
      <c r="D955" s="7" t="s">
        <v>19</v>
      </c>
      <c r="E955" s="7" t="s">
        <v>25</v>
      </c>
      <c r="F955" t="s">
        <v>21</v>
      </c>
      <c r="G955" t="s">
        <v>22</v>
      </c>
      <c r="H955" s="5">
        <v>7</v>
      </c>
      <c r="I955" s="5" t="s">
        <v>9</v>
      </c>
      <c r="J955">
        <v>7</v>
      </c>
      <c r="K955" s="8">
        <v>22155</v>
      </c>
      <c r="L955" s="13">
        <v>138.46875</v>
      </c>
      <c r="M955" s="9">
        <v>160</v>
      </c>
      <c r="N955" s="15">
        <v>573.29999999999995</v>
      </c>
      <c r="O955" s="17" t="s">
        <v>615</v>
      </c>
      <c r="P955" s="6">
        <v>25.876777251184834</v>
      </c>
      <c r="Q955" s="6">
        <v>3.5831249999999999</v>
      </c>
      <c r="R955" s="17"/>
      <c r="S955" s="23"/>
    </row>
    <row r="956" spans="1:19" x14ac:dyDescent="0.25">
      <c r="A956" t="s">
        <v>23</v>
      </c>
      <c r="B956" t="s">
        <v>18</v>
      </c>
      <c r="D956" s="7" t="s">
        <v>19</v>
      </c>
      <c r="E956" s="7" t="s">
        <v>25</v>
      </c>
      <c r="F956" t="s">
        <v>21</v>
      </c>
      <c r="G956" t="s">
        <v>22</v>
      </c>
      <c r="H956" s="5">
        <v>6</v>
      </c>
      <c r="I956" s="5" t="s">
        <v>9</v>
      </c>
      <c r="J956">
        <v>6</v>
      </c>
      <c r="K956" s="8">
        <v>13000</v>
      </c>
      <c r="L956" s="8">
        <v>108.33333333333333</v>
      </c>
      <c r="M956" s="9">
        <v>120</v>
      </c>
      <c r="N956" s="10">
        <v>572.30999999999995</v>
      </c>
      <c r="O956" s="7" t="s">
        <v>601</v>
      </c>
      <c r="P956" s="6">
        <v>44.023846153846151</v>
      </c>
      <c r="Q956" s="6">
        <v>4.7692499999999995</v>
      </c>
      <c r="R956" s="7"/>
      <c r="S956" s="21"/>
    </row>
    <row r="957" spans="1:19" x14ac:dyDescent="0.25">
      <c r="A957" t="s">
        <v>23</v>
      </c>
      <c r="B957" t="s">
        <v>18</v>
      </c>
      <c r="D957" s="7" t="s">
        <v>19</v>
      </c>
      <c r="E957" s="7" t="s">
        <v>25</v>
      </c>
      <c r="F957" t="s">
        <v>21</v>
      </c>
      <c r="G957" t="s">
        <v>22</v>
      </c>
      <c r="H957" s="5">
        <v>3</v>
      </c>
      <c r="I957" s="5" t="s">
        <v>9</v>
      </c>
      <c r="J957">
        <v>3</v>
      </c>
      <c r="K957" s="8">
        <v>7500</v>
      </c>
      <c r="L957" s="13">
        <v>75</v>
      </c>
      <c r="M957" s="9">
        <v>100</v>
      </c>
      <c r="N957" s="15">
        <v>570.78</v>
      </c>
      <c r="O957" s="17" t="s">
        <v>580</v>
      </c>
      <c r="P957" s="6">
        <v>76.103999999999985</v>
      </c>
      <c r="Q957" s="6">
        <v>5.7077999999999998</v>
      </c>
      <c r="R957" s="17"/>
      <c r="S957" s="23"/>
    </row>
    <row r="958" spans="1:19" x14ac:dyDescent="0.25">
      <c r="A958" t="s">
        <v>23</v>
      </c>
      <c r="B958" t="s">
        <v>18</v>
      </c>
      <c r="D958" s="7" t="s">
        <v>19</v>
      </c>
      <c r="E958" s="7" t="s">
        <v>25</v>
      </c>
      <c r="F958" t="s">
        <v>21</v>
      </c>
      <c r="G958" t="s">
        <v>22</v>
      </c>
      <c r="H958" s="5">
        <v>5</v>
      </c>
      <c r="I958" s="5" t="s">
        <v>9</v>
      </c>
      <c r="J958">
        <v>5</v>
      </c>
      <c r="K958" s="8">
        <v>12100</v>
      </c>
      <c r="L958" s="8">
        <v>110</v>
      </c>
      <c r="M958" s="9">
        <v>110</v>
      </c>
      <c r="N958" s="10">
        <v>553.85</v>
      </c>
      <c r="O958" s="17" t="s">
        <v>599</v>
      </c>
      <c r="P958" s="6">
        <v>45.77272727272728</v>
      </c>
      <c r="Q958" s="6">
        <v>5.0350000000000001</v>
      </c>
      <c r="R958" s="17"/>
      <c r="S958" s="7"/>
    </row>
    <row r="959" spans="1:19" x14ac:dyDescent="0.25">
      <c r="A959" t="s">
        <v>23</v>
      </c>
      <c r="B959" t="s">
        <v>18</v>
      </c>
      <c r="D959" s="7" t="s">
        <v>19</v>
      </c>
      <c r="E959" s="7" t="s">
        <v>25</v>
      </c>
      <c r="F959" t="s">
        <v>21</v>
      </c>
      <c r="G959" t="s">
        <v>22</v>
      </c>
      <c r="H959" s="5">
        <v>4</v>
      </c>
      <c r="I959" s="5" t="s">
        <v>9</v>
      </c>
      <c r="J959">
        <v>4</v>
      </c>
      <c r="K959" s="8">
        <v>9800</v>
      </c>
      <c r="L959" s="13">
        <v>98</v>
      </c>
      <c r="M959" s="9">
        <v>100</v>
      </c>
      <c r="N959" s="15">
        <v>550.77</v>
      </c>
      <c r="O959" s="17" t="s">
        <v>594</v>
      </c>
      <c r="P959" s="6">
        <v>56.201020408163266</v>
      </c>
      <c r="Q959" s="6">
        <v>5.5076999999999998</v>
      </c>
      <c r="R959" s="17"/>
      <c r="S959" s="16"/>
    </row>
    <row r="960" spans="1:19" x14ac:dyDescent="0.25">
      <c r="A960" t="s">
        <v>23</v>
      </c>
      <c r="B960" t="s">
        <v>18</v>
      </c>
      <c r="D960" s="7" t="s">
        <v>19</v>
      </c>
      <c r="E960" s="7" t="s">
        <v>20</v>
      </c>
      <c r="F960" t="s">
        <v>21</v>
      </c>
      <c r="G960" t="s">
        <v>22</v>
      </c>
      <c r="H960" s="5">
        <v>3</v>
      </c>
      <c r="I960" s="5" t="s">
        <v>9</v>
      </c>
      <c r="J960">
        <v>3</v>
      </c>
      <c r="K960" s="8">
        <v>5616</v>
      </c>
      <c r="L960" s="8">
        <v>93.6</v>
      </c>
      <c r="M960" s="9">
        <v>60</v>
      </c>
      <c r="N960" s="10">
        <v>549.29</v>
      </c>
      <c r="O960" s="17" t="s">
        <v>573</v>
      </c>
      <c r="P960" s="6">
        <v>97.808048433048427</v>
      </c>
      <c r="Q960" s="6">
        <v>9.1548333333333325</v>
      </c>
      <c r="R960" s="17"/>
      <c r="S960" s="7"/>
    </row>
    <row r="961" spans="1:19" x14ac:dyDescent="0.25">
      <c r="A961" t="s">
        <v>23</v>
      </c>
      <c r="B961" t="s">
        <v>18</v>
      </c>
      <c r="D961" s="12" t="s">
        <v>19</v>
      </c>
      <c r="E961" s="7" t="s">
        <v>25</v>
      </c>
      <c r="F961" t="s">
        <v>21</v>
      </c>
      <c r="G961" t="s">
        <v>22</v>
      </c>
      <c r="H961" s="5">
        <v>7</v>
      </c>
      <c r="I961" s="5" t="s">
        <v>9</v>
      </c>
      <c r="J961">
        <v>7</v>
      </c>
      <c r="K961" s="13">
        <v>17724</v>
      </c>
      <c r="L961" s="13">
        <v>140.66666666666666</v>
      </c>
      <c r="M961" s="14">
        <v>126</v>
      </c>
      <c r="N961" s="15">
        <v>539.99</v>
      </c>
      <c r="O961" s="12" t="s">
        <v>612</v>
      </c>
      <c r="P961" s="6">
        <v>30.466598961859624</v>
      </c>
      <c r="Q961" s="6">
        <v>4.2856349206349211</v>
      </c>
      <c r="R961" s="12"/>
      <c r="S961" s="16"/>
    </row>
    <row r="962" spans="1:19" x14ac:dyDescent="0.25">
      <c r="A962" t="s">
        <v>23</v>
      </c>
      <c r="B962" t="s">
        <v>18</v>
      </c>
      <c r="D962" s="7" t="s">
        <v>19</v>
      </c>
      <c r="E962" s="7" t="s">
        <v>20</v>
      </c>
      <c r="F962" t="s">
        <v>21</v>
      </c>
      <c r="G962" t="s">
        <v>22</v>
      </c>
      <c r="H962" s="5">
        <v>3</v>
      </c>
      <c r="I962" s="5" t="s">
        <v>9</v>
      </c>
      <c r="J962">
        <v>3</v>
      </c>
      <c r="K962" s="8">
        <v>7000</v>
      </c>
      <c r="L962" s="8">
        <v>100</v>
      </c>
      <c r="M962" s="9">
        <v>70</v>
      </c>
      <c r="N962" s="10">
        <v>537.88</v>
      </c>
      <c r="O962" s="17" t="s">
        <v>577</v>
      </c>
      <c r="P962" s="6">
        <v>76.84</v>
      </c>
      <c r="Q962" s="6">
        <v>7.6840000000000002</v>
      </c>
      <c r="R962" s="17"/>
      <c r="S962" s="11"/>
    </row>
    <row r="963" spans="1:19" x14ac:dyDescent="0.25">
      <c r="A963" t="s">
        <v>23</v>
      </c>
      <c r="B963" t="s">
        <v>18</v>
      </c>
      <c r="D963" s="12" t="s">
        <v>19</v>
      </c>
      <c r="E963" s="7" t="s">
        <v>25</v>
      </c>
      <c r="F963" t="s">
        <v>21</v>
      </c>
      <c r="G963" t="s">
        <v>22</v>
      </c>
      <c r="H963" s="5">
        <v>3</v>
      </c>
      <c r="I963" s="5" t="s">
        <v>9</v>
      </c>
      <c r="J963">
        <v>3</v>
      </c>
      <c r="K963" s="13">
        <v>6750</v>
      </c>
      <c r="L963" s="13">
        <v>75</v>
      </c>
      <c r="M963" s="14">
        <v>90</v>
      </c>
      <c r="N963" s="15">
        <v>523.69000000000005</v>
      </c>
      <c r="O963" s="12" t="s">
        <v>576</v>
      </c>
      <c r="P963" s="6">
        <v>77.583703703703705</v>
      </c>
      <c r="Q963" s="6">
        <v>5.818777777777778</v>
      </c>
      <c r="R963" s="12"/>
      <c r="S963" s="16"/>
    </row>
    <row r="964" spans="1:19" x14ac:dyDescent="0.25">
      <c r="A964" t="s">
        <v>23</v>
      </c>
      <c r="B964" t="s">
        <v>18</v>
      </c>
      <c r="D964" s="7" t="s">
        <v>19</v>
      </c>
      <c r="E964" s="7" t="s">
        <v>25</v>
      </c>
      <c r="F964" t="s">
        <v>21</v>
      </c>
      <c r="G964" t="s">
        <v>22</v>
      </c>
      <c r="H964" s="5">
        <v>3</v>
      </c>
      <c r="I964" s="5" t="s">
        <v>9</v>
      </c>
      <c r="J964">
        <v>3</v>
      </c>
      <c r="K964" s="8">
        <v>5600</v>
      </c>
      <c r="L964" s="8">
        <v>80</v>
      </c>
      <c r="M964" s="9">
        <v>70</v>
      </c>
      <c r="N964" s="10">
        <v>516.44000000000005</v>
      </c>
      <c r="O964" s="17" t="s">
        <v>572</v>
      </c>
      <c r="P964" s="6">
        <v>92.221428571428575</v>
      </c>
      <c r="Q964" s="6">
        <v>7.3777142857142861</v>
      </c>
      <c r="R964" s="17"/>
      <c r="S964" s="11"/>
    </row>
    <row r="965" spans="1:19" x14ac:dyDescent="0.25">
      <c r="A965" t="s">
        <v>23</v>
      </c>
      <c r="B965" t="s">
        <v>18</v>
      </c>
      <c r="D965" s="12" t="s">
        <v>19</v>
      </c>
      <c r="E965" s="7" t="s">
        <v>25</v>
      </c>
      <c r="F965" t="s">
        <v>21</v>
      </c>
      <c r="G965" t="s">
        <v>22</v>
      </c>
      <c r="H965" s="5">
        <v>6</v>
      </c>
      <c r="I965" s="5" t="s">
        <v>9</v>
      </c>
      <c r="J965">
        <v>6</v>
      </c>
      <c r="K965" s="13">
        <v>13293</v>
      </c>
      <c r="L965" s="13">
        <v>139.92631578947368</v>
      </c>
      <c r="M965" s="14">
        <v>95</v>
      </c>
      <c r="N965" s="15">
        <v>515.99</v>
      </c>
      <c r="O965" s="12" t="s">
        <v>603</v>
      </c>
      <c r="P965" s="6">
        <v>38.81667042804483</v>
      </c>
      <c r="Q965" s="6">
        <v>5.431473684210526</v>
      </c>
      <c r="R965" s="12"/>
      <c r="S965" s="12"/>
    </row>
    <row r="966" spans="1:19" x14ac:dyDescent="0.25">
      <c r="A966" t="s">
        <v>23</v>
      </c>
      <c r="B966" t="s">
        <v>18</v>
      </c>
      <c r="D966" s="7" t="s">
        <v>19</v>
      </c>
      <c r="E966" s="7" t="s">
        <v>25</v>
      </c>
      <c r="F966" t="s">
        <v>21</v>
      </c>
      <c r="G966" t="s">
        <v>22</v>
      </c>
      <c r="H966" s="5">
        <v>2</v>
      </c>
      <c r="I966" s="5" t="s">
        <v>9</v>
      </c>
      <c r="J966">
        <v>2</v>
      </c>
      <c r="K966" s="8">
        <v>4800</v>
      </c>
      <c r="L966" s="8">
        <v>80</v>
      </c>
      <c r="M966" s="9">
        <v>60</v>
      </c>
      <c r="N966" s="10">
        <v>502.74</v>
      </c>
      <c r="O966" s="7" t="s">
        <v>564</v>
      </c>
      <c r="P966" s="6">
        <v>104.7375</v>
      </c>
      <c r="Q966" s="6">
        <v>8.3789999999999996</v>
      </c>
      <c r="R966" s="7"/>
      <c r="S966" s="11"/>
    </row>
    <row r="967" spans="1:19" x14ac:dyDescent="0.25">
      <c r="A967" t="s">
        <v>23</v>
      </c>
      <c r="B967" t="s">
        <v>18</v>
      </c>
      <c r="D967" s="7" t="s">
        <v>19</v>
      </c>
      <c r="E967" s="7" t="s">
        <v>25</v>
      </c>
      <c r="F967" t="s">
        <v>21</v>
      </c>
      <c r="G967" t="s">
        <v>22</v>
      </c>
      <c r="H967" s="5">
        <v>5</v>
      </c>
      <c r="I967" s="5" t="s">
        <v>9</v>
      </c>
      <c r="J967">
        <v>5</v>
      </c>
      <c r="K967" s="8">
        <v>11000</v>
      </c>
      <c r="L967" s="13">
        <v>110</v>
      </c>
      <c r="M967" s="9">
        <v>100</v>
      </c>
      <c r="N967" s="15">
        <v>499.99</v>
      </c>
      <c r="O967" s="17" t="s">
        <v>598</v>
      </c>
      <c r="P967" s="6">
        <v>45.453636363636363</v>
      </c>
      <c r="Q967" s="6">
        <v>4.9999000000000002</v>
      </c>
      <c r="R967" s="17"/>
      <c r="S967" s="16"/>
    </row>
    <row r="968" spans="1:19" x14ac:dyDescent="0.25">
      <c r="A968" t="s">
        <v>23</v>
      </c>
      <c r="B968" t="s">
        <v>18</v>
      </c>
      <c r="D968" s="7" t="s">
        <v>19</v>
      </c>
      <c r="E968" s="7" t="s">
        <v>20</v>
      </c>
      <c r="F968" t="s">
        <v>21</v>
      </c>
      <c r="G968" t="s">
        <v>22</v>
      </c>
      <c r="H968" s="5">
        <v>3</v>
      </c>
      <c r="I968" s="5" t="s">
        <v>9</v>
      </c>
      <c r="J968">
        <v>3</v>
      </c>
      <c r="K968" s="8">
        <v>5000</v>
      </c>
      <c r="L968" s="8">
        <v>100</v>
      </c>
      <c r="M968" s="9">
        <v>50</v>
      </c>
      <c r="N968" s="10">
        <v>495.29</v>
      </c>
      <c r="O968" s="17" t="s">
        <v>567</v>
      </c>
      <c r="P968" s="6">
        <v>99.058000000000007</v>
      </c>
      <c r="Q968" s="6">
        <v>9.905800000000001</v>
      </c>
      <c r="R968" s="17"/>
      <c r="S968" s="11"/>
    </row>
    <row r="969" spans="1:19" x14ac:dyDescent="0.25">
      <c r="A969" t="s">
        <v>23</v>
      </c>
      <c r="B969" t="s">
        <v>18</v>
      </c>
      <c r="D969" s="7" t="s">
        <v>19</v>
      </c>
      <c r="E969" s="7" t="s">
        <v>25</v>
      </c>
      <c r="F969" t="s">
        <v>21</v>
      </c>
      <c r="G969" t="s">
        <v>22</v>
      </c>
      <c r="H969" s="5">
        <v>2</v>
      </c>
      <c r="I969" s="5" t="s">
        <v>9</v>
      </c>
      <c r="J969">
        <v>2</v>
      </c>
      <c r="K969" s="8">
        <v>4000</v>
      </c>
      <c r="L969" s="13">
        <v>76.92307692307692</v>
      </c>
      <c r="M969" s="9">
        <v>52</v>
      </c>
      <c r="N969" s="15">
        <v>487.67</v>
      </c>
      <c r="O969" s="17" t="s">
        <v>558</v>
      </c>
      <c r="P969" s="6">
        <v>121.9175</v>
      </c>
      <c r="Q969" s="6">
        <v>9.3782692307692308</v>
      </c>
      <c r="R969" s="17"/>
      <c r="S969" s="16"/>
    </row>
    <row r="970" spans="1:19" x14ac:dyDescent="0.25">
      <c r="A970" t="s">
        <v>23</v>
      </c>
      <c r="B970" t="s">
        <v>18</v>
      </c>
      <c r="D970" s="7" t="s">
        <v>19</v>
      </c>
      <c r="E970" s="7" t="s">
        <v>25</v>
      </c>
      <c r="F970" t="s">
        <v>21</v>
      </c>
      <c r="G970" t="s">
        <v>22</v>
      </c>
      <c r="H970" s="5">
        <v>2</v>
      </c>
      <c r="I970" s="5" t="s">
        <v>9</v>
      </c>
      <c r="J970">
        <v>2</v>
      </c>
      <c r="K970" s="8">
        <v>4862</v>
      </c>
      <c r="L970" s="8">
        <v>143</v>
      </c>
      <c r="M970" s="9">
        <v>34</v>
      </c>
      <c r="N970" s="10">
        <v>475.49</v>
      </c>
      <c r="O970" s="7" t="s">
        <v>566</v>
      </c>
      <c r="P970" s="6">
        <v>97.7972027972028</v>
      </c>
      <c r="Q970" s="6">
        <v>13.984999999999999</v>
      </c>
      <c r="R970" s="7"/>
      <c r="S970" s="11"/>
    </row>
    <row r="971" spans="1:19" x14ac:dyDescent="0.25">
      <c r="A971" t="s">
        <v>23</v>
      </c>
      <c r="B971" t="s">
        <v>18</v>
      </c>
      <c r="D971" s="7" t="s">
        <v>19</v>
      </c>
      <c r="E971" s="7" t="s">
        <v>25</v>
      </c>
      <c r="F971" t="s">
        <v>21</v>
      </c>
      <c r="G971" t="s">
        <v>22</v>
      </c>
      <c r="H971" s="5">
        <v>3</v>
      </c>
      <c r="I971" s="5" t="s">
        <v>9</v>
      </c>
      <c r="J971">
        <v>3</v>
      </c>
      <c r="K971" s="8">
        <v>6000</v>
      </c>
      <c r="L971" s="13">
        <v>75</v>
      </c>
      <c r="M971" s="9">
        <v>80</v>
      </c>
      <c r="N971" s="15">
        <v>468.04</v>
      </c>
      <c r="O971" s="17" t="s">
        <v>575</v>
      </c>
      <c r="P971" s="6">
        <v>78.006666666666675</v>
      </c>
      <c r="Q971" s="6">
        <v>5.8505000000000003</v>
      </c>
      <c r="R971" s="17"/>
      <c r="S971" s="16"/>
    </row>
    <row r="972" spans="1:19" x14ac:dyDescent="0.25">
      <c r="A972" t="s">
        <v>23</v>
      </c>
      <c r="B972" t="s">
        <v>18</v>
      </c>
      <c r="D972" s="7" t="s">
        <v>19</v>
      </c>
      <c r="E972" s="7" t="s">
        <v>25</v>
      </c>
      <c r="F972" t="s">
        <v>21</v>
      </c>
      <c r="G972" t="s">
        <v>22</v>
      </c>
      <c r="H972" s="5">
        <v>6</v>
      </c>
      <c r="I972" s="5" t="s">
        <v>9</v>
      </c>
      <c r="J972">
        <v>6</v>
      </c>
      <c r="K972" s="8">
        <v>13293</v>
      </c>
      <c r="L972" s="8">
        <v>139.92631578947368</v>
      </c>
      <c r="M972" s="9">
        <v>95</v>
      </c>
      <c r="N972" s="10">
        <v>462.65</v>
      </c>
      <c r="O972" s="17" t="s">
        <v>602</v>
      </c>
      <c r="P972" s="6">
        <v>34.804032197397127</v>
      </c>
      <c r="Q972" s="6">
        <v>4.87</v>
      </c>
      <c r="R972" s="17"/>
      <c r="S972" s="11"/>
    </row>
    <row r="973" spans="1:19" x14ac:dyDescent="0.25">
      <c r="A973" t="s">
        <v>23</v>
      </c>
      <c r="B973" t="s">
        <v>18</v>
      </c>
      <c r="D973" s="12" t="s">
        <v>19</v>
      </c>
      <c r="E973" s="7" t="s">
        <v>37</v>
      </c>
      <c r="F973" t="s">
        <v>21</v>
      </c>
      <c r="G973" t="s">
        <v>22</v>
      </c>
      <c r="H973" s="5">
        <v>4</v>
      </c>
      <c r="I973" s="5" t="s">
        <v>9</v>
      </c>
      <c r="J973">
        <v>4</v>
      </c>
      <c r="K973" s="13">
        <v>9500</v>
      </c>
      <c r="L973" s="13">
        <v>67.857142857142861</v>
      </c>
      <c r="M973" s="14">
        <v>140</v>
      </c>
      <c r="N973" s="15">
        <v>461.99</v>
      </c>
      <c r="O973" s="12" t="s">
        <v>592</v>
      </c>
      <c r="P973" s="6">
        <v>48.630526315789474</v>
      </c>
      <c r="Q973" s="6">
        <v>3.2999285714285715</v>
      </c>
      <c r="R973" s="12"/>
      <c r="S973" s="16"/>
    </row>
    <row r="974" spans="1:19" x14ac:dyDescent="0.25">
      <c r="A974" t="s">
        <v>23</v>
      </c>
      <c r="B974" t="s">
        <v>18</v>
      </c>
      <c r="D974" s="7" t="s">
        <v>19</v>
      </c>
      <c r="E974" s="7" t="s">
        <v>25</v>
      </c>
      <c r="F974" t="s">
        <v>21</v>
      </c>
      <c r="G974" t="s">
        <v>22</v>
      </c>
      <c r="H974" s="5">
        <v>4</v>
      </c>
      <c r="I974" s="5" t="s">
        <v>9</v>
      </c>
      <c r="J974">
        <v>4</v>
      </c>
      <c r="K974" s="8">
        <v>9000</v>
      </c>
      <c r="L974" s="8">
        <v>112.5</v>
      </c>
      <c r="M974" s="9">
        <v>80</v>
      </c>
      <c r="N974" s="10">
        <v>443.08</v>
      </c>
      <c r="O974" s="7" t="s">
        <v>590</v>
      </c>
      <c r="P974" s="6">
        <v>49.231111111111105</v>
      </c>
      <c r="Q974" s="6">
        <v>5.5385</v>
      </c>
      <c r="R974" s="7"/>
      <c r="S974" s="11"/>
    </row>
    <row r="975" spans="1:19" x14ac:dyDescent="0.25">
      <c r="A975" t="s">
        <v>23</v>
      </c>
      <c r="B975" t="s">
        <v>18</v>
      </c>
      <c r="D975" s="12" t="s">
        <v>19</v>
      </c>
      <c r="E975" s="7" t="s">
        <v>25</v>
      </c>
      <c r="F975" t="s">
        <v>21</v>
      </c>
      <c r="G975" t="s">
        <v>22</v>
      </c>
      <c r="H975" s="5">
        <v>4</v>
      </c>
      <c r="I975" s="5" t="s">
        <v>9</v>
      </c>
      <c r="J975">
        <v>4</v>
      </c>
      <c r="K975" s="13">
        <v>7840</v>
      </c>
      <c r="L975" s="13">
        <v>112</v>
      </c>
      <c r="M975" s="14">
        <v>70</v>
      </c>
      <c r="N975" s="15">
        <v>427.69</v>
      </c>
      <c r="O975" s="12" t="s">
        <v>581</v>
      </c>
      <c r="P975" s="6">
        <v>54.552295918367349</v>
      </c>
      <c r="Q975" s="6">
        <v>6.1098571428571429</v>
      </c>
      <c r="R975" s="12"/>
      <c r="S975" s="16"/>
    </row>
    <row r="976" spans="1:19" x14ac:dyDescent="0.25">
      <c r="A976" t="s">
        <v>23</v>
      </c>
      <c r="B976" t="s">
        <v>18</v>
      </c>
      <c r="D976" s="7" t="s">
        <v>19</v>
      </c>
      <c r="E976" s="7" t="s">
        <v>25</v>
      </c>
      <c r="F976" t="s">
        <v>21</v>
      </c>
      <c r="G976" t="s">
        <v>22</v>
      </c>
      <c r="H976" s="5">
        <v>3</v>
      </c>
      <c r="I976" s="5" t="s">
        <v>9</v>
      </c>
      <c r="J976">
        <v>3</v>
      </c>
      <c r="K976" s="8">
        <v>5500</v>
      </c>
      <c r="L976" s="8">
        <v>110</v>
      </c>
      <c r="M976" s="9">
        <v>50</v>
      </c>
      <c r="N976" s="10">
        <v>396.92</v>
      </c>
      <c r="O976" s="17" t="s">
        <v>571</v>
      </c>
      <c r="P976" s="6">
        <v>72.167272727272731</v>
      </c>
      <c r="Q976" s="6">
        <v>7.9384000000000006</v>
      </c>
      <c r="R976" s="17"/>
      <c r="S976" s="7"/>
    </row>
    <row r="977" spans="1:19" x14ac:dyDescent="0.25">
      <c r="A977" t="s">
        <v>23</v>
      </c>
      <c r="B977" t="s">
        <v>18</v>
      </c>
      <c r="D977" s="7" t="s">
        <v>19</v>
      </c>
      <c r="E977" s="7" t="s">
        <v>25</v>
      </c>
      <c r="F977" t="s">
        <v>21</v>
      </c>
      <c r="G977" t="s">
        <v>22</v>
      </c>
      <c r="H977" s="5">
        <v>4</v>
      </c>
      <c r="I977" s="5" t="s">
        <v>9</v>
      </c>
      <c r="J977">
        <v>4</v>
      </c>
      <c r="K977" s="8">
        <v>8862</v>
      </c>
      <c r="L977" s="13">
        <v>147.69999999999999</v>
      </c>
      <c r="M977" s="9">
        <v>60</v>
      </c>
      <c r="N977" s="15">
        <v>394.65</v>
      </c>
      <c r="O977" s="17" t="s">
        <v>588</v>
      </c>
      <c r="P977" s="6">
        <v>44.532836831415025</v>
      </c>
      <c r="Q977" s="6">
        <v>6.5774999999999997</v>
      </c>
      <c r="R977" s="17"/>
      <c r="S977" s="16"/>
    </row>
    <row r="978" spans="1:19" x14ac:dyDescent="0.25">
      <c r="A978" t="s">
        <v>23</v>
      </c>
      <c r="B978" t="s">
        <v>18</v>
      </c>
      <c r="D978" s="7" t="s">
        <v>19</v>
      </c>
      <c r="E978" s="7" t="s">
        <v>25</v>
      </c>
      <c r="F978" t="s">
        <v>21</v>
      </c>
      <c r="G978" t="s">
        <v>22</v>
      </c>
      <c r="H978" s="5">
        <v>2</v>
      </c>
      <c r="I978" s="5" t="s">
        <v>9</v>
      </c>
      <c r="J978">
        <v>2</v>
      </c>
      <c r="K978" s="8">
        <v>4400</v>
      </c>
      <c r="L978" s="8">
        <v>110</v>
      </c>
      <c r="M978" s="9">
        <v>40</v>
      </c>
      <c r="N978" s="10">
        <v>381.54</v>
      </c>
      <c r="O978" s="7" t="s">
        <v>561</v>
      </c>
      <c r="P978" s="6">
        <v>86.713636363636368</v>
      </c>
      <c r="Q978" s="6">
        <v>9.5385000000000009</v>
      </c>
      <c r="R978" s="7"/>
      <c r="S978" s="7"/>
    </row>
    <row r="979" spans="1:19" x14ac:dyDescent="0.25">
      <c r="A979" t="s">
        <v>23</v>
      </c>
      <c r="B979" t="s">
        <v>18</v>
      </c>
      <c r="D979" s="12" t="s">
        <v>19</v>
      </c>
      <c r="E979" s="7" t="s">
        <v>25</v>
      </c>
      <c r="F979" t="s">
        <v>21</v>
      </c>
      <c r="G979" t="s">
        <v>22</v>
      </c>
      <c r="H979" s="5">
        <v>4</v>
      </c>
      <c r="I979" s="5" t="s">
        <v>9</v>
      </c>
      <c r="J979">
        <v>4</v>
      </c>
      <c r="K979" s="13">
        <v>8862</v>
      </c>
      <c r="L979" s="13">
        <v>147.69999999999999</v>
      </c>
      <c r="M979" s="14">
        <v>60</v>
      </c>
      <c r="N979" s="15">
        <v>359.99</v>
      </c>
      <c r="O979" s="12" t="s">
        <v>587</v>
      </c>
      <c r="P979" s="6">
        <v>40.621755811329272</v>
      </c>
      <c r="Q979" s="6">
        <v>5.9998333333333331</v>
      </c>
      <c r="R979" s="12"/>
      <c r="S979" s="16"/>
    </row>
    <row r="980" spans="1:19" x14ac:dyDescent="0.25">
      <c r="A980" t="s">
        <v>23</v>
      </c>
      <c r="B980" t="s">
        <v>18</v>
      </c>
      <c r="D980" s="7" t="s">
        <v>19</v>
      </c>
      <c r="E980" s="7" t="s">
        <v>25</v>
      </c>
      <c r="F980" t="s">
        <v>21</v>
      </c>
      <c r="G980" t="s">
        <v>22</v>
      </c>
      <c r="H980" s="5">
        <v>4</v>
      </c>
      <c r="I980" s="5" t="s">
        <v>9</v>
      </c>
      <c r="J980">
        <v>4</v>
      </c>
      <c r="K980" s="8">
        <v>8000</v>
      </c>
      <c r="L980" s="8">
        <v>80</v>
      </c>
      <c r="M980" s="9">
        <v>100</v>
      </c>
      <c r="N980" s="10">
        <v>358.79</v>
      </c>
      <c r="O980" s="17" t="s">
        <v>584</v>
      </c>
      <c r="P980" s="6">
        <v>44.848750000000003</v>
      </c>
      <c r="Q980" s="6">
        <v>3.5879000000000003</v>
      </c>
      <c r="R980" s="17"/>
      <c r="S980" s="11"/>
    </row>
    <row r="981" spans="1:19" x14ac:dyDescent="0.25">
      <c r="A981" t="s">
        <v>23</v>
      </c>
      <c r="B981" t="s">
        <v>18</v>
      </c>
      <c r="D981" s="12" t="s">
        <v>19</v>
      </c>
      <c r="E981" s="7" t="s">
        <v>25</v>
      </c>
      <c r="F981" t="s">
        <v>21</v>
      </c>
      <c r="G981" t="s">
        <v>22</v>
      </c>
      <c r="H981" s="5">
        <v>2</v>
      </c>
      <c r="I981" s="5" t="s">
        <v>9</v>
      </c>
      <c r="J981">
        <v>2</v>
      </c>
      <c r="K981" s="13">
        <v>4431</v>
      </c>
      <c r="L981" s="13">
        <v>138.46875</v>
      </c>
      <c r="M981" s="14">
        <v>32</v>
      </c>
      <c r="N981" s="15">
        <v>333.3</v>
      </c>
      <c r="O981" s="12" t="s">
        <v>563</v>
      </c>
      <c r="P981" s="6">
        <v>75.220040622884227</v>
      </c>
      <c r="Q981" s="6">
        <v>10.415625</v>
      </c>
      <c r="R981" s="12"/>
      <c r="S981" s="16"/>
    </row>
    <row r="982" spans="1:19" x14ac:dyDescent="0.25">
      <c r="A982" t="s">
        <v>23</v>
      </c>
      <c r="B982" t="s">
        <v>18</v>
      </c>
      <c r="D982" s="7" t="s">
        <v>19</v>
      </c>
      <c r="E982" s="7" t="s">
        <v>25</v>
      </c>
      <c r="F982" t="s">
        <v>21</v>
      </c>
      <c r="G982" t="s">
        <v>22</v>
      </c>
      <c r="H982" s="5">
        <v>4</v>
      </c>
      <c r="I982" s="5" t="s">
        <v>9</v>
      </c>
      <c r="J982">
        <v>4</v>
      </c>
      <c r="K982" s="8">
        <v>8000</v>
      </c>
      <c r="L982" s="8">
        <v>100</v>
      </c>
      <c r="M982" s="9">
        <v>80</v>
      </c>
      <c r="N982" s="10">
        <v>304.62</v>
      </c>
      <c r="O982" s="7" t="s">
        <v>583</v>
      </c>
      <c r="P982" s="6">
        <v>38.077500000000001</v>
      </c>
      <c r="Q982" s="6">
        <v>3.80775</v>
      </c>
      <c r="R982" s="7"/>
      <c r="S982" s="7"/>
    </row>
    <row r="983" spans="1:19" x14ac:dyDescent="0.25">
      <c r="A983" t="s">
        <v>23</v>
      </c>
      <c r="B983" t="s">
        <v>18</v>
      </c>
      <c r="D983" s="7" t="s">
        <v>19</v>
      </c>
      <c r="E983" s="7" t="s">
        <v>37</v>
      </c>
      <c r="F983" t="s">
        <v>21</v>
      </c>
      <c r="G983" t="s">
        <v>22</v>
      </c>
      <c r="H983" s="5">
        <v>3</v>
      </c>
      <c r="I983" s="5" t="s">
        <v>9</v>
      </c>
      <c r="J983">
        <v>3</v>
      </c>
      <c r="K983" s="8">
        <v>5000</v>
      </c>
      <c r="L983" s="13">
        <v>49.504950495049506</v>
      </c>
      <c r="M983" s="9">
        <v>101</v>
      </c>
      <c r="N983" s="15">
        <v>302.49</v>
      </c>
      <c r="O983" s="17" t="s">
        <v>569</v>
      </c>
      <c r="P983" s="6">
        <v>60.498000000000005</v>
      </c>
      <c r="Q983" s="6">
        <v>2.9949504950495052</v>
      </c>
      <c r="R983" s="17"/>
      <c r="S983" s="16"/>
    </row>
    <row r="984" spans="1:19" x14ac:dyDescent="0.25">
      <c r="A984" t="s">
        <v>23</v>
      </c>
      <c r="B984" t="s">
        <v>18</v>
      </c>
      <c r="D984" s="7" t="s">
        <v>19</v>
      </c>
      <c r="E984" s="7" t="s">
        <v>25</v>
      </c>
      <c r="F984" t="s">
        <v>21</v>
      </c>
      <c r="G984" t="s">
        <v>22</v>
      </c>
      <c r="H984" s="5">
        <v>2</v>
      </c>
      <c r="I984" s="5" t="s">
        <v>9</v>
      </c>
      <c r="J984">
        <v>2</v>
      </c>
      <c r="K984" s="8">
        <v>4431</v>
      </c>
      <c r="L984" s="8">
        <v>138.46875</v>
      </c>
      <c r="M984" s="9">
        <v>32</v>
      </c>
      <c r="N984" s="10">
        <v>279.99</v>
      </c>
      <c r="O984" s="17" t="s">
        <v>562</v>
      </c>
      <c r="P984" s="6">
        <v>63.188896411645224</v>
      </c>
      <c r="Q984" s="6">
        <v>8.7496875000000003</v>
      </c>
      <c r="R984" s="17"/>
      <c r="S984" s="11"/>
    </row>
    <row r="985" spans="1:19" x14ac:dyDescent="0.25">
      <c r="A985" t="s">
        <v>23</v>
      </c>
      <c r="B985" t="s">
        <v>18</v>
      </c>
      <c r="D985" s="7" t="s">
        <v>19</v>
      </c>
      <c r="E985" s="7" t="s">
        <v>25</v>
      </c>
      <c r="F985" t="s">
        <v>21</v>
      </c>
      <c r="G985" t="s">
        <v>22</v>
      </c>
      <c r="H985" s="5">
        <v>3</v>
      </c>
      <c r="I985" s="5" t="s">
        <v>9</v>
      </c>
      <c r="J985">
        <v>3</v>
      </c>
      <c r="K985" s="8">
        <v>5000</v>
      </c>
      <c r="L985" s="13">
        <v>100</v>
      </c>
      <c r="M985" s="9">
        <v>50</v>
      </c>
      <c r="N985" s="15">
        <v>273.85000000000002</v>
      </c>
      <c r="O985" s="17" t="s">
        <v>568</v>
      </c>
      <c r="P985" s="6">
        <v>54.77</v>
      </c>
      <c r="Q985" s="6">
        <v>5.4770000000000003</v>
      </c>
      <c r="R985" s="17"/>
      <c r="S985" s="16"/>
    </row>
    <row r="986" spans="1:19" x14ac:dyDescent="0.25">
      <c r="A986" t="s">
        <v>23</v>
      </c>
      <c r="B986" t="s">
        <v>18</v>
      </c>
      <c r="D986" s="7" t="s">
        <v>19</v>
      </c>
      <c r="E986" s="7" t="s">
        <v>25</v>
      </c>
      <c r="F986" t="s">
        <v>21</v>
      </c>
      <c r="G986" t="s">
        <v>22</v>
      </c>
      <c r="H986" s="5">
        <v>2</v>
      </c>
      <c r="I986" s="5" t="s">
        <v>9</v>
      </c>
      <c r="J986">
        <v>2</v>
      </c>
      <c r="K986" s="8">
        <v>4000</v>
      </c>
      <c r="L986" s="8">
        <v>100</v>
      </c>
      <c r="M986" s="9">
        <v>40</v>
      </c>
      <c r="N986" s="10">
        <v>258.45999999999998</v>
      </c>
      <c r="O986" s="7" t="s">
        <v>559</v>
      </c>
      <c r="P986" s="6">
        <v>64.614999999999995</v>
      </c>
      <c r="Q986" s="6">
        <v>6.4614999999999991</v>
      </c>
      <c r="R986" s="7"/>
      <c r="S986" s="7"/>
    </row>
    <row r="987" spans="1:19" x14ac:dyDescent="0.25">
      <c r="A987" t="s">
        <v>23</v>
      </c>
      <c r="B987" t="s">
        <v>18</v>
      </c>
      <c r="D987" s="12" t="s">
        <v>19</v>
      </c>
      <c r="E987" s="7" t="s">
        <v>25</v>
      </c>
      <c r="F987" t="s">
        <v>21</v>
      </c>
      <c r="G987" t="s">
        <v>22</v>
      </c>
      <c r="H987" s="5">
        <v>3</v>
      </c>
      <c r="I987" s="5" t="s">
        <v>9</v>
      </c>
      <c r="J987">
        <v>3</v>
      </c>
      <c r="K987" s="13">
        <v>6000</v>
      </c>
      <c r="L987" s="13">
        <v>100</v>
      </c>
      <c r="M987" s="14">
        <v>60</v>
      </c>
      <c r="N987" s="15">
        <v>256.99</v>
      </c>
      <c r="O987" s="12" t="s">
        <v>574</v>
      </c>
      <c r="P987" s="6">
        <v>42.831666666666671</v>
      </c>
      <c r="Q987" s="6">
        <v>4.2831666666666672</v>
      </c>
      <c r="R987" s="12"/>
      <c r="S987" s="12"/>
    </row>
    <row r="988" spans="1:19" x14ac:dyDescent="0.25">
      <c r="A988" t="s">
        <v>23</v>
      </c>
      <c r="B988" t="s">
        <v>18</v>
      </c>
      <c r="D988" s="7" t="s">
        <v>19</v>
      </c>
      <c r="E988" s="7" t="s">
        <v>37</v>
      </c>
      <c r="F988" t="s">
        <v>21</v>
      </c>
      <c r="G988" t="s">
        <v>22</v>
      </c>
      <c r="H988" s="5">
        <v>2</v>
      </c>
      <c r="I988" s="5" t="s">
        <v>9</v>
      </c>
      <c r="J988">
        <v>2</v>
      </c>
      <c r="K988" s="8">
        <v>3700</v>
      </c>
      <c r="L988" s="8">
        <v>69.811320754716988</v>
      </c>
      <c r="M988" s="9">
        <v>53</v>
      </c>
      <c r="N988" s="10">
        <v>255.89</v>
      </c>
      <c r="O988" s="7" t="s">
        <v>557</v>
      </c>
      <c r="P988" s="6">
        <v>69.159459459459455</v>
      </c>
      <c r="Q988" s="6">
        <v>4.8281132075471698</v>
      </c>
      <c r="R988" s="7"/>
      <c r="S988" s="7"/>
    </row>
    <row r="989" spans="1:19" x14ac:dyDescent="0.25">
      <c r="A989" t="s">
        <v>17</v>
      </c>
      <c r="B989" t="s">
        <v>18</v>
      </c>
      <c r="D989" s="43" t="s">
        <v>19</v>
      </c>
      <c r="E989" s="43" t="s">
        <v>20</v>
      </c>
      <c r="F989" t="s">
        <v>21</v>
      </c>
      <c r="G989" t="s">
        <v>22</v>
      </c>
      <c r="H989" s="5">
        <v>2</v>
      </c>
      <c r="I989" s="5" t="s">
        <v>9</v>
      </c>
      <c r="J989">
        <v>2</v>
      </c>
      <c r="K989" s="43">
        <v>3663.1</v>
      </c>
      <c r="L989" s="43">
        <v>96</v>
      </c>
      <c r="M989" s="43">
        <v>38.200000000000003</v>
      </c>
      <c r="N989" s="54">
        <v>135</v>
      </c>
      <c r="O989" s="1" t="s">
        <v>1701</v>
      </c>
      <c r="P989" s="6">
        <v>36.854030738991568</v>
      </c>
      <c r="Q989" s="6">
        <v>3.5340314136125652</v>
      </c>
      <c r="R989" s="7"/>
      <c r="S989" s="12"/>
    </row>
    <row r="990" spans="1:19" x14ac:dyDescent="0.25">
      <c r="A990" t="s">
        <v>17</v>
      </c>
      <c r="B990" t="s">
        <v>18</v>
      </c>
      <c r="D990" s="43" t="s">
        <v>19</v>
      </c>
      <c r="E990" s="43" t="s">
        <v>20</v>
      </c>
      <c r="F990" t="s">
        <v>21</v>
      </c>
      <c r="G990" t="s">
        <v>22</v>
      </c>
      <c r="H990" s="5">
        <v>2</v>
      </c>
      <c r="I990" s="5" t="s">
        <v>9</v>
      </c>
      <c r="J990">
        <v>2</v>
      </c>
      <c r="K990" s="43">
        <v>3663.1</v>
      </c>
      <c r="L990" s="43">
        <v>96</v>
      </c>
      <c r="M990" s="43">
        <v>38.200000000000003</v>
      </c>
      <c r="N990" s="54">
        <v>135</v>
      </c>
      <c r="O990" s="1" t="s">
        <v>1701</v>
      </c>
      <c r="P990" s="6">
        <v>36.854030738991568</v>
      </c>
      <c r="Q990" s="6">
        <v>3.5340314136125652</v>
      </c>
      <c r="R990" s="7"/>
      <c r="S990" s="11"/>
    </row>
    <row r="991" spans="1:19" x14ac:dyDescent="0.25">
      <c r="A991" t="s">
        <v>17</v>
      </c>
      <c r="B991" t="s">
        <v>18</v>
      </c>
      <c r="D991" s="43" t="s">
        <v>19</v>
      </c>
      <c r="E991" s="43" t="s">
        <v>20</v>
      </c>
      <c r="F991" t="s">
        <v>21</v>
      </c>
      <c r="G991" t="s">
        <v>22</v>
      </c>
      <c r="H991" s="5">
        <v>2</v>
      </c>
      <c r="I991" s="5" t="s">
        <v>9</v>
      </c>
      <c r="J991">
        <v>2</v>
      </c>
      <c r="K991" s="43">
        <v>3843.91</v>
      </c>
      <c r="L991" s="43">
        <v>3843.91</v>
      </c>
      <c r="M991" s="43">
        <v>3843.91</v>
      </c>
      <c r="N991" s="54">
        <v>139</v>
      </c>
      <c r="O991" s="1" t="s">
        <v>1701</v>
      </c>
      <c r="P991" s="6">
        <v>36.161096383630216</v>
      </c>
      <c r="Q991" s="6">
        <v>3.6161096383630215E-2</v>
      </c>
      <c r="R991" s="16"/>
      <c r="S991" s="16"/>
    </row>
    <row r="992" spans="1:19" x14ac:dyDescent="0.25">
      <c r="A992" t="s">
        <v>17</v>
      </c>
      <c r="B992" t="s">
        <v>18</v>
      </c>
      <c r="D992" s="43" t="s">
        <v>19</v>
      </c>
      <c r="E992" s="43" t="s">
        <v>20</v>
      </c>
      <c r="F992" t="s">
        <v>21</v>
      </c>
      <c r="G992" t="s">
        <v>22</v>
      </c>
      <c r="H992" s="5">
        <v>2</v>
      </c>
      <c r="I992" s="5" t="s">
        <v>9</v>
      </c>
      <c r="J992">
        <v>2</v>
      </c>
      <c r="K992" s="43">
        <v>3843.91</v>
      </c>
      <c r="L992" s="43">
        <v>3843.91</v>
      </c>
      <c r="M992" s="43">
        <v>3843.91</v>
      </c>
      <c r="N992" s="54">
        <v>139</v>
      </c>
      <c r="O992" s="1" t="s">
        <v>1701</v>
      </c>
      <c r="P992" s="6">
        <v>36.161096383630216</v>
      </c>
      <c r="Q992" s="6">
        <v>3.6161096383630215E-2</v>
      </c>
      <c r="R992" s="12"/>
      <c r="S992" s="7"/>
    </row>
    <row r="993" spans="1:19" x14ac:dyDescent="0.25">
      <c r="A993" t="s">
        <v>17</v>
      </c>
      <c r="B993" t="s">
        <v>18</v>
      </c>
      <c r="D993" s="43" t="s">
        <v>19</v>
      </c>
      <c r="E993" s="43" t="s">
        <v>20</v>
      </c>
      <c r="F993" t="s">
        <v>21</v>
      </c>
      <c r="G993" t="s">
        <v>22</v>
      </c>
      <c r="H993" s="5">
        <v>3</v>
      </c>
      <c r="I993" s="5" t="s">
        <v>9</v>
      </c>
      <c r="J993">
        <v>3</v>
      </c>
      <c r="K993" s="43">
        <v>6884</v>
      </c>
      <c r="L993" s="43">
        <v>101</v>
      </c>
      <c r="M993" s="43">
        <v>68</v>
      </c>
      <c r="N993" s="54">
        <v>175</v>
      </c>
      <c r="O993" s="1" t="s">
        <v>1701</v>
      </c>
      <c r="P993" s="6">
        <v>25.421266705403834</v>
      </c>
      <c r="Q993" s="6">
        <v>2.5735294117647061</v>
      </c>
      <c r="R993" s="11"/>
      <c r="S993" s="16"/>
    </row>
    <row r="994" spans="1:19" x14ac:dyDescent="0.25">
      <c r="A994" t="s">
        <v>17</v>
      </c>
      <c r="B994" t="s">
        <v>18</v>
      </c>
      <c r="D994" s="43" t="s">
        <v>19</v>
      </c>
      <c r="E994" s="43" t="s">
        <v>20</v>
      </c>
      <c r="F994" t="s">
        <v>21</v>
      </c>
      <c r="G994" t="s">
        <v>22</v>
      </c>
      <c r="H994" s="5">
        <v>3</v>
      </c>
      <c r="I994" s="5" t="s">
        <v>9</v>
      </c>
      <c r="J994">
        <v>3</v>
      </c>
      <c r="K994" s="43">
        <v>7000</v>
      </c>
      <c r="L994" s="43">
        <v>101</v>
      </c>
      <c r="M994" s="43">
        <v>69</v>
      </c>
      <c r="N994" s="54">
        <v>175</v>
      </c>
      <c r="O994" s="1" t="s">
        <v>1701</v>
      </c>
      <c r="P994" s="6">
        <v>25</v>
      </c>
      <c r="Q994" s="6">
        <v>2.5362318840579712</v>
      </c>
      <c r="R994" s="12"/>
      <c r="S994" s="11"/>
    </row>
    <row r="995" spans="1:19" x14ac:dyDescent="0.25">
      <c r="A995" t="s">
        <v>17</v>
      </c>
      <c r="B995" t="s">
        <v>18</v>
      </c>
      <c r="D995" s="43" t="s">
        <v>19</v>
      </c>
      <c r="E995" s="43" t="s">
        <v>20</v>
      </c>
      <c r="F995" t="s">
        <v>21</v>
      </c>
      <c r="G995" t="s">
        <v>22</v>
      </c>
      <c r="H995" s="5">
        <v>3</v>
      </c>
      <c r="I995" s="5" t="s">
        <v>9</v>
      </c>
      <c r="J995">
        <v>3</v>
      </c>
      <c r="K995" s="43">
        <v>6072</v>
      </c>
      <c r="L995" s="43">
        <v>106</v>
      </c>
      <c r="M995" s="43">
        <v>57.3</v>
      </c>
      <c r="N995" s="54">
        <v>175</v>
      </c>
      <c r="O995" s="1" t="s">
        <v>1701</v>
      </c>
      <c r="P995" s="6">
        <v>28.820816864295125</v>
      </c>
      <c r="Q995" s="6">
        <v>3.0541012216404888</v>
      </c>
      <c r="R995" s="11"/>
      <c r="S995" s="16"/>
    </row>
    <row r="996" spans="1:19" x14ac:dyDescent="0.25">
      <c r="A996" t="s">
        <v>17</v>
      </c>
      <c r="B996" t="s">
        <v>18</v>
      </c>
      <c r="D996" s="43" t="s">
        <v>19</v>
      </c>
      <c r="E996" s="43" t="s">
        <v>20</v>
      </c>
      <c r="F996" t="s">
        <v>21</v>
      </c>
      <c r="G996" t="s">
        <v>22</v>
      </c>
      <c r="H996" s="5">
        <v>3</v>
      </c>
      <c r="I996" s="5" t="s">
        <v>9</v>
      </c>
      <c r="J996">
        <v>3</v>
      </c>
      <c r="K996" s="43">
        <v>6072</v>
      </c>
      <c r="L996" s="43">
        <v>106</v>
      </c>
      <c r="M996" s="43">
        <v>57.3</v>
      </c>
      <c r="N996" s="54">
        <v>175</v>
      </c>
      <c r="O996" s="1" t="s">
        <v>1701</v>
      </c>
      <c r="P996" s="6">
        <v>28.820816864295125</v>
      </c>
      <c r="Q996" s="6">
        <v>3.0541012216404888</v>
      </c>
      <c r="R996" s="21"/>
      <c r="S996" s="7"/>
    </row>
    <row r="997" spans="1:19" x14ac:dyDescent="0.25">
      <c r="A997" t="s">
        <v>17</v>
      </c>
      <c r="B997" t="s">
        <v>18</v>
      </c>
      <c r="D997" s="43" t="s">
        <v>19</v>
      </c>
      <c r="E997" s="43" t="s">
        <v>20</v>
      </c>
      <c r="F997" t="s">
        <v>21</v>
      </c>
      <c r="G997" t="s">
        <v>22</v>
      </c>
      <c r="H997" s="5">
        <v>3</v>
      </c>
      <c r="I997" s="5" t="s">
        <v>9</v>
      </c>
      <c r="J997">
        <v>3</v>
      </c>
      <c r="K997" s="43">
        <v>6884</v>
      </c>
      <c r="L997" s="43">
        <v>101</v>
      </c>
      <c r="M997" s="43">
        <v>68</v>
      </c>
      <c r="N997" s="54">
        <v>175</v>
      </c>
      <c r="O997" s="1" t="s">
        <v>1701</v>
      </c>
      <c r="P997" s="6">
        <v>25.421266705403834</v>
      </c>
      <c r="Q997" s="6">
        <v>2.5735294117647061</v>
      </c>
      <c r="R997" s="27"/>
      <c r="S997" s="16"/>
    </row>
    <row r="998" spans="1:19" x14ac:dyDescent="0.25">
      <c r="A998" t="s">
        <v>17</v>
      </c>
      <c r="B998" t="s">
        <v>18</v>
      </c>
      <c r="D998" s="43" t="s">
        <v>19</v>
      </c>
      <c r="E998" s="43" t="s">
        <v>20</v>
      </c>
      <c r="F998" t="s">
        <v>21</v>
      </c>
      <c r="G998" t="s">
        <v>22</v>
      </c>
      <c r="H998" s="5">
        <v>3</v>
      </c>
      <c r="I998" s="5" t="s">
        <v>9</v>
      </c>
      <c r="J998">
        <v>3</v>
      </c>
      <c r="K998" s="43">
        <v>6062</v>
      </c>
      <c r="L998" s="43">
        <v>104.5</v>
      </c>
      <c r="M998" s="43">
        <v>58</v>
      </c>
      <c r="N998" s="54">
        <v>175</v>
      </c>
      <c r="O998" s="1" t="s">
        <v>1701</v>
      </c>
      <c r="P998" s="6">
        <v>28.868360277136258</v>
      </c>
      <c r="Q998" s="6">
        <v>3.0172413793103448</v>
      </c>
      <c r="R998" s="12"/>
      <c r="S998" s="11"/>
    </row>
    <row r="999" spans="1:19" x14ac:dyDescent="0.25">
      <c r="A999" t="s">
        <v>17</v>
      </c>
      <c r="B999" t="s">
        <v>18</v>
      </c>
      <c r="D999" s="43" t="s">
        <v>19</v>
      </c>
      <c r="E999" s="43" t="s">
        <v>20</v>
      </c>
      <c r="F999" t="s">
        <v>21</v>
      </c>
      <c r="G999" t="s">
        <v>22</v>
      </c>
      <c r="H999" s="5">
        <v>3</v>
      </c>
      <c r="I999" s="5" t="s">
        <v>9</v>
      </c>
      <c r="J999">
        <v>3</v>
      </c>
      <c r="K999" s="43">
        <v>6072</v>
      </c>
      <c r="L999" s="43">
        <v>106</v>
      </c>
      <c r="M999" s="43">
        <v>57.3</v>
      </c>
      <c r="N999" s="54">
        <v>175</v>
      </c>
      <c r="O999" s="1" t="s">
        <v>1701</v>
      </c>
      <c r="P999" s="6">
        <v>28.820816864295125</v>
      </c>
      <c r="Q999" s="6">
        <v>3.0541012216404888</v>
      </c>
      <c r="R999" s="16"/>
      <c r="S999" s="12"/>
    </row>
    <row r="1000" spans="1:19" x14ac:dyDescent="0.25">
      <c r="A1000" t="s">
        <v>17</v>
      </c>
      <c r="B1000" t="s">
        <v>18</v>
      </c>
      <c r="D1000" s="43" t="s">
        <v>19</v>
      </c>
      <c r="E1000" s="43" t="s">
        <v>20</v>
      </c>
      <c r="F1000" t="s">
        <v>21</v>
      </c>
      <c r="G1000" t="s">
        <v>22</v>
      </c>
      <c r="H1000" s="5">
        <v>2</v>
      </c>
      <c r="I1000" s="5" t="s">
        <v>9</v>
      </c>
      <c r="J1000">
        <v>2</v>
      </c>
      <c r="K1000" s="43">
        <v>3663.1</v>
      </c>
      <c r="L1000" s="43">
        <v>96</v>
      </c>
      <c r="M1000" s="43">
        <v>38.200000000000003</v>
      </c>
      <c r="N1000" s="54">
        <v>135</v>
      </c>
      <c r="O1000" s="1" t="s">
        <v>1701</v>
      </c>
      <c r="P1000" s="6">
        <v>36.854030738991568</v>
      </c>
      <c r="Q1000" s="6">
        <v>3.5340314136125652</v>
      </c>
      <c r="R1000" s="12"/>
      <c r="S1000" s="11"/>
    </row>
    <row r="1001" spans="1:19" x14ac:dyDescent="0.25">
      <c r="A1001" t="s">
        <v>17</v>
      </c>
      <c r="B1001" t="s">
        <v>18</v>
      </c>
      <c r="D1001" s="43" t="s">
        <v>19</v>
      </c>
      <c r="E1001" s="43" t="s">
        <v>20</v>
      </c>
      <c r="F1001" t="s">
        <v>21</v>
      </c>
      <c r="G1001" t="s">
        <v>22</v>
      </c>
      <c r="H1001" s="5">
        <v>3</v>
      </c>
      <c r="I1001" s="5" t="s">
        <v>9</v>
      </c>
      <c r="J1001">
        <v>3</v>
      </c>
      <c r="K1001" s="43">
        <v>6072</v>
      </c>
      <c r="L1001" s="43">
        <v>106</v>
      </c>
      <c r="M1001" s="43">
        <v>57.3</v>
      </c>
      <c r="N1001" s="54">
        <v>175</v>
      </c>
      <c r="O1001" s="1" t="s">
        <v>1701</v>
      </c>
      <c r="P1001" s="6">
        <v>28.820816864295125</v>
      </c>
      <c r="Q1001" s="6">
        <v>3.0541012216404888</v>
      </c>
      <c r="R1001" s="12"/>
      <c r="S1001" s="16"/>
    </row>
    <row r="1002" spans="1:19" x14ac:dyDescent="0.25">
      <c r="A1002" t="s">
        <v>17</v>
      </c>
      <c r="B1002" t="s">
        <v>18</v>
      </c>
      <c r="D1002" s="43" t="s">
        <v>19</v>
      </c>
      <c r="E1002" s="43" t="s">
        <v>20</v>
      </c>
      <c r="F1002" t="s">
        <v>21</v>
      </c>
      <c r="G1002" t="s">
        <v>22</v>
      </c>
      <c r="H1002" s="5">
        <v>1</v>
      </c>
      <c r="I1002" s="5" t="s">
        <v>9</v>
      </c>
      <c r="J1002">
        <v>1</v>
      </c>
      <c r="K1002" s="43">
        <v>3126</v>
      </c>
      <c r="L1002" s="43">
        <v>107.8</v>
      </c>
      <c r="M1002" s="43">
        <v>29</v>
      </c>
      <c r="N1002" s="56">
        <v>227</v>
      </c>
      <c r="O1002" s="1" t="s">
        <v>1701</v>
      </c>
      <c r="P1002" s="6">
        <v>72.616762635956491</v>
      </c>
      <c r="Q1002" s="6">
        <v>7.8275862068965516</v>
      </c>
      <c r="R1002" s="25"/>
      <c r="S1002" s="7"/>
    </row>
    <row r="1003" spans="1:19" x14ac:dyDescent="0.25">
      <c r="A1003" t="s">
        <v>17</v>
      </c>
      <c r="B1003" t="s">
        <v>18</v>
      </c>
      <c r="D1003" s="43" t="s">
        <v>19</v>
      </c>
      <c r="E1003" s="43" t="s">
        <v>20</v>
      </c>
      <c r="F1003" t="s">
        <v>21</v>
      </c>
      <c r="G1003" t="s">
        <v>22</v>
      </c>
      <c r="H1003" s="5">
        <v>1</v>
      </c>
      <c r="I1003" s="5" t="s">
        <v>9</v>
      </c>
      <c r="J1003">
        <v>1</v>
      </c>
      <c r="K1003" s="43">
        <v>3126</v>
      </c>
      <c r="L1003" s="43">
        <v>107.8</v>
      </c>
      <c r="M1003" s="43">
        <v>29</v>
      </c>
      <c r="N1003" s="56">
        <v>227</v>
      </c>
      <c r="O1003" s="1" t="s">
        <v>1701</v>
      </c>
      <c r="P1003" s="6">
        <v>72.616762635956491</v>
      </c>
      <c r="Q1003" s="6">
        <v>7.8275862068965516</v>
      </c>
      <c r="R1003" s="23"/>
      <c r="S1003" s="16"/>
    </row>
    <row r="1004" spans="1:19" x14ac:dyDescent="0.25">
      <c r="A1004" t="s">
        <v>17</v>
      </c>
      <c r="B1004" t="s">
        <v>18</v>
      </c>
      <c r="D1004" s="43" t="s">
        <v>19</v>
      </c>
      <c r="E1004" s="43" t="s">
        <v>20</v>
      </c>
      <c r="F1004" t="s">
        <v>21</v>
      </c>
      <c r="G1004" t="s">
        <v>22</v>
      </c>
      <c r="H1004" s="5">
        <v>3</v>
      </c>
      <c r="I1004" s="5" t="s">
        <v>9</v>
      </c>
      <c r="J1004">
        <v>3</v>
      </c>
      <c r="K1004" s="43">
        <v>5863.32</v>
      </c>
      <c r="L1004" s="43">
        <v>104.7</v>
      </c>
      <c r="M1004" s="43">
        <v>56</v>
      </c>
      <c r="N1004" s="56">
        <v>227</v>
      </c>
      <c r="O1004" s="1" t="s">
        <v>1701</v>
      </c>
      <c r="P1004" s="6">
        <v>38.715267118287933</v>
      </c>
      <c r="Q1004" s="6">
        <v>4.0535714285714288</v>
      </c>
      <c r="R1004" s="7"/>
      <c r="S1004" s="11"/>
    </row>
    <row r="1005" spans="1:19" x14ac:dyDescent="0.25">
      <c r="A1005" t="s">
        <v>17</v>
      </c>
      <c r="B1005" t="s">
        <v>18</v>
      </c>
      <c r="D1005" s="43" t="s">
        <v>19</v>
      </c>
      <c r="E1005" s="43" t="s">
        <v>20</v>
      </c>
      <c r="F1005" t="s">
        <v>21</v>
      </c>
      <c r="G1005" t="s">
        <v>22</v>
      </c>
      <c r="H1005" s="5">
        <v>3</v>
      </c>
      <c r="I1005" s="5" t="s">
        <v>9</v>
      </c>
      <c r="J1005">
        <v>3</v>
      </c>
      <c r="K1005" s="43">
        <v>7401.24</v>
      </c>
      <c r="L1005" s="43">
        <v>101.4</v>
      </c>
      <c r="M1005" s="43">
        <v>73</v>
      </c>
      <c r="N1005" s="56">
        <v>227</v>
      </c>
      <c r="O1005" s="1" t="s">
        <v>1701</v>
      </c>
      <c r="P1005" s="6">
        <v>30.670536288513819</v>
      </c>
      <c r="Q1005" s="6">
        <v>3.1095890410958904</v>
      </c>
      <c r="R1005" s="7"/>
      <c r="S1005" s="12"/>
    </row>
    <row r="1006" spans="1:19" x14ac:dyDescent="0.25">
      <c r="A1006" t="s">
        <v>17</v>
      </c>
      <c r="B1006" t="s">
        <v>18</v>
      </c>
      <c r="D1006" s="43" t="s">
        <v>19</v>
      </c>
      <c r="E1006" s="43" t="s">
        <v>20</v>
      </c>
      <c r="F1006" t="s">
        <v>21</v>
      </c>
      <c r="G1006" t="s">
        <v>22</v>
      </c>
      <c r="H1006" s="5">
        <v>4</v>
      </c>
      <c r="I1006" s="5" t="s">
        <v>9</v>
      </c>
      <c r="J1006">
        <v>4</v>
      </c>
      <c r="K1006" s="43">
        <v>9612</v>
      </c>
      <c r="L1006" s="43">
        <v>95.2</v>
      </c>
      <c r="M1006" s="43">
        <v>101</v>
      </c>
      <c r="N1006" s="56">
        <v>227</v>
      </c>
      <c r="O1006" s="1" t="s">
        <v>1701</v>
      </c>
      <c r="P1006" s="6">
        <v>23.616312942155638</v>
      </c>
      <c r="Q1006" s="6">
        <v>2.2475247524752477</v>
      </c>
      <c r="R1006" s="21"/>
      <c r="S1006" s="11"/>
    </row>
    <row r="1007" spans="1:19" x14ac:dyDescent="0.25">
      <c r="A1007" t="s">
        <v>17</v>
      </c>
      <c r="B1007" t="s">
        <v>18</v>
      </c>
      <c r="D1007" s="43" t="s">
        <v>19</v>
      </c>
      <c r="E1007" s="43" t="s">
        <v>20</v>
      </c>
      <c r="F1007" t="s">
        <v>21</v>
      </c>
      <c r="G1007" t="s">
        <v>22</v>
      </c>
      <c r="H1007" s="5">
        <v>4</v>
      </c>
      <c r="I1007" s="5" t="s">
        <v>9</v>
      </c>
      <c r="J1007">
        <v>4</v>
      </c>
      <c r="K1007" s="43">
        <v>9612</v>
      </c>
      <c r="L1007" s="43">
        <v>95.2</v>
      </c>
      <c r="M1007" s="43">
        <v>101</v>
      </c>
      <c r="N1007" s="56">
        <v>227</v>
      </c>
      <c r="O1007" s="1" t="s">
        <v>1701</v>
      </c>
      <c r="P1007" s="6">
        <v>23.616312942155638</v>
      </c>
      <c r="Q1007" s="6">
        <v>2.2475247524752477</v>
      </c>
      <c r="R1007" s="25"/>
      <c r="S1007" s="16"/>
    </row>
    <row r="1008" spans="1:19" x14ac:dyDescent="0.25">
      <c r="A1008" t="s">
        <v>622</v>
      </c>
      <c r="B1008" t="s">
        <v>18</v>
      </c>
      <c r="C1008" t="s">
        <v>635</v>
      </c>
      <c r="D1008" s="43" t="s">
        <v>624</v>
      </c>
      <c r="E1008" s="43" t="s">
        <v>65</v>
      </c>
      <c r="F1008" t="s">
        <v>66</v>
      </c>
      <c r="G1008" t="s">
        <v>22</v>
      </c>
      <c r="H1008" t="s">
        <v>67</v>
      </c>
      <c r="I1008">
        <v>5</v>
      </c>
      <c r="J1008">
        <v>5</v>
      </c>
      <c r="K1008" s="43">
        <v>12000</v>
      </c>
      <c r="L1008" s="43">
        <v>120</v>
      </c>
      <c r="M1008" s="43">
        <v>100</v>
      </c>
      <c r="N1008" s="54">
        <v>259</v>
      </c>
      <c r="O1008" s="1" t="s">
        <v>1726</v>
      </c>
      <c r="P1008" s="6">
        <v>21.583333333333332</v>
      </c>
      <c r="Q1008" s="6">
        <v>2.59</v>
      </c>
      <c r="R1008" s="12"/>
      <c r="S1008" s="7"/>
    </row>
    <row r="1009" spans="1:19" x14ac:dyDescent="0.25">
      <c r="A1009" t="s">
        <v>622</v>
      </c>
      <c r="B1009" t="s">
        <v>18</v>
      </c>
      <c r="C1009" t="s">
        <v>636</v>
      </c>
      <c r="D1009" s="43" t="s">
        <v>624</v>
      </c>
      <c r="E1009" s="43" t="s">
        <v>65</v>
      </c>
      <c r="F1009" t="s">
        <v>66</v>
      </c>
      <c r="G1009" t="s">
        <v>22</v>
      </c>
      <c r="H1009" t="s">
        <v>67</v>
      </c>
      <c r="I1009">
        <v>7</v>
      </c>
      <c r="J1009">
        <v>7</v>
      </c>
      <c r="K1009" s="43">
        <v>18000</v>
      </c>
      <c r="L1009" s="43">
        <v>122</v>
      </c>
      <c r="M1009" s="43">
        <v>148</v>
      </c>
      <c r="N1009" s="54">
        <v>299</v>
      </c>
      <c r="O1009" s="1" t="s">
        <v>1727</v>
      </c>
      <c r="P1009" s="6">
        <v>16.611111111111111</v>
      </c>
      <c r="Q1009" s="6">
        <v>2.0202702702702702</v>
      </c>
      <c r="R1009" s="21"/>
      <c r="S1009" s="16"/>
    </row>
    <row r="1010" spans="1:19" x14ac:dyDescent="0.25">
      <c r="A1010" t="s">
        <v>622</v>
      </c>
      <c r="B1010" t="s">
        <v>18</v>
      </c>
      <c r="C1010" t="s">
        <v>637</v>
      </c>
      <c r="D1010" s="43" t="s">
        <v>624</v>
      </c>
      <c r="E1010" s="43" t="s">
        <v>65</v>
      </c>
      <c r="F1010" t="s">
        <v>66</v>
      </c>
      <c r="G1010" t="s">
        <v>22</v>
      </c>
      <c r="H1010" t="s">
        <v>67</v>
      </c>
      <c r="I1010">
        <v>3</v>
      </c>
      <c r="J1010">
        <v>3</v>
      </c>
      <c r="K1010" s="43">
        <v>7655.9</v>
      </c>
      <c r="L1010" s="43">
        <v>116.28</v>
      </c>
      <c r="M1010" s="43">
        <v>65.84</v>
      </c>
      <c r="N1010" s="54">
        <v>508.95</v>
      </c>
      <c r="O1010" s="1" t="s">
        <v>1728</v>
      </c>
      <c r="P1010" s="6">
        <v>66.478141041549662</v>
      </c>
      <c r="Q1010" s="6">
        <v>7.7301032806804368</v>
      </c>
      <c r="R1010" s="23"/>
      <c r="S1010" s="11"/>
    </row>
    <row r="1011" spans="1:19" x14ac:dyDescent="0.25">
      <c r="A1011" t="s">
        <v>622</v>
      </c>
      <c r="B1011" t="s">
        <v>18</v>
      </c>
      <c r="C1011" t="s">
        <v>638</v>
      </c>
      <c r="D1011" s="43" t="s">
        <v>624</v>
      </c>
      <c r="E1011" s="43" t="s">
        <v>65</v>
      </c>
      <c r="F1011" t="s">
        <v>66</v>
      </c>
      <c r="G1011" t="s">
        <v>22</v>
      </c>
      <c r="H1011" t="s">
        <v>67</v>
      </c>
      <c r="I1011">
        <v>7</v>
      </c>
      <c r="J1011">
        <v>7</v>
      </c>
      <c r="K1011" s="43">
        <v>24794</v>
      </c>
      <c r="L1011" s="43">
        <v>131.74</v>
      </c>
      <c r="M1011" s="43">
        <v>188.2</v>
      </c>
      <c r="N1011" s="54">
        <v>774.95</v>
      </c>
      <c r="O1011" s="1" t="s">
        <v>1729</v>
      </c>
      <c r="P1011" s="6">
        <v>31.255545696539489</v>
      </c>
      <c r="Q1011" s="6">
        <v>4.1176939426142409</v>
      </c>
      <c r="R1011" s="21"/>
      <c r="S1011" s="16"/>
    </row>
    <row r="1012" spans="1:19" x14ac:dyDescent="0.25">
      <c r="A1012" t="s">
        <v>622</v>
      </c>
      <c r="B1012" t="s">
        <v>18</v>
      </c>
      <c r="C1012" t="s">
        <v>639</v>
      </c>
      <c r="D1012" s="43" t="s">
        <v>624</v>
      </c>
      <c r="E1012" s="43" t="s">
        <v>65</v>
      </c>
      <c r="F1012" t="s">
        <v>66</v>
      </c>
      <c r="G1012" t="s">
        <v>22</v>
      </c>
      <c r="H1012" t="s">
        <v>67</v>
      </c>
      <c r="I1012" s="28">
        <v>6</v>
      </c>
      <c r="J1012">
        <v>6</v>
      </c>
      <c r="K1012" s="43">
        <v>15882</v>
      </c>
      <c r="L1012" s="43">
        <v>118.9</v>
      </c>
      <c r="M1012" s="43">
        <v>133.6</v>
      </c>
      <c r="N1012" s="54">
        <v>678.57</v>
      </c>
      <c r="O1012" s="1" t="s">
        <v>1730</v>
      </c>
      <c r="P1012" s="6">
        <v>42.725727238383072</v>
      </c>
      <c r="Q1012" s="6">
        <v>5.0791167664670667</v>
      </c>
      <c r="R1012" s="11"/>
      <c r="S1012" s="11"/>
    </row>
    <row r="1013" spans="1:19" x14ac:dyDescent="0.25">
      <c r="A1013" t="s">
        <v>622</v>
      </c>
      <c r="B1013" t="s">
        <v>18</v>
      </c>
      <c r="C1013" t="s">
        <v>640</v>
      </c>
      <c r="D1013" s="43" t="s">
        <v>624</v>
      </c>
      <c r="E1013" s="43" t="s">
        <v>65</v>
      </c>
      <c r="F1013" t="s">
        <v>66</v>
      </c>
      <c r="G1013" t="s">
        <v>22</v>
      </c>
      <c r="H1013" t="s">
        <v>67</v>
      </c>
      <c r="I1013">
        <v>4</v>
      </c>
      <c r="J1013">
        <v>4</v>
      </c>
      <c r="K1013" s="43">
        <v>9523</v>
      </c>
      <c r="L1013" s="43">
        <v>119.8</v>
      </c>
      <c r="M1013" s="43">
        <v>79.5</v>
      </c>
      <c r="N1013" s="54">
        <v>699.99</v>
      </c>
      <c r="O1013" s="1" t="s">
        <v>1731</v>
      </c>
      <c r="P1013" s="6">
        <v>73.50519794182506</v>
      </c>
      <c r="Q1013" s="6">
        <v>8.8049056603773579</v>
      </c>
      <c r="R1013" s="12"/>
      <c r="S1013" s="16"/>
    </row>
    <row r="1014" spans="1:19" x14ac:dyDescent="0.25">
      <c r="A1014" t="s">
        <v>622</v>
      </c>
      <c r="B1014" t="s">
        <v>18</v>
      </c>
      <c r="C1014" t="s">
        <v>641</v>
      </c>
      <c r="D1014" s="43" t="s">
        <v>624</v>
      </c>
      <c r="E1014" s="43" t="s">
        <v>65</v>
      </c>
      <c r="F1014" t="s">
        <v>66</v>
      </c>
      <c r="G1014" t="s">
        <v>22</v>
      </c>
      <c r="H1014" t="s">
        <v>67</v>
      </c>
      <c r="I1014">
        <v>4</v>
      </c>
      <c r="J1014">
        <v>4</v>
      </c>
      <c r="K1014" s="43">
        <v>9234</v>
      </c>
      <c r="L1014" s="43">
        <v>118</v>
      </c>
      <c r="M1014" s="43">
        <v>78.3</v>
      </c>
      <c r="N1014" s="54">
        <v>599.99</v>
      </c>
      <c r="O1014" s="1" t="s">
        <v>1732</v>
      </c>
      <c r="P1014" s="6">
        <v>64.976175005414774</v>
      </c>
      <c r="Q1014" s="6">
        <v>7.6627075351213287</v>
      </c>
      <c r="R1014" s="7"/>
      <c r="S1014" s="11"/>
    </row>
    <row r="1015" spans="1:19" x14ac:dyDescent="0.25">
      <c r="A1015" t="s">
        <v>622</v>
      </c>
      <c r="B1015" t="s">
        <v>18</v>
      </c>
      <c r="C1015" t="s">
        <v>642</v>
      </c>
      <c r="D1015" s="43" t="s">
        <v>624</v>
      </c>
      <c r="E1015" s="43" t="s">
        <v>65</v>
      </c>
      <c r="F1015" t="s">
        <v>66</v>
      </c>
      <c r="G1015" t="s">
        <v>22</v>
      </c>
      <c r="H1015" t="s">
        <v>67</v>
      </c>
      <c r="I1015">
        <v>4</v>
      </c>
      <c r="J1015">
        <v>4</v>
      </c>
      <c r="K1015" s="43">
        <v>10126</v>
      </c>
      <c r="L1015" s="43">
        <v>128.80000000000001</v>
      </c>
      <c r="M1015" s="43">
        <v>78.599999999999994</v>
      </c>
      <c r="N1015" s="54">
        <v>699.99</v>
      </c>
      <c r="O1015" s="1" t="s">
        <v>1733</v>
      </c>
      <c r="P1015" s="6">
        <v>69.127987359273149</v>
      </c>
      <c r="Q1015" s="6">
        <v>8.9057251908396946</v>
      </c>
      <c r="R1015" s="21"/>
      <c r="S1015" s="16"/>
    </row>
    <row r="1016" spans="1:19" x14ac:dyDescent="0.25">
      <c r="A1016" t="s">
        <v>622</v>
      </c>
      <c r="B1016" t="s">
        <v>18</v>
      </c>
      <c r="C1016" t="s">
        <v>643</v>
      </c>
      <c r="D1016" s="43" t="s">
        <v>624</v>
      </c>
      <c r="E1016" s="43" t="s">
        <v>65</v>
      </c>
      <c r="F1016" t="s">
        <v>66</v>
      </c>
      <c r="G1016" t="s">
        <v>22</v>
      </c>
      <c r="H1016" t="s">
        <v>67</v>
      </c>
      <c r="I1016">
        <v>6</v>
      </c>
      <c r="J1016">
        <v>6</v>
      </c>
      <c r="K1016" s="43">
        <v>15060</v>
      </c>
      <c r="L1016" s="43">
        <v>113.18</v>
      </c>
      <c r="M1016" s="43">
        <v>133.06</v>
      </c>
      <c r="N1016" s="54">
        <v>359</v>
      </c>
      <c r="O1016" s="1" t="s">
        <v>1734</v>
      </c>
      <c r="P1016" s="6">
        <v>23.837981407702522</v>
      </c>
      <c r="Q1016" s="6">
        <v>2.6980309634751238</v>
      </c>
      <c r="R1016" s="27"/>
      <c r="S1016" s="11"/>
    </row>
    <row r="1017" spans="1:19" x14ac:dyDescent="0.25">
      <c r="A1017" t="s">
        <v>622</v>
      </c>
      <c r="B1017" t="s">
        <v>18</v>
      </c>
      <c r="C1017" t="s">
        <v>644</v>
      </c>
      <c r="D1017" s="43" t="s">
        <v>624</v>
      </c>
      <c r="E1017" s="43" t="s">
        <v>65</v>
      </c>
      <c r="F1017" t="s">
        <v>66</v>
      </c>
      <c r="G1017" t="s">
        <v>22</v>
      </c>
      <c r="H1017" t="s">
        <v>67</v>
      </c>
      <c r="I1017">
        <v>5</v>
      </c>
      <c r="J1017">
        <v>5</v>
      </c>
      <c r="K1017" s="43">
        <v>12541</v>
      </c>
      <c r="L1017" s="43">
        <v>125.41</v>
      </c>
      <c r="M1017" s="43">
        <v>100</v>
      </c>
      <c r="N1017" s="54">
        <v>369.76</v>
      </c>
      <c r="O1017" s="1" t="s">
        <v>1735</v>
      </c>
      <c r="P1017" s="6">
        <v>29.484092177657285</v>
      </c>
      <c r="Q1017" s="6">
        <v>3.6976</v>
      </c>
      <c r="R1017" s="27"/>
      <c r="S1017" s="16"/>
    </row>
    <row r="1018" spans="1:19" x14ac:dyDescent="0.25">
      <c r="A1018" t="s">
        <v>622</v>
      </c>
      <c r="B1018" t="s">
        <v>18</v>
      </c>
      <c r="C1018" t="s">
        <v>645</v>
      </c>
      <c r="D1018" s="43" t="s">
        <v>624</v>
      </c>
      <c r="E1018" s="43" t="s">
        <v>65</v>
      </c>
      <c r="F1018" t="s">
        <v>66</v>
      </c>
      <c r="G1018" t="s">
        <v>22</v>
      </c>
      <c r="H1018" t="s">
        <v>67</v>
      </c>
      <c r="I1018">
        <v>6</v>
      </c>
      <c r="J1018">
        <v>6</v>
      </c>
      <c r="K1018" s="43">
        <v>17100</v>
      </c>
      <c r="L1018" s="43">
        <v>135</v>
      </c>
      <c r="M1018" s="43">
        <v>140</v>
      </c>
      <c r="N1018" s="54">
        <v>749.99</v>
      </c>
      <c r="O1018" s="1" t="s">
        <v>1736</v>
      </c>
      <c r="P1018" s="6">
        <v>43.859064327485385</v>
      </c>
      <c r="Q1018" s="6">
        <v>5.3570714285714285</v>
      </c>
      <c r="R1018" s="12"/>
      <c r="S1018" s="11"/>
    </row>
    <row r="1019" spans="1:19" x14ac:dyDescent="0.25">
      <c r="A1019" t="s">
        <v>622</v>
      </c>
      <c r="B1019" t="s">
        <v>18</v>
      </c>
      <c r="C1019" t="s">
        <v>646</v>
      </c>
      <c r="D1019" s="43" t="s">
        <v>624</v>
      </c>
      <c r="E1019" s="43" t="s">
        <v>65</v>
      </c>
      <c r="F1019" t="s">
        <v>66</v>
      </c>
      <c r="G1019" t="s">
        <v>22</v>
      </c>
      <c r="H1019" t="s">
        <v>67</v>
      </c>
      <c r="I1019">
        <v>15</v>
      </c>
      <c r="J1019">
        <v>15</v>
      </c>
      <c r="K1019" s="43">
        <v>34700</v>
      </c>
      <c r="L1019" s="43">
        <v>123.93</v>
      </c>
      <c r="M1019" s="43">
        <v>280</v>
      </c>
      <c r="N1019" s="54">
        <v>645.04999999999995</v>
      </c>
      <c r="O1019" s="1" t="s">
        <v>1737</v>
      </c>
      <c r="P1019" s="6">
        <v>18.589337175792508</v>
      </c>
      <c r="Q1019" s="6">
        <v>2.30375</v>
      </c>
      <c r="R1019" s="23"/>
      <c r="S1019" s="16"/>
    </row>
    <row r="1020" spans="1:19" x14ac:dyDescent="0.25">
      <c r="A1020" t="s">
        <v>622</v>
      </c>
      <c r="B1020" t="s">
        <v>18</v>
      </c>
      <c r="C1020" t="s">
        <v>647</v>
      </c>
      <c r="D1020" s="43" t="s">
        <v>624</v>
      </c>
      <c r="E1020" s="43" t="s">
        <v>65</v>
      </c>
      <c r="F1020" t="s">
        <v>66</v>
      </c>
      <c r="G1020" t="s">
        <v>22</v>
      </c>
      <c r="H1020" t="s">
        <v>67</v>
      </c>
      <c r="I1020">
        <v>3</v>
      </c>
      <c r="J1020">
        <v>3</v>
      </c>
      <c r="K1020" s="43">
        <v>7994</v>
      </c>
      <c r="L1020" s="43">
        <v>133.22999999999999</v>
      </c>
      <c r="M1020" s="43">
        <v>60</v>
      </c>
      <c r="N1020" s="54">
        <v>289.56</v>
      </c>
      <c r="O1020" s="1" t="s">
        <v>1738</v>
      </c>
      <c r="P1020" s="6">
        <v>36.222166624968729</v>
      </c>
      <c r="Q1020" s="6">
        <v>4.8259999999999996</v>
      </c>
      <c r="R1020" s="25"/>
      <c r="S1020" s="11"/>
    </row>
    <row r="1021" spans="1:19" x14ac:dyDescent="0.25">
      <c r="A1021" t="s">
        <v>622</v>
      </c>
      <c r="B1021" t="s">
        <v>18</v>
      </c>
      <c r="C1021" t="s">
        <v>652</v>
      </c>
      <c r="D1021" s="43" t="s">
        <v>624</v>
      </c>
      <c r="E1021" s="43" t="s">
        <v>65</v>
      </c>
      <c r="F1021" t="s">
        <v>66</v>
      </c>
      <c r="G1021" t="s">
        <v>22</v>
      </c>
      <c r="H1021" t="s">
        <v>67</v>
      </c>
      <c r="I1021">
        <v>5</v>
      </c>
      <c r="J1021">
        <v>5</v>
      </c>
      <c r="K1021" s="43">
        <v>12748</v>
      </c>
      <c r="L1021" s="43">
        <v>123.17</v>
      </c>
      <c r="M1021" s="43">
        <v>103.5</v>
      </c>
      <c r="N1021" s="54">
        <v>1100</v>
      </c>
      <c r="O1021" s="1" t="s">
        <v>1739</v>
      </c>
      <c r="P1021" s="6">
        <v>86.288045183558211</v>
      </c>
      <c r="Q1021" s="6">
        <v>10.628019323671497</v>
      </c>
      <c r="R1021" s="27"/>
      <c r="S1021" s="16"/>
    </row>
    <row r="1022" spans="1:19" x14ac:dyDescent="0.25">
      <c r="A1022" t="s">
        <v>622</v>
      </c>
      <c r="B1022" t="s">
        <v>18</v>
      </c>
      <c r="C1022" t="s">
        <v>653</v>
      </c>
      <c r="D1022" s="43" t="s">
        <v>624</v>
      </c>
      <c r="E1022" s="43" t="s">
        <v>65</v>
      </c>
      <c r="F1022" t="s">
        <v>66</v>
      </c>
      <c r="G1022" t="s">
        <v>22</v>
      </c>
      <c r="H1022" t="s">
        <v>67</v>
      </c>
      <c r="I1022">
        <v>1</v>
      </c>
      <c r="J1022">
        <v>1</v>
      </c>
      <c r="K1022" s="43">
        <v>2064</v>
      </c>
      <c r="L1022" s="43">
        <v>124.56</v>
      </c>
      <c r="M1022" s="43">
        <v>16.57</v>
      </c>
      <c r="N1022" s="54">
        <v>304.92</v>
      </c>
      <c r="O1022" s="1" t="s">
        <v>1740</v>
      </c>
      <c r="P1022" s="6">
        <v>147.73255813953489</v>
      </c>
      <c r="Q1022" s="6">
        <v>18.401931200965603</v>
      </c>
      <c r="R1022" s="11"/>
      <c r="S1022" s="11"/>
    </row>
    <row r="1023" spans="1:19" x14ac:dyDescent="0.25">
      <c r="A1023" t="s">
        <v>622</v>
      </c>
      <c r="B1023" t="s">
        <v>18</v>
      </c>
      <c r="C1023" t="s">
        <v>654</v>
      </c>
      <c r="D1023" s="43" t="s">
        <v>624</v>
      </c>
      <c r="E1023" s="43" t="s">
        <v>65</v>
      </c>
      <c r="F1023" t="s">
        <v>66</v>
      </c>
      <c r="G1023" t="s">
        <v>22</v>
      </c>
      <c r="H1023" t="s">
        <v>67</v>
      </c>
      <c r="I1023">
        <v>2</v>
      </c>
      <c r="J1023">
        <v>2</v>
      </c>
      <c r="K1023" s="43">
        <v>3820</v>
      </c>
      <c r="L1023" s="43">
        <v>115.37</v>
      </c>
      <c r="M1023" s="43">
        <v>33.11</v>
      </c>
      <c r="N1023" s="54">
        <v>332.95</v>
      </c>
      <c r="O1023" s="1" t="s">
        <v>1741</v>
      </c>
      <c r="P1023" s="6">
        <v>87.159685863874344</v>
      </c>
      <c r="Q1023" s="6">
        <v>10.05587435819994</v>
      </c>
      <c r="R1023" s="27"/>
      <c r="S1023" s="16"/>
    </row>
    <row r="1024" spans="1:19" x14ac:dyDescent="0.25">
      <c r="A1024" t="s">
        <v>622</v>
      </c>
      <c r="B1024" t="s">
        <v>18</v>
      </c>
      <c r="C1024" t="s">
        <v>655</v>
      </c>
      <c r="D1024" s="43" t="s">
        <v>624</v>
      </c>
      <c r="E1024" s="43" t="s">
        <v>65</v>
      </c>
      <c r="F1024" t="s">
        <v>66</v>
      </c>
      <c r="G1024" t="s">
        <v>22</v>
      </c>
      <c r="H1024" t="s">
        <v>67</v>
      </c>
      <c r="I1024">
        <v>3</v>
      </c>
      <c r="J1024">
        <v>3</v>
      </c>
      <c r="K1024" s="43">
        <v>7613</v>
      </c>
      <c r="L1024" s="43">
        <v>124.8</v>
      </c>
      <c r="M1024" s="43">
        <v>61</v>
      </c>
      <c r="N1024" s="54">
        <v>358.79</v>
      </c>
      <c r="O1024" s="1" t="s">
        <v>584</v>
      </c>
      <c r="P1024" s="6">
        <v>47.128595822934457</v>
      </c>
      <c r="Q1024" s="6">
        <v>5.8818032786885253</v>
      </c>
      <c r="R1024" s="17"/>
      <c r="S1024" s="11"/>
    </row>
    <row r="1025" spans="1:19" x14ac:dyDescent="0.25">
      <c r="A1025" t="s">
        <v>622</v>
      </c>
      <c r="B1025" t="s">
        <v>18</v>
      </c>
      <c r="C1025" t="s">
        <v>660</v>
      </c>
      <c r="D1025" s="43" t="s">
        <v>624</v>
      </c>
      <c r="E1025" s="43" t="s">
        <v>65</v>
      </c>
      <c r="F1025" t="s">
        <v>66</v>
      </c>
      <c r="G1025" t="s">
        <v>22</v>
      </c>
      <c r="H1025" t="s">
        <v>67</v>
      </c>
      <c r="I1025">
        <v>2</v>
      </c>
      <c r="J1025">
        <v>2</v>
      </c>
      <c r="K1025" s="43">
        <v>5898</v>
      </c>
      <c r="L1025" s="43">
        <v>146.86000000000001</v>
      </c>
      <c r="M1025" s="43">
        <v>40.159999999999997</v>
      </c>
      <c r="N1025" s="54">
        <v>334.95</v>
      </c>
      <c r="O1025" s="1" t="s">
        <v>1742</v>
      </c>
      <c r="P1025" s="6">
        <v>56.790437436419126</v>
      </c>
      <c r="Q1025" s="6">
        <v>8.3403884462151403</v>
      </c>
      <c r="R1025" s="27"/>
      <c r="S1025" s="16"/>
    </row>
    <row r="1026" spans="1:19" x14ac:dyDescent="0.25">
      <c r="A1026" t="s">
        <v>622</v>
      </c>
      <c r="B1026" t="s">
        <v>18</v>
      </c>
      <c r="C1026" t="s">
        <v>661</v>
      </c>
      <c r="D1026" s="43" t="s">
        <v>624</v>
      </c>
      <c r="E1026" s="43" t="s">
        <v>65</v>
      </c>
      <c r="F1026" t="s">
        <v>66</v>
      </c>
      <c r="G1026" t="s">
        <v>22</v>
      </c>
      <c r="H1026" t="s">
        <v>67</v>
      </c>
      <c r="I1026">
        <v>3</v>
      </c>
      <c r="J1026">
        <v>3</v>
      </c>
      <c r="K1026" s="43">
        <v>6444</v>
      </c>
      <c r="L1026" s="43">
        <v>128</v>
      </c>
      <c r="M1026" s="43">
        <v>50</v>
      </c>
      <c r="N1026" s="54">
        <v>890.24</v>
      </c>
      <c r="O1026" s="1" t="s">
        <v>1743</v>
      </c>
      <c r="P1026" s="6">
        <v>138.15021725636251</v>
      </c>
      <c r="Q1026" s="6">
        <v>17.8048</v>
      </c>
      <c r="R1026" s="21"/>
      <c r="S1026" s="7"/>
    </row>
    <row r="1027" spans="1:19" x14ac:dyDescent="0.25">
      <c r="A1027" t="s">
        <v>622</v>
      </c>
      <c r="B1027" t="s">
        <v>18</v>
      </c>
      <c r="C1027" t="s">
        <v>662</v>
      </c>
      <c r="D1027" s="43" t="s">
        <v>624</v>
      </c>
      <c r="E1027" s="43" t="s">
        <v>65</v>
      </c>
      <c r="F1027" t="s">
        <v>66</v>
      </c>
      <c r="G1027" t="s">
        <v>22</v>
      </c>
      <c r="H1027" t="s">
        <v>67</v>
      </c>
      <c r="I1027">
        <v>16</v>
      </c>
      <c r="J1027">
        <v>16</v>
      </c>
      <c r="K1027" s="43">
        <v>51316</v>
      </c>
      <c r="L1027" s="43">
        <v>129.69999999999999</v>
      </c>
      <c r="M1027" s="43">
        <v>395.7</v>
      </c>
      <c r="N1027" s="54">
        <v>1243.08</v>
      </c>
      <c r="O1027" s="1" t="s">
        <v>1744</v>
      </c>
      <c r="P1027" s="6">
        <v>24.22402369631304</v>
      </c>
      <c r="Q1027" s="6">
        <v>3.1414708112206218</v>
      </c>
      <c r="R1027" s="23"/>
      <c r="S1027" s="16"/>
    </row>
    <row r="1028" spans="1:19" x14ac:dyDescent="0.25">
      <c r="A1028" t="s">
        <v>622</v>
      </c>
      <c r="B1028" t="s">
        <v>18</v>
      </c>
      <c r="C1028" t="s">
        <v>663</v>
      </c>
      <c r="D1028" s="43" t="s">
        <v>624</v>
      </c>
      <c r="E1028" s="43" t="s">
        <v>65</v>
      </c>
      <c r="F1028" t="s">
        <v>66</v>
      </c>
      <c r="G1028" t="s">
        <v>22</v>
      </c>
      <c r="H1028" t="s">
        <v>67</v>
      </c>
      <c r="I1028">
        <v>1</v>
      </c>
      <c r="J1028">
        <v>1</v>
      </c>
      <c r="K1028" s="43">
        <v>3575.5</v>
      </c>
      <c r="L1028" s="43">
        <v>130.54</v>
      </c>
      <c r="M1028" s="43">
        <v>27.39</v>
      </c>
      <c r="N1028" s="54">
        <v>221.99</v>
      </c>
      <c r="O1028" s="1" t="s">
        <v>1745</v>
      </c>
      <c r="P1028" s="6">
        <v>62.086421479513355</v>
      </c>
      <c r="Q1028" s="6">
        <v>8.1047827674333703</v>
      </c>
      <c r="R1028" s="7"/>
      <c r="S1028" s="11"/>
    </row>
    <row r="1029" spans="1:19" x14ac:dyDescent="0.25">
      <c r="A1029" t="s">
        <v>622</v>
      </c>
      <c r="B1029" t="s">
        <v>18</v>
      </c>
      <c r="C1029" t="s">
        <v>664</v>
      </c>
      <c r="D1029" s="43" t="s">
        <v>624</v>
      </c>
      <c r="E1029" s="43" t="s">
        <v>65</v>
      </c>
      <c r="F1029" t="s">
        <v>66</v>
      </c>
      <c r="G1029" t="s">
        <v>22</v>
      </c>
      <c r="H1029" t="s">
        <v>67</v>
      </c>
      <c r="I1029">
        <v>15</v>
      </c>
      <c r="J1029">
        <v>15</v>
      </c>
      <c r="K1029" s="43">
        <v>44796</v>
      </c>
      <c r="L1029" s="43">
        <v>122.39</v>
      </c>
      <c r="M1029" s="43">
        <v>366</v>
      </c>
      <c r="N1029" s="54">
        <v>690</v>
      </c>
      <c r="O1029" s="1" t="s">
        <v>1746</v>
      </c>
      <c r="P1029" s="6">
        <v>15.403160996517546</v>
      </c>
      <c r="Q1029" s="6">
        <v>1.8852459016393444</v>
      </c>
      <c r="R1029" s="16"/>
      <c r="S1029" s="12"/>
    </row>
    <row r="1030" spans="1:19" x14ac:dyDescent="0.25">
      <c r="A1030" t="s">
        <v>622</v>
      </c>
      <c r="B1030" t="s">
        <v>18</v>
      </c>
      <c r="C1030" t="s">
        <v>665</v>
      </c>
      <c r="D1030" s="43" t="s">
        <v>624</v>
      </c>
      <c r="E1030" s="43" t="s">
        <v>65</v>
      </c>
      <c r="F1030" t="s">
        <v>66</v>
      </c>
      <c r="G1030" t="s">
        <v>22</v>
      </c>
      <c r="H1030" t="s">
        <v>67</v>
      </c>
      <c r="I1030">
        <v>4</v>
      </c>
      <c r="J1030">
        <v>4</v>
      </c>
      <c r="K1030" s="43">
        <v>8738.1</v>
      </c>
      <c r="L1030" s="43">
        <v>117.07</v>
      </c>
      <c r="M1030" s="43">
        <v>74.64</v>
      </c>
      <c r="N1030" s="54">
        <v>277.5</v>
      </c>
      <c r="O1030" s="1" t="s">
        <v>1747</v>
      </c>
      <c r="P1030" s="6">
        <v>31.757475881484531</v>
      </c>
      <c r="Q1030" s="6">
        <v>3.717845659163987</v>
      </c>
      <c r="R1030" s="7"/>
      <c r="S1030" s="11"/>
    </row>
    <row r="1031" spans="1:19" x14ac:dyDescent="0.25">
      <c r="A1031" t="s">
        <v>622</v>
      </c>
      <c r="B1031" t="s">
        <v>18</v>
      </c>
      <c r="C1031" t="s">
        <v>672</v>
      </c>
      <c r="D1031" s="43" t="s">
        <v>624</v>
      </c>
      <c r="E1031" s="43" t="s">
        <v>65</v>
      </c>
      <c r="F1031" t="s">
        <v>66</v>
      </c>
      <c r="G1031" t="s">
        <v>22</v>
      </c>
      <c r="H1031" t="s">
        <v>67</v>
      </c>
      <c r="I1031">
        <v>6</v>
      </c>
      <c r="J1031">
        <v>6</v>
      </c>
      <c r="K1031" s="43">
        <v>15882</v>
      </c>
      <c r="L1031" s="43">
        <v>118.9</v>
      </c>
      <c r="M1031" s="43">
        <v>133.6</v>
      </c>
      <c r="N1031" s="54">
        <v>678.57</v>
      </c>
      <c r="O1031" s="1" t="s">
        <v>1748</v>
      </c>
      <c r="P1031" s="6">
        <v>42.725727238383072</v>
      </c>
      <c r="Q1031" s="6">
        <v>5.0791167664670667</v>
      </c>
      <c r="R1031" s="11"/>
      <c r="S1031" s="16"/>
    </row>
    <row r="1032" spans="1:19" x14ac:dyDescent="0.25">
      <c r="A1032" t="s">
        <v>622</v>
      </c>
      <c r="B1032" t="s">
        <v>18</v>
      </c>
      <c r="C1032" t="s">
        <v>673</v>
      </c>
      <c r="D1032" s="43" t="s">
        <v>624</v>
      </c>
      <c r="E1032" s="43" t="s">
        <v>65</v>
      </c>
      <c r="F1032" t="s">
        <v>66</v>
      </c>
      <c r="G1032" t="s">
        <v>22</v>
      </c>
      <c r="H1032" t="s">
        <v>67</v>
      </c>
      <c r="I1032">
        <v>6</v>
      </c>
      <c r="J1032">
        <v>6</v>
      </c>
      <c r="K1032" s="43">
        <v>16443</v>
      </c>
      <c r="L1032" s="43">
        <v>121.2</v>
      </c>
      <c r="M1032" s="43">
        <v>135.9</v>
      </c>
      <c r="N1032" s="54">
        <v>800</v>
      </c>
      <c r="O1032" s="1" t="s">
        <v>1749</v>
      </c>
      <c r="P1032" s="6">
        <v>48.65292221614061</v>
      </c>
      <c r="Q1032" s="6">
        <v>5.8866813833701253</v>
      </c>
      <c r="R1032" s="12"/>
      <c r="S1032" s="7"/>
    </row>
    <row r="1033" spans="1:19" x14ac:dyDescent="0.25">
      <c r="A1033" t="s">
        <v>622</v>
      </c>
      <c r="B1033" t="s">
        <v>18</v>
      </c>
      <c r="C1033" t="s">
        <v>674</v>
      </c>
      <c r="D1033" s="43" t="s">
        <v>624</v>
      </c>
      <c r="E1033" s="43" t="s">
        <v>65</v>
      </c>
      <c r="F1033" t="s">
        <v>66</v>
      </c>
      <c r="G1033" t="s">
        <v>22</v>
      </c>
      <c r="H1033" t="s">
        <v>67</v>
      </c>
      <c r="I1033">
        <v>2</v>
      </c>
      <c r="J1033">
        <v>2</v>
      </c>
      <c r="K1033" s="43">
        <v>3433.88</v>
      </c>
      <c r="L1033" s="43">
        <v>107.3</v>
      </c>
      <c r="M1033" s="43">
        <v>32.03</v>
      </c>
      <c r="N1033" s="54">
        <v>160</v>
      </c>
      <c r="O1033" s="1" t="s">
        <v>1750</v>
      </c>
      <c r="P1033" s="6">
        <v>46.594522813843227</v>
      </c>
      <c r="Q1033" s="6">
        <v>4.9953168904152356</v>
      </c>
      <c r="S1033" s="12"/>
    </row>
    <row r="1034" spans="1:19" x14ac:dyDescent="0.25">
      <c r="A1034" t="s">
        <v>622</v>
      </c>
      <c r="B1034" t="s">
        <v>18</v>
      </c>
      <c r="C1034" t="s">
        <v>675</v>
      </c>
      <c r="D1034" s="43" t="s">
        <v>624</v>
      </c>
      <c r="E1034" s="43" t="s">
        <v>65</v>
      </c>
      <c r="F1034" t="s">
        <v>66</v>
      </c>
      <c r="G1034" t="s">
        <v>22</v>
      </c>
      <c r="H1034" t="s">
        <v>67</v>
      </c>
      <c r="I1034">
        <v>2</v>
      </c>
      <c r="J1034">
        <v>2</v>
      </c>
      <c r="K1034" s="43">
        <v>3715.68</v>
      </c>
      <c r="L1034" s="43">
        <v>115.8</v>
      </c>
      <c r="M1034" s="43">
        <v>32.130000000000003</v>
      </c>
      <c r="N1034" s="54">
        <v>281.43</v>
      </c>
      <c r="O1034" s="1" t="s">
        <v>1751</v>
      </c>
      <c r="P1034" s="6">
        <v>75.741183309649927</v>
      </c>
      <c r="Q1034" s="6">
        <v>8.7591036414565817</v>
      </c>
      <c r="R1034" s="7"/>
      <c r="S1034" s="11"/>
    </row>
    <row r="1035" spans="1:19" x14ac:dyDescent="0.25">
      <c r="A1035" t="s">
        <v>622</v>
      </c>
      <c r="B1035" t="s">
        <v>18</v>
      </c>
      <c r="C1035" t="s">
        <v>676</v>
      </c>
      <c r="D1035" s="43" t="s">
        <v>624</v>
      </c>
      <c r="E1035" s="43" t="s">
        <v>65</v>
      </c>
      <c r="F1035" t="s">
        <v>66</v>
      </c>
      <c r="G1035" t="s">
        <v>22</v>
      </c>
      <c r="H1035" t="s">
        <v>67</v>
      </c>
      <c r="I1035">
        <v>2</v>
      </c>
      <c r="J1035">
        <v>2</v>
      </c>
      <c r="K1035" s="43">
        <v>3742.94</v>
      </c>
      <c r="L1035" s="43">
        <v>117.7</v>
      </c>
      <c r="M1035" s="43">
        <v>31.83</v>
      </c>
      <c r="N1035" s="54">
        <v>155.71</v>
      </c>
      <c r="O1035" s="1" t="s">
        <v>1752</v>
      </c>
      <c r="P1035" s="6">
        <v>41.600987459056249</v>
      </c>
      <c r="Q1035" s="6">
        <v>4.8919258561105883</v>
      </c>
      <c r="R1035" s="12"/>
      <c r="S1035" s="12"/>
    </row>
    <row r="1036" spans="1:19" x14ac:dyDescent="0.25">
      <c r="A1036" t="s">
        <v>622</v>
      </c>
      <c r="B1036" t="s">
        <v>18</v>
      </c>
      <c r="C1036" t="s">
        <v>677</v>
      </c>
      <c r="D1036" s="43" t="s">
        <v>624</v>
      </c>
      <c r="E1036" s="43" t="s">
        <v>65</v>
      </c>
      <c r="F1036" t="s">
        <v>66</v>
      </c>
      <c r="G1036" t="s">
        <v>22</v>
      </c>
      <c r="H1036" t="s">
        <v>67</v>
      </c>
      <c r="I1036">
        <v>3</v>
      </c>
      <c r="J1036">
        <v>3</v>
      </c>
      <c r="K1036" s="43">
        <v>5426.41</v>
      </c>
      <c r="L1036" s="43">
        <v>114.02</v>
      </c>
      <c r="M1036" s="43">
        <v>47.59</v>
      </c>
      <c r="N1036" s="54">
        <v>171.43</v>
      </c>
      <c r="O1036" s="1" t="s">
        <v>1753</v>
      </c>
      <c r="P1036" s="6">
        <v>31.591789046533528</v>
      </c>
      <c r="Q1036" s="6">
        <v>3.6022273586888001</v>
      </c>
      <c r="R1036" s="7"/>
      <c r="S1036" s="17"/>
    </row>
    <row r="1037" spans="1:19" x14ac:dyDescent="0.25">
      <c r="A1037" t="s">
        <v>622</v>
      </c>
      <c r="B1037" t="s">
        <v>18</v>
      </c>
      <c r="C1037" t="s">
        <v>678</v>
      </c>
      <c r="D1037" s="43" t="s">
        <v>624</v>
      </c>
      <c r="E1037" s="43" t="s">
        <v>65</v>
      </c>
      <c r="F1037" t="s">
        <v>66</v>
      </c>
      <c r="G1037" t="s">
        <v>22</v>
      </c>
      <c r="H1037" t="s">
        <v>67</v>
      </c>
      <c r="I1037">
        <v>6</v>
      </c>
      <c r="J1037">
        <v>6</v>
      </c>
      <c r="K1037" s="43">
        <v>16216.2</v>
      </c>
      <c r="L1037" s="43">
        <v>120</v>
      </c>
      <c r="M1037" s="43">
        <v>135.66999999999999</v>
      </c>
      <c r="N1037" s="54">
        <v>1079.76</v>
      </c>
      <c r="O1037" s="1" t="s">
        <v>1754</v>
      </c>
      <c r="P1037" s="6">
        <v>66.585266585266581</v>
      </c>
      <c r="Q1037" s="6">
        <v>7.9587233728901019</v>
      </c>
      <c r="R1037" s="12"/>
      <c r="S1037" s="12"/>
    </row>
    <row r="1038" spans="1:19" x14ac:dyDescent="0.25">
      <c r="A1038" t="s">
        <v>622</v>
      </c>
      <c r="B1038" t="s">
        <v>18</v>
      </c>
      <c r="C1038" t="s">
        <v>679</v>
      </c>
      <c r="D1038" s="43" t="s">
        <v>624</v>
      </c>
      <c r="E1038" s="43" t="s">
        <v>65</v>
      </c>
      <c r="F1038" t="s">
        <v>66</v>
      </c>
      <c r="G1038" t="s">
        <v>22</v>
      </c>
      <c r="H1038" t="s">
        <v>67</v>
      </c>
      <c r="I1038">
        <v>6</v>
      </c>
      <c r="J1038">
        <v>6</v>
      </c>
      <c r="K1038" s="43">
        <v>12980</v>
      </c>
      <c r="L1038" s="43">
        <v>118.9</v>
      </c>
      <c r="M1038" s="43">
        <v>109.2</v>
      </c>
      <c r="N1038" s="54">
        <v>707.14</v>
      </c>
      <c r="O1038" s="1" t="s">
        <v>1755</v>
      </c>
      <c r="P1038" s="6">
        <v>54.47919876733436</v>
      </c>
      <c r="Q1038" s="6">
        <v>6.4756410256410257</v>
      </c>
      <c r="R1038" s="7"/>
      <c r="S1038" s="7"/>
    </row>
    <row r="1039" spans="1:19" x14ac:dyDescent="0.25">
      <c r="A1039" t="s">
        <v>622</v>
      </c>
      <c r="B1039" t="s">
        <v>18</v>
      </c>
      <c r="C1039" t="s">
        <v>680</v>
      </c>
      <c r="D1039" s="43" t="s">
        <v>624</v>
      </c>
      <c r="E1039" s="43" t="s">
        <v>65</v>
      </c>
      <c r="F1039" t="s">
        <v>66</v>
      </c>
      <c r="G1039" t="s">
        <v>22</v>
      </c>
      <c r="H1039" t="s">
        <v>67</v>
      </c>
      <c r="I1039">
        <v>6</v>
      </c>
      <c r="J1039">
        <v>6</v>
      </c>
      <c r="K1039" s="43">
        <v>15882</v>
      </c>
      <c r="L1039" s="43">
        <v>118.9</v>
      </c>
      <c r="M1039" s="43">
        <v>133.6</v>
      </c>
      <c r="N1039" s="54">
        <v>707.14</v>
      </c>
      <c r="O1039" s="1" t="s">
        <v>1756</v>
      </c>
      <c r="P1039" s="6">
        <v>44.524619065608867</v>
      </c>
      <c r="Q1039" s="6">
        <v>5.2929640718562876</v>
      </c>
      <c r="R1039" s="12"/>
      <c r="S1039" s="12"/>
    </row>
    <row r="1040" spans="1:19" x14ac:dyDescent="0.25">
      <c r="A1040" t="s">
        <v>622</v>
      </c>
      <c r="B1040" t="s">
        <v>18</v>
      </c>
      <c r="C1040" t="s">
        <v>681</v>
      </c>
      <c r="D1040" s="43" t="s">
        <v>624</v>
      </c>
      <c r="E1040" s="43" t="s">
        <v>65</v>
      </c>
      <c r="F1040" t="s">
        <v>66</v>
      </c>
      <c r="G1040" t="s">
        <v>22</v>
      </c>
      <c r="H1040" t="s">
        <v>67</v>
      </c>
      <c r="I1040">
        <v>6</v>
      </c>
      <c r="J1040">
        <v>6</v>
      </c>
      <c r="K1040" s="43">
        <v>16443</v>
      </c>
      <c r="L1040" s="43">
        <v>121.2</v>
      </c>
      <c r="M1040" s="43">
        <v>135.9</v>
      </c>
      <c r="N1040" s="54">
        <v>707.14</v>
      </c>
      <c r="O1040" s="1" t="s">
        <v>1757</v>
      </c>
      <c r="P1040" s="6">
        <v>43.005534269902085</v>
      </c>
      <c r="Q1040" s="6">
        <v>5.2033848417954376</v>
      </c>
      <c r="R1040" s="7"/>
      <c r="S1040" s="7"/>
    </row>
    <row r="1041" spans="1:19" x14ac:dyDescent="0.25">
      <c r="A1041" t="s">
        <v>682</v>
      </c>
      <c r="B1041" t="s">
        <v>18</v>
      </c>
      <c r="C1041" t="s">
        <v>689</v>
      </c>
      <c r="D1041" s="43" t="s">
        <v>624</v>
      </c>
      <c r="E1041" s="43" t="s">
        <v>65</v>
      </c>
      <c r="F1041" t="s">
        <v>66</v>
      </c>
      <c r="G1041" t="s">
        <v>22</v>
      </c>
      <c r="H1041" t="s">
        <v>67</v>
      </c>
      <c r="I1041">
        <v>6</v>
      </c>
      <c r="J1041">
        <v>6</v>
      </c>
      <c r="K1041" s="43">
        <v>17191.2</v>
      </c>
      <c r="L1041" s="43">
        <v>132.19999999999999</v>
      </c>
      <c r="M1041" s="43">
        <v>130</v>
      </c>
      <c r="N1041" s="43">
        <v>750</v>
      </c>
      <c r="O1041" s="1" t="s">
        <v>1701</v>
      </c>
      <c r="P1041" s="6">
        <v>43.62697193913165</v>
      </c>
      <c r="Q1041" s="6">
        <v>5.7692307692307692</v>
      </c>
      <c r="R1041" s="7"/>
      <c r="S1041" s="17"/>
    </row>
    <row r="1042" spans="1:19" x14ac:dyDescent="0.25">
      <c r="A1042" t="s">
        <v>682</v>
      </c>
      <c r="B1042" t="s">
        <v>18</v>
      </c>
      <c r="C1042" t="s">
        <v>690</v>
      </c>
      <c r="D1042" s="43" t="s">
        <v>624</v>
      </c>
      <c r="E1042" s="43" t="s">
        <v>65</v>
      </c>
      <c r="F1042" t="s">
        <v>66</v>
      </c>
      <c r="G1042" t="s">
        <v>22</v>
      </c>
      <c r="H1042" t="s">
        <v>67</v>
      </c>
      <c r="I1042">
        <v>4</v>
      </c>
      <c r="J1042">
        <v>4</v>
      </c>
      <c r="K1042" s="43">
        <v>11648</v>
      </c>
      <c r="L1042" s="43">
        <v>135.4</v>
      </c>
      <c r="M1042" s="43">
        <v>86</v>
      </c>
      <c r="N1042" s="43">
        <v>750</v>
      </c>
      <c r="O1042" s="1" t="s">
        <v>1701</v>
      </c>
      <c r="P1042" s="6">
        <v>64.388736263736263</v>
      </c>
      <c r="Q1042" s="6">
        <v>8.720930232558139</v>
      </c>
      <c r="R1042" s="7"/>
      <c r="S1042" s="17"/>
    </row>
    <row r="1043" spans="1:19" x14ac:dyDescent="0.25">
      <c r="A1043" t="s">
        <v>682</v>
      </c>
      <c r="B1043" t="s">
        <v>18</v>
      </c>
      <c r="C1043" t="s">
        <v>689</v>
      </c>
      <c r="D1043" s="43" t="s">
        <v>624</v>
      </c>
      <c r="E1043" s="43" t="s">
        <v>65</v>
      </c>
      <c r="F1043" t="s">
        <v>66</v>
      </c>
      <c r="G1043" t="s">
        <v>22</v>
      </c>
      <c r="H1043" t="s">
        <v>67</v>
      </c>
      <c r="I1043">
        <v>6</v>
      </c>
      <c r="J1043">
        <v>6</v>
      </c>
      <c r="K1043" s="43">
        <v>17191.2</v>
      </c>
      <c r="L1043" s="43">
        <v>132.19999999999999</v>
      </c>
      <c r="M1043" s="43">
        <v>130</v>
      </c>
      <c r="N1043" s="43">
        <v>975</v>
      </c>
      <c r="O1043" s="1" t="s">
        <v>1701</v>
      </c>
      <c r="P1043" s="6">
        <v>56.715063520871141</v>
      </c>
      <c r="Q1043" s="6">
        <v>7.5</v>
      </c>
      <c r="R1043" s="7"/>
      <c r="S1043" s="17"/>
    </row>
    <row r="1044" spans="1:19" x14ac:dyDescent="0.25">
      <c r="A1044" t="s">
        <v>682</v>
      </c>
      <c r="B1044" t="s">
        <v>18</v>
      </c>
      <c r="C1044" t="s">
        <v>715</v>
      </c>
      <c r="D1044" s="43" t="s">
        <v>624</v>
      </c>
      <c r="E1044" s="43" t="s">
        <v>65</v>
      </c>
      <c r="F1044" t="s">
        <v>66</v>
      </c>
      <c r="G1044" t="s">
        <v>22</v>
      </c>
      <c r="H1044" t="s">
        <v>67</v>
      </c>
      <c r="I1044">
        <v>2</v>
      </c>
      <c r="J1044">
        <v>2</v>
      </c>
      <c r="K1044" s="43">
        <v>4930</v>
      </c>
      <c r="L1044" s="43">
        <v>110</v>
      </c>
      <c r="M1044" s="43">
        <v>45</v>
      </c>
      <c r="N1044" s="43">
        <v>205.35999999999999</v>
      </c>
      <c r="O1044" s="1" t="s">
        <v>1701</v>
      </c>
      <c r="P1044" s="6">
        <v>41.655172413793103</v>
      </c>
      <c r="Q1044" s="6">
        <v>4.5635555555555554</v>
      </c>
      <c r="R1044" s="7"/>
      <c r="S1044" s="7"/>
    </row>
    <row r="1045" spans="1:19" x14ac:dyDescent="0.25">
      <c r="A1045" t="s">
        <v>682</v>
      </c>
      <c r="B1045" t="s">
        <v>18</v>
      </c>
      <c r="C1045" t="s">
        <v>718</v>
      </c>
      <c r="D1045" s="43" t="s">
        <v>624</v>
      </c>
      <c r="E1045" s="43" t="s">
        <v>65</v>
      </c>
      <c r="F1045" t="s">
        <v>66</v>
      </c>
      <c r="G1045" t="s">
        <v>22</v>
      </c>
      <c r="H1045" t="s">
        <v>67</v>
      </c>
      <c r="I1045">
        <v>6</v>
      </c>
      <c r="J1045">
        <v>6</v>
      </c>
      <c r="K1045" s="43">
        <v>20000</v>
      </c>
      <c r="L1045" s="43">
        <v>133</v>
      </c>
      <c r="M1045" s="43">
        <v>150</v>
      </c>
      <c r="N1045" s="43">
        <v>275</v>
      </c>
      <c r="O1045" s="1" t="s">
        <v>1701</v>
      </c>
      <c r="P1045" s="6">
        <v>13.75</v>
      </c>
      <c r="Q1045" s="6">
        <v>1.8333333333333333</v>
      </c>
      <c r="R1045" s="12"/>
      <c r="S1045" s="12"/>
    </row>
    <row r="1046" spans="1:19" x14ac:dyDescent="0.25">
      <c r="A1046" t="s">
        <v>682</v>
      </c>
      <c r="B1046" t="s">
        <v>18</v>
      </c>
      <c r="C1046" t="s">
        <v>715</v>
      </c>
      <c r="D1046" s="43" t="s">
        <v>624</v>
      </c>
      <c r="E1046" s="43" t="s">
        <v>65</v>
      </c>
      <c r="F1046" t="s">
        <v>66</v>
      </c>
      <c r="G1046" t="s">
        <v>22</v>
      </c>
      <c r="H1046" t="s">
        <v>67</v>
      </c>
      <c r="I1046">
        <v>2</v>
      </c>
      <c r="J1046">
        <v>2</v>
      </c>
      <c r="K1046" s="43">
        <v>4930</v>
      </c>
      <c r="L1046" s="43">
        <v>110</v>
      </c>
      <c r="M1046" s="43">
        <v>45</v>
      </c>
      <c r="N1046" s="43">
        <v>140</v>
      </c>
      <c r="O1046" s="1" t="s">
        <v>1701</v>
      </c>
      <c r="P1046" s="6">
        <v>28.397565922920894</v>
      </c>
      <c r="Q1046" s="6">
        <v>3.1111111111111112</v>
      </c>
      <c r="R1046" s="7"/>
      <c r="S1046" s="7"/>
    </row>
    <row r="1047" spans="1:19" x14ac:dyDescent="0.25">
      <c r="A1047" t="s">
        <v>682</v>
      </c>
      <c r="B1047" t="s">
        <v>18</v>
      </c>
      <c r="C1047" t="s">
        <v>718</v>
      </c>
      <c r="D1047" s="43" t="s">
        <v>624</v>
      </c>
      <c r="E1047" s="43" t="s">
        <v>65</v>
      </c>
      <c r="F1047" t="s">
        <v>66</v>
      </c>
      <c r="G1047" t="s">
        <v>22</v>
      </c>
      <c r="H1047" t="s">
        <v>67</v>
      </c>
      <c r="I1047">
        <v>6</v>
      </c>
      <c r="J1047">
        <v>6</v>
      </c>
      <c r="K1047" s="43">
        <v>20000</v>
      </c>
      <c r="L1047" s="43">
        <v>133</v>
      </c>
      <c r="M1047" s="43">
        <v>150</v>
      </c>
      <c r="N1047" s="43">
        <v>275</v>
      </c>
      <c r="O1047" s="1" t="s">
        <v>1701</v>
      </c>
      <c r="P1047" s="6">
        <v>13.75</v>
      </c>
      <c r="Q1047" s="6">
        <v>1.8333333333333333</v>
      </c>
      <c r="R1047" s="7"/>
      <c r="S1047" s="17"/>
    </row>
    <row r="1048" spans="1:19" x14ac:dyDescent="0.25">
      <c r="A1048" t="s">
        <v>682</v>
      </c>
      <c r="B1048" t="s">
        <v>18</v>
      </c>
      <c r="C1048" t="s">
        <v>729</v>
      </c>
      <c r="D1048" s="43" t="s">
        <v>624</v>
      </c>
      <c r="E1048" s="43" t="s">
        <v>65</v>
      </c>
      <c r="F1048" t="s">
        <v>66</v>
      </c>
      <c r="G1048" t="s">
        <v>22</v>
      </c>
      <c r="H1048" t="s">
        <v>67</v>
      </c>
      <c r="I1048">
        <v>6</v>
      </c>
      <c r="J1048">
        <v>6</v>
      </c>
      <c r="K1048" s="43">
        <v>19200</v>
      </c>
      <c r="L1048" s="43">
        <v>120</v>
      </c>
      <c r="M1048" s="43">
        <v>160</v>
      </c>
      <c r="N1048" s="43">
        <v>805</v>
      </c>
      <c r="O1048" s="1" t="s">
        <v>1701</v>
      </c>
      <c r="P1048" s="6">
        <v>41.927083333333329</v>
      </c>
      <c r="Q1048" s="6">
        <v>5.03125</v>
      </c>
      <c r="R1048" s="7"/>
      <c r="S1048" s="17"/>
    </row>
    <row r="1049" spans="1:19" x14ac:dyDescent="0.25">
      <c r="A1049" t="s">
        <v>682</v>
      </c>
      <c r="B1049" t="s">
        <v>18</v>
      </c>
      <c r="C1049" t="s">
        <v>735</v>
      </c>
      <c r="D1049" s="43" t="s">
        <v>624</v>
      </c>
      <c r="E1049" s="43" t="s">
        <v>65</v>
      </c>
      <c r="F1049" t="s">
        <v>66</v>
      </c>
      <c r="G1049" t="s">
        <v>22</v>
      </c>
      <c r="H1049" t="s">
        <v>67</v>
      </c>
      <c r="I1049">
        <v>4</v>
      </c>
      <c r="J1049">
        <v>4</v>
      </c>
      <c r="K1049" s="43">
        <v>10800</v>
      </c>
      <c r="L1049" s="43">
        <v>120</v>
      </c>
      <c r="M1049" s="43">
        <v>90</v>
      </c>
      <c r="N1049" s="43">
        <v>625</v>
      </c>
      <c r="O1049" s="1" t="s">
        <v>1701</v>
      </c>
      <c r="P1049" s="6">
        <v>57.870370370370374</v>
      </c>
      <c r="Q1049" s="6">
        <v>6.9444444444444446</v>
      </c>
      <c r="R1049" s="7"/>
      <c r="S1049" s="17"/>
    </row>
    <row r="1050" spans="1:19" x14ac:dyDescent="0.25">
      <c r="A1050" t="s">
        <v>682</v>
      </c>
      <c r="B1050" t="s">
        <v>18</v>
      </c>
      <c r="C1050" t="s">
        <v>736</v>
      </c>
      <c r="D1050" s="43" t="s">
        <v>624</v>
      </c>
      <c r="E1050" s="43" t="s">
        <v>65</v>
      </c>
      <c r="F1050" t="s">
        <v>66</v>
      </c>
      <c r="G1050" t="s">
        <v>22</v>
      </c>
      <c r="H1050" t="s">
        <v>67</v>
      </c>
      <c r="I1050">
        <v>5</v>
      </c>
      <c r="J1050">
        <v>5</v>
      </c>
      <c r="K1050" s="43">
        <v>14400</v>
      </c>
      <c r="L1050" s="43">
        <v>120</v>
      </c>
      <c r="M1050" s="43">
        <v>120</v>
      </c>
      <c r="N1050" s="43">
        <v>725</v>
      </c>
      <c r="O1050" s="1" t="s">
        <v>1701</v>
      </c>
      <c r="P1050" s="6">
        <v>50.347222222222221</v>
      </c>
      <c r="Q1050" s="6">
        <v>6.041666666666667</v>
      </c>
      <c r="R1050" s="7"/>
      <c r="S1050" s="17"/>
    </row>
    <row r="1051" spans="1:19" x14ac:dyDescent="0.25">
      <c r="A1051" t="s">
        <v>23</v>
      </c>
      <c r="B1051" t="s">
        <v>18</v>
      </c>
      <c r="D1051" s="7" t="s">
        <v>24</v>
      </c>
      <c r="E1051" s="7" t="s">
        <v>65</v>
      </c>
      <c r="F1051" t="s">
        <v>66</v>
      </c>
      <c r="G1051" t="s">
        <v>22</v>
      </c>
      <c r="H1051" s="5" t="s">
        <v>67</v>
      </c>
      <c r="I1051" s="5">
        <v>1</v>
      </c>
      <c r="J1051">
        <v>1</v>
      </c>
      <c r="K1051" s="8">
        <v>3475</v>
      </c>
      <c r="L1051" s="8">
        <v>133.65384615384616</v>
      </c>
      <c r="M1051" s="9">
        <v>26</v>
      </c>
      <c r="N1051" s="10">
        <v>216.48</v>
      </c>
      <c r="O1051" s="7" t="s">
        <v>68</v>
      </c>
      <c r="P1051" s="6">
        <v>62.296402877697837</v>
      </c>
      <c r="Q1051" s="6">
        <v>8.3261538461538454</v>
      </c>
      <c r="R1051" s="12"/>
      <c r="S1051" s="12"/>
    </row>
    <row r="1052" spans="1:19" x14ac:dyDescent="0.25">
      <c r="A1052" t="s">
        <v>23</v>
      </c>
      <c r="B1052" t="s">
        <v>18</v>
      </c>
      <c r="D1052" s="7" t="s">
        <v>24</v>
      </c>
      <c r="E1052" s="7" t="s">
        <v>65</v>
      </c>
      <c r="F1052" t="s">
        <v>66</v>
      </c>
      <c r="G1052" t="s">
        <v>22</v>
      </c>
      <c r="H1052" s="5" t="s">
        <v>67</v>
      </c>
      <c r="I1052" s="5">
        <v>2</v>
      </c>
      <c r="J1052">
        <v>2</v>
      </c>
      <c r="K1052" s="8">
        <v>5279</v>
      </c>
      <c r="L1052" s="8">
        <v>121.35632183908046</v>
      </c>
      <c r="M1052" s="9">
        <v>43.5</v>
      </c>
      <c r="N1052" s="10">
        <v>244.76</v>
      </c>
      <c r="O1052" s="7" t="s">
        <v>98</v>
      </c>
      <c r="P1052" s="6">
        <v>46.364841826103422</v>
      </c>
      <c r="Q1052" s="6">
        <v>5.626666666666666</v>
      </c>
      <c r="R1052" s="7"/>
      <c r="S1052" s="7"/>
    </row>
    <row r="1053" spans="1:19" x14ac:dyDescent="0.25">
      <c r="A1053" t="s">
        <v>23</v>
      </c>
      <c r="B1053" t="s">
        <v>18</v>
      </c>
      <c r="D1053" s="12" t="s">
        <v>24</v>
      </c>
      <c r="E1053" s="7" t="s">
        <v>65</v>
      </c>
      <c r="F1053" t="s">
        <v>66</v>
      </c>
      <c r="G1053" t="s">
        <v>22</v>
      </c>
      <c r="H1053" s="5" t="s">
        <v>67</v>
      </c>
      <c r="I1053" s="5">
        <v>4</v>
      </c>
      <c r="J1053">
        <v>4</v>
      </c>
      <c r="K1053" s="13">
        <v>8600</v>
      </c>
      <c r="L1053" s="13">
        <v>122.85714285714286</v>
      </c>
      <c r="M1053" s="14">
        <v>70</v>
      </c>
      <c r="N1053" s="15">
        <v>561.74863387978144</v>
      </c>
      <c r="O1053" s="16" t="s">
        <v>145</v>
      </c>
      <c r="P1053" s="6">
        <v>65.31960859067226</v>
      </c>
      <c r="Q1053" s="6">
        <v>8.0249804839968775</v>
      </c>
      <c r="R1053" s="7"/>
      <c r="S1053" s="17"/>
    </row>
    <row r="1054" spans="1:19" x14ac:dyDescent="0.25">
      <c r="A1054" t="s">
        <v>23</v>
      </c>
      <c r="B1054" t="s">
        <v>18</v>
      </c>
      <c r="D1054" s="12" t="s">
        <v>24</v>
      </c>
      <c r="E1054" s="7" t="s">
        <v>65</v>
      </c>
      <c r="F1054" t="s">
        <v>66</v>
      </c>
      <c r="G1054" t="s">
        <v>22</v>
      </c>
      <c r="H1054" s="5" t="s">
        <v>67</v>
      </c>
      <c r="I1054" s="5">
        <v>4</v>
      </c>
      <c r="J1054">
        <v>4</v>
      </c>
      <c r="K1054" s="13">
        <v>9100</v>
      </c>
      <c r="L1054" s="13">
        <v>130</v>
      </c>
      <c r="M1054" s="14">
        <v>70</v>
      </c>
      <c r="N1054" s="15">
        <v>189</v>
      </c>
      <c r="O1054" s="12" t="s">
        <v>147</v>
      </c>
      <c r="P1054" s="6">
        <v>20.76923076923077</v>
      </c>
      <c r="Q1054" s="6">
        <v>2.7</v>
      </c>
      <c r="R1054" s="7"/>
      <c r="S1054" s="7"/>
    </row>
    <row r="1055" spans="1:19" x14ac:dyDescent="0.25">
      <c r="A1055" t="s">
        <v>23</v>
      </c>
      <c r="B1055" t="s">
        <v>18</v>
      </c>
      <c r="D1055" s="7" t="s">
        <v>24</v>
      </c>
      <c r="E1055" s="7" t="s">
        <v>65</v>
      </c>
      <c r="F1055" t="s">
        <v>66</v>
      </c>
      <c r="G1055" t="s">
        <v>22</v>
      </c>
      <c r="H1055" s="5" t="s">
        <v>67</v>
      </c>
      <c r="I1055" s="5">
        <v>5</v>
      </c>
      <c r="J1055">
        <v>5</v>
      </c>
      <c r="K1055" s="8">
        <v>12400</v>
      </c>
      <c r="L1055" s="8">
        <v>126.53061224489795</v>
      </c>
      <c r="M1055" s="9">
        <v>98</v>
      </c>
      <c r="N1055" s="10">
        <v>616.39344262295083</v>
      </c>
      <c r="O1055" s="11" t="s">
        <v>162</v>
      </c>
      <c r="P1055" s="6">
        <v>49.70914859862507</v>
      </c>
      <c r="Q1055" s="6">
        <v>6.2897290063566409</v>
      </c>
      <c r="R1055" s="7"/>
      <c r="S1055" s="17"/>
    </row>
    <row r="1056" spans="1:19" x14ac:dyDescent="0.25">
      <c r="A1056" t="s">
        <v>23</v>
      </c>
      <c r="B1056" t="s">
        <v>18</v>
      </c>
      <c r="D1056" s="12" t="s">
        <v>24</v>
      </c>
      <c r="E1056" s="7" t="s">
        <v>65</v>
      </c>
      <c r="F1056" t="s">
        <v>66</v>
      </c>
      <c r="G1056" t="s">
        <v>22</v>
      </c>
      <c r="H1056" s="5" t="s">
        <v>67</v>
      </c>
      <c r="I1056" s="5">
        <v>6</v>
      </c>
      <c r="J1056">
        <v>6</v>
      </c>
      <c r="K1056" s="13">
        <v>13169</v>
      </c>
      <c r="L1056" s="13">
        <v>120.81651376146789</v>
      </c>
      <c r="M1056" s="14">
        <v>109</v>
      </c>
      <c r="N1056" s="15">
        <v>651.91256830601094</v>
      </c>
      <c r="O1056" s="12" t="s">
        <v>167</v>
      </c>
      <c r="P1056" s="6">
        <v>49.503574174653423</v>
      </c>
      <c r="Q1056" s="6">
        <v>5.9808492505138622</v>
      </c>
      <c r="R1056" s="7"/>
      <c r="S1056" s="17"/>
    </row>
    <row r="1057" spans="1:19" x14ac:dyDescent="0.25">
      <c r="A1057" t="s">
        <v>23</v>
      </c>
      <c r="B1057" t="s">
        <v>18</v>
      </c>
      <c r="D1057" s="7" t="s">
        <v>24</v>
      </c>
      <c r="E1057" s="7" t="s">
        <v>65</v>
      </c>
      <c r="F1057" t="s">
        <v>66</v>
      </c>
      <c r="G1057" t="s">
        <v>22</v>
      </c>
      <c r="H1057" s="5" t="s">
        <v>67</v>
      </c>
      <c r="I1057" s="5">
        <v>6</v>
      </c>
      <c r="J1057">
        <v>6</v>
      </c>
      <c r="K1057" s="8">
        <v>15999</v>
      </c>
      <c r="L1057" s="8">
        <v>123.06923076923077</v>
      </c>
      <c r="M1057" s="9">
        <v>130</v>
      </c>
      <c r="N1057" s="10">
        <v>632.24043715846994</v>
      </c>
      <c r="O1057" s="11" t="s">
        <v>174</v>
      </c>
      <c r="P1057" s="6">
        <v>39.517497165977247</v>
      </c>
      <c r="Q1057" s="6">
        <v>4.8633879781420761</v>
      </c>
      <c r="R1057" s="7"/>
      <c r="S1057" s="17"/>
    </row>
    <row r="1058" spans="1:19" x14ac:dyDescent="0.25">
      <c r="A1058" t="s">
        <v>23</v>
      </c>
      <c r="B1058" t="s">
        <v>18</v>
      </c>
      <c r="D1058" s="12" t="s">
        <v>24</v>
      </c>
      <c r="E1058" s="7" t="s">
        <v>65</v>
      </c>
      <c r="F1058" t="s">
        <v>66</v>
      </c>
      <c r="G1058" t="s">
        <v>22</v>
      </c>
      <c r="H1058" s="5" t="s">
        <v>67</v>
      </c>
      <c r="I1058" s="5">
        <v>15</v>
      </c>
      <c r="J1058">
        <v>15</v>
      </c>
      <c r="K1058" s="13">
        <v>39000</v>
      </c>
      <c r="L1058" s="13">
        <v>130</v>
      </c>
      <c r="M1058" s="14">
        <v>300</v>
      </c>
      <c r="N1058" s="15">
        <v>600</v>
      </c>
      <c r="O1058" s="21" t="s">
        <v>211</v>
      </c>
      <c r="P1058" s="6">
        <v>15.384615384615385</v>
      </c>
      <c r="Q1058" s="6">
        <v>2</v>
      </c>
      <c r="R1058" s="7"/>
      <c r="S1058" s="17"/>
    </row>
    <row r="1059" spans="1:19" x14ac:dyDescent="0.25">
      <c r="A1059" t="s">
        <v>23</v>
      </c>
      <c r="B1059" t="s">
        <v>18</v>
      </c>
      <c r="D1059" s="12" t="s">
        <v>24</v>
      </c>
      <c r="E1059" s="7" t="s">
        <v>65</v>
      </c>
      <c r="F1059" t="s">
        <v>66</v>
      </c>
      <c r="G1059" t="s">
        <v>22</v>
      </c>
      <c r="H1059" s="5" t="s">
        <v>67</v>
      </c>
      <c r="I1059" s="5">
        <v>15</v>
      </c>
      <c r="J1059">
        <v>15</v>
      </c>
      <c r="K1059" s="13">
        <v>39000</v>
      </c>
      <c r="L1059" s="13">
        <v>130</v>
      </c>
      <c r="M1059" s="14">
        <v>300</v>
      </c>
      <c r="N1059" s="15">
        <v>530</v>
      </c>
      <c r="O1059" s="27" t="s">
        <v>214</v>
      </c>
      <c r="P1059" s="6">
        <v>13.589743589743591</v>
      </c>
      <c r="Q1059" s="6">
        <v>1.7666666666666666</v>
      </c>
      <c r="R1059" s="12"/>
      <c r="S1059" s="12"/>
    </row>
    <row r="1060" spans="1:19" x14ac:dyDescent="0.25">
      <c r="A1060" t="s">
        <v>23</v>
      </c>
      <c r="B1060" t="s">
        <v>18</v>
      </c>
      <c r="D1060" s="12" t="s">
        <v>24</v>
      </c>
      <c r="E1060" s="7" t="s">
        <v>65</v>
      </c>
      <c r="F1060" t="s">
        <v>66</v>
      </c>
      <c r="G1060" t="s">
        <v>22</v>
      </c>
      <c r="H1060" s="5" t="s">
        <v>67</v>
      </c>
      <c r="I1060" s="5">
        <v>6</v>
      </c>
      <c r="J1060">
        <v>6</v>
      </c>
      <c r="K1060" s="13">
        <v>16300</v>
      </c>
      <c r="L1060" s="13">
        <v>135.83333333333334</v>
      </c>
      <c r="M1060" s="14">
        <v>120</v>
      </c>
      <c r="N1060" s="15">
        <v>399.99</v>
      </c>
      <c r="O1060" s="12" t="s">
        <v>226</v>
      </c>
      <c r="P1060" s="6">
        <v>24.539263803680981</v>
      </c>
      <c r="Q1060" s="6">
        <v>3.33325</v>
      </c>
      <c r="R1060" s="7"/>
      <c r="S1060" s="17"/>
    </row>
    <row r="1061" spans="1:19" x14ac:dyDescent="0.25">
      <c r="A1061" t="s">
        <v>23</v>
      </c>
      <c r="B1061" t="s">
        <v>18</v>
      </c>
      <c r="D1061" s="12" t="s">
        <v>24</v>
      </c>
      <c r="E1061" s="7" t="s">
        <v>65</v>
      </c>
      <c r="F1061" t="s">
        <v>66</v>
      </c>
      <c r="G1061" t="s">
        <v>22</v>
      </c>
      <c r="H1061" s="5" t="s">
        <v>67</v>
      </c>
      <c r="I1061" s="5">
        <v>7</v>
      </c>
      <c r="J1061">
        <v>7</v>
      </c>
      <c r="K1061" s="13">
        <v>19500</v>
      </c>
      <c r="L1061" s="13">
        <v>130</v>
      </c>
      <c r="M1061" s="14">
        <v>150</v>
      </c>
      <c r="N1061" s="15">
        <v>350</v>
      </c>
      <c r="O1061" s="16" t="s">
        <v>233</v>
      </c>
      <c r="P1061" s="6">
        <v>17.948717948717949</v>
      </c>
      <c r="Q1061" s="6">
        <v>2.3333333333333335</v>
      </c>
      <c r="R1061" s="12"/>
      <c r="S1061" s="12"/>
    </row>
    <row r="1062" spans="1:19" x14ac:dyDescent="0.25">
      <c r="A1062" t="s">
        <v>23</v>
      </c>
      <c r="B1062" t="s">
        <v>18</v>
      </c>
      <c r="D1062" s="12" t="s">
        <v>24</v>
      </c>
      <c r="E1062" s="7" t="s">
        <v>65</v>
      </c>
      <c r="F1062" t="s">
        <v>66</v>
      </c>
      <c r="G1062" t="s">
        <v>22</v>
      </c>
      <c r="H1062" s="5" t="s">
        <v>67</v>
      </c>
      <c r="I1062" s="5">
        <v>1</v>
      </c>
      <c r="J1062">
        <v>1</v>
      </c>
      <c r="K1062" s="13">
        <v>3475</v>
      </c>
      <c r="L1062" s="13">
        <v>133.65384615384616</v>
      </c>
      <c r="M1062" s="14">
        <v>26</v>
      </c>
      <c r="N1062" s="15">
        <v>331</v>
      </c>
      <c r="O1062" s="12" t="s">
        <v>68</v>
      </c>
      <c r="P1062" s="6">
        <v>95.251798561151077</v>
      </c>
      <c r="Q1062" s="6">
        <v>12.73076923076923</v>
      </c>
      <c r="R1062" s="7"/>
      <c r="S1062" s="17"/>
    </row>
    <row r="1063" spans="1:19" x14ac:dyDescent="0.25">
      <c r="A1063" t="s">
        <v>23</v>
      </c>
      <c r="B1063" t="s">
        <v>18</v>
      </c>
      <c r="D1063" s="12" t="s">
        <v>24</v>
      </c>
      <c r="E1063" s="7" t="s">
        <v>65</v>
      </c>
      <c r="F1063" t="s">
        <v>66</v>
      </c>
      <c r="G1063" t="s">
        <v>22</v>
      </c>
      <c r="H1063" s="5" t="s">
        <v>67</v>
      </c>
      <c r="I1063" s="5">
        <v>15</v>
      </c>
      <c r="J1063">
        <v>15</v>
      </c>
      <c r="K1063" s="13">
        <v>39000</v>
      </c>
      <c r="L1063" s="13">
        <v>130</v>
      </c>
      <c r="M1063" s="14">
        <v>300</v>
      </c>
      <c r="N1063" s="15">
        <v>325.99</v>
      </c>
      <c r="O1063" s="12" t="s">
        <v>240</v>
      </c>
      <c r="P1063" s="6">
        <v>8.358717948717949</v>
      </c>
      <c r="Q1063" s="6">
        <v>1.0866333333333333</v>
      </c>
      <c r="R1063" s="12"/>
      <c r="S1063" s="12"/>
    </row>
    <row r="1064" spans="1:19" x14ac:dyDescent="0.25">
      <c r="A1064" t="s">
        <v>23</v>
      </c>
      <c r="B1064" t="s">
        <v>18</v>
      </c>
      <c r="D1064" s="7" t="s">
        <v>24</v>
      </c>
      <c r="E1064" s="7" t="s">
        <v>65</v>
      </c>
      <c r="F1064" t="s">
        <v>66</v>
      </c>
      <c r="G1064" t="s">
        <v>22</v>
      </c>
      <c r="H1064" s="5" t="s">
        <v>67</v>
      </c>
      <c r="I1064" s="5">
        <v>15</v>
      </c>
      <c r="J1064">
        <v>15</v>
      </c>
      <c r="K1064" s="8">
        <v>34000</v>
      </c>
      <c r="L1064" s="8">
        <v>141.66666666666666</v>
      </c>
      <c r="M1064" s="9">
        <v>240</v>
      </c>
      <c r="N1064" s="10">
        <v>289.99</v>
      </c>
      <c r="O1064" s="25" t="s">
        <v>244</v>
      </c>
      <c r="P1064" s="6">
        <v>8.5291176470588237</v>
      </c>
      <c r="Q1064" s="6">
        <v>1.2082916666666668</v>
      </c>
      <c r="R1064" s="7"/>
      <c r="S1064" s="7"/>
    </row>
    <row r="1065" spans="1:19" x14ac:dyDescent="0.25">
      <c r="A1065" t="s">
        <v>23</v>
      </c>
      <c r="B1065" t="s">
        <v>18</v>
      </c>
      <c r="D1065" s="7" t="s">
        <v>24</v>
      </c>
      <c r="E1065" s="7" t="s">
        <v>65</v>
      </c>
      <c r="F1065" t="s">
        <v>66</v>
      </c>
      <c r="G1065" t="s">
        <v>22</v>
      </c>
      <c r="H1065" s="5" t="s">
        <v>67</v>
      </c>
      <c r="I1065" s="5">
        <v>7</v>
      </c>
      <c r="J1065">
        <v>7</v>
      </c>
      <c r="K1065" s="8">
        <v>18500</v>
      </c>
      <c r="L1065" s="8">
        <v>123.33333333333333</v>
      </c>
      <c r="M1065" s="9">
        <v>150</v>
      </c>
      <c r="N1065" s="10">
        <v>272.5</v>
      </c>
      <c r="O1065" s="23" t="s">
        <v>250</v>
      </c>
      <c r="P1065" s="6">
        <v>14.72972972972973</v>
      </c>
      <c r="Q1065" s="6">
        <v>1.8166666666666667</v>
      </c>
      <c r="R1065" s="7"/>
      <c r="S1065" s="17"/>
    </row>
    <row r="1066" spans="1:19" x14ac:dyDescent="0.25">
      <c r="A1066" t="s">
        <v>23</v>
      </c>
      <c r="B1066" t="s">
        <v>18</v>
      </c>
      <c r="D1066" s="7" t="s">
        <v>24</v>
      </c>
      <c r="E1066" s="7" t="s">
        <v>65</v>
      </c>
      <c r="F1066" t="s">
        <v>66</v>
      </c>
      <c r="G1066" t="s">
        <v>22</v>
      </c>
      <c r="H1066" s="5" t="s">
        <v>67</v>
      </c>
      <c r="I1066" s="5">
        <v>3</v>
      </c>
      <c r="J1066">
        <v>3</v>
      </c>
      <c r="K1066" s="8">
        <v>7122</v>
      </c>
      <c r="L1066" s="8">
        <v>136.96153846153845</v>
      </c>
      <c r="M1066" s="9">
        <v>52</v>
      </c>
      <c r="N1066" s="10">
        <v>259</v>
      </c>
      <c r="O1066" s="7" t="s">
        <v>253</v>
      </c>
      <c r="P1066" s="6">
        <v>36.366189272676216</v>
      </c>
      <c r="Q1066" s="6">
        <v>4.9807692307692308</v>
      </c>
      <c r="R1066" s="7"/>
      <c r="S1066" s="17"/>
    </row>
    <row r="1067" spans="1:19" x14ac:dyDescent="0.25">
      <c r="A1067" t="s">
        <v>23</v>
      </c>
      <c r="B1067" t="s">
        <v>18</v>
      </c>
      <c r="D1067" s="7" t="s">
        <v>24</v>
      </c>
      <c r="E1067" s="7" t="s">
        <v>65</v>
      </c>
      <c r="F1067" t="s">
        <v>66</v>
      </c>
      <c r="G1067" t="s">
        <v>22</v>
      </c>
      <c r="H1067" s="5" t="s">
        <v>67</v>
      </c>
      <c r="I1067" s="5">
        <v>2</v>
      </c>
      <c r="J1067">
        <v>2</v>
      </c>
      <c r="K1067" s="8">
        <v>5279</v>
      </c>
      <c r="L1067" s="8">
        <v>121.35632183908046</v>
      </c>
      <c r="M1067" s="9">
        <v>43.5</v>
      </c>
      <c r="N1067" s="10">
        <v>224</v>
      </c>
      <c r="O1067" s="7" t="s">
        <v>98</v>
      </c>
      <c r="P1067" s="6">
        <v>42.43227884068952</v>
      </c>
      <c r="Q1067" s="6">
        <v>5.1494252873563218</v>
      </c>
      <c r="R1067" s="7"/>
      <c r="S1067" s="17"/>
    </row>
    <row r="1068" spans="1:19" x14ac:dyDescent="0.25">
      <c r="A1068" t="s">
        <v>23</v>
      </c>
      <c r="B1068" t="s">
        <v>18</v>
      </c>
      <c r="D1068" s="12" t="s">
        <v>24</v>
      </c>
      <c r="E1068" s="7" t="s">
        <v>65</v>
      </c>
      <c r="F1068" t="s">
        <v>66</v>
      </c>
      <c r="G1068" t="s">
        <v>22</v>
      </c>
      <c r="H1068" s="5" t="s">
        <v>67</v>
      </c>
      <c r="I1068" s="5">
        <v>15</v>
      </c>
      <c r="J1068">
        <v>15</v>
      </c>
      <c r="K1068" s="13">
        <v>39000</v>
      </c>
      <c r="L1068" s="13">
        <v>130</v>
      </c>
      <c r="M1068" s="14">
        <v>300</v>
      </c>
      <c r="N1068" s="15">
        <v>224</v>
      </c>
      <c r="O1068" s="21" t="s">
        <v>268</v>
      </c>
      <c r="P1068" s="6">
        <v>5.7435897435897436</v>
      </c>
      <c r="Q1068" s="6">
        <v>0.7466666666666667</v>
      </c>
      <c r="R1068" s="7"/>
      <c r="S1068" s="7"/>
    </row>
    <row r="1069" spans="1:19" x14ac:dyDescent="0.25">
      <c r="A1069" t="s">
        <v>23</v>
      </c>
      <c r="B1069" t="s">
        <v>18</v>
      </c>
      <c r="D1069" s="7" t="s">
        <v>24</v>
      </c>
      <c r="E1069" s="7" t="s">
        <v>65</v>
      </c>
      <c r="F1069" t="s">
        <v>66</v>
      </c>
      <c r="G1069" t="s">
        <v>22</v>
      </c>
      <c r="H1069" s="5" t="s">
        <v>67</v>
      </c>
      <c r="I1069" s="5">
        <v>7</v>
      </c>
      <c r="J1069">
        <v>7</v>
      </c>
      <c r="K1069" s="8">
        <v>25000</v>
      </c>
      <c r="L1069" s="8">
        <v>125</v>
      </c>
      <c r="M1069" s="9">
        <v>200</v>
      </c>
      <c r="N1069" s="10">
        <v>199.5</v>
      </c>
      <c r="O1069" s="25" t="s">
        <v>283</v>
      </c>
      <c r="P1069" s="6">
        <v>7.9799999999999995</v>
      </c>
      <c r="Q1069" s="6">
        <v>0.99750000000000005</v>
      </c>
      <c r="R1069" s="7"/>
      <c r="S1069" s="17"/>
    </row>
    <row r="1070" spans="1:19" x14ac:dyDescent="0.25">
      <c r="A1070" t="s">
        <v>23</v>
      </c>
      <c r="B1070" t="s">
        <v>18</v>
      </c>
      <c r="D1070" s="12" t="s">
        <v>24</v>
      </c>
      <c r="E1070" s="7" t="s">
        <v>65</v>
      </c>
      <c r="F1070" t="s">
        <v>66</v>
      </c>
      <c r="G1070" t="s">
        <v>22</v>
      </c>
      <c r="H1070" s="5" t="s">
        <v>67</v>
      </c>
      <c r="I1070" s="5">
        <v>2</v>
      </c>
      <c r="J1070">
        <v>2</v>
      </c>
      <c r="K1070" s="13">
        <v>5279</v>
      </c>
      <c r="L1070" s="13">
        <v>121.35632183908046</v>
      </c>
      <c r="M1070" s="14">
        <v>43.5</v>
      </c>
      <c r="N1070" s="15">
        <v>167</v>
      </c>
      <c r="O1070" s="12" t="s">
        <v>98</v>
      </c>
      <c r="P1070" s="6">
        <v>31.634779314264069</v>
      </c>
      <c r="Q1070" s="6">
        <v>3.8390804597701149</v>
      </c>
      <c r="R1070" s="7"/>
      <c r="S1070" s="17"/>
    </row>
    <row r="1071" spans="1:19" x14ac:dyDescent="0.25">
      <c r="A1071" t="s">
        <v>23</v>
      </c>
      <c r="B1071" t="s">
        <v>18</v>
      </c>
      <c r="D1071" s="12" t="s">
        <v>24</v>
      </c>
      <c r="E1071" s="7" t="s">
        <v>65</v>
      </c>
      <c r="F1071" t="s">
        <v>66</v>
      </c>
      <c r="G1071" t="s">
        <v>22</v>
      </c>
      <c r="H1071" s="5" t="s">
        <v>67</v>
      </c>
      <c r="I1071" s="5">
        <v>7</v>
      </c>
      <c r="J1071">
        <v>7</v>
      </c>
      <c r="K1071" s="13">
        <v>18750</v>
      </c>
      <c r="L1071" s="13">
        <v>125</v>
      </c>
      <c r="M1071" s="14">
        <v>150</v>
      </c>
      <c r="N1071" s="15">
        <v>159.75</v>
      </c>
      <c r="O1071" s="21" t="s">
        <v>309</v>
      </c>
      <c r="P1071" s="6">
        <v>8.52</v>
      </c>
      <c r="Q1071" s="6">
        <v>1.0649999999999999</v>
      </c>
      <c r="R1071" s="12"/>
      <c r="S1071" s="12"/>
    </row>
    <row r="1072" spans="1:19" x14ac:dyDescent="0.25">
      <c r="A1072" t="s">
        <v>23</v>
      </c>
      <c r="B1072" t="s">
        <v>18</v>
      </c>
      <c r="D1072" s="7" t="s">
        <v>24</v>
      </c>
      <c r="E1072" s="7" t="s">
        <v>65</v>
      </c>
      <c r="F1072" t="s">
        <v>66</v>
      </c>
      <c r="G1072" t="s">
        <v>22</v>
      </c>
      <c r="H1072" s="5" t="s">
        <v>67</v>
      </c>
      <c r="I1072" s="5">
        <v>6</v>
      </c>
      <c r="J1072">
        <v>6</v>
      </c>
      <c r="K1072" s="8">
        <v>15000</v>
      </c>
      <c r="L1072" s="8">
        <v>125</v>
      </c>
      <c r="M1072" s="9">
        <v>120</v>
      </c>
      <c r="N1072" s="10">
        <v>141.25</v>
      </c>
      <c r="O1072" s="23" t="s">
        <v>329</v>
      </c>
      <c r="P1072" s="6">
        <v>9.4166666666666661</v>
      </c>
      <c r="Q1072" s="6">
        <v>1.1770833333333333</v>
      </c>
      <c r="R1072" s="7"/>
      <c r="S1072" s="7"/>
    </row>
    <row r="1073" spans="1:19" x14ac:dyDescent="0.25">
      <c r="A1073" t="s">
        <v>23</v>
      </c>
      <c r="B1073" t="s">
        <v>18</v>
      </c>
      <c r="D1073" s="12" t="s">
        <v>24</v>
      </c>
      <c r="E1073" s="7" t="s">
        <v>65</v>
      </c>
      <c r="F1073" t="s">
        <v>66</v>
      </c>
      <c r="G1073" t="s">
        <v>22</v>
      </c>
      <c r="H1073" s="5" t="s">
        <v>67</v>
      </c>
      <c r="I1073" s="5">
        <v>5</v>
      </c>
      <c r="J1073">
        <v>5</v>
      </c>
      <c r="K1073" s="13">
        <v>15500</v>
      </c>
      <c r="L1073" s="13">
        <v>155</v>
      </c>
      <c r="M1073" s="14">
        <v>100</v>
      </c>
      <c r="N1073" s="15">
        <v>109.99</v>
      </c>
      <c r="O1073" s="21" t="s">
        <v>354</v>
      </c>
      <c r="P1073" s="6">
        <v>7.0961290322580641</v>
      </c>
      <c r="Q1073" s="6">
        <v>1.0998999999999999</v>
      </c>
      <c r="R1073" s="12"/>
      <c r="S1073" s="12"/>
    </row>
    <row r="1074" spans="1:19" x14ac:dyDescent="0.25">
      <c r="A1074" t="s">
        <v>23</v>
      </c>
      <c r="B1074" t="s">
        <v>18</v>
      </c>
      <c r="D1074" s="7" t="s">
        <v>390</v>
      </c>
      <c r="E1074" s="7" t="s">
        <v>65</v>
      </c>
      <c r="F1074" t="s">
        <v>66</v>
      </c>
      <c r="G1074" t="s">
        <v>22</v>
      </c>
      <c r="H1074" s="5" t="s">
        <v>67</v>
      </c>
      <c r="I1074" s="5">
        <v>2</v>
      </c>
      <c r="J1074">
        <v>2</v>
      </c>
      <c r="K1074" s="8">
        <v>5279</v>
      </c>
      <c r="L1074" s="8">
        <v>121.35632183908046</v>
      </c>
      <c r="M1074" s="9">
        <v>43.5</v>
      </c>
      <c r="N1074" s="10">
        <v>216.75</v>
      </c>
      <c r="O1074" s="11" t="s">
        <v>403</v>
      </c>
      <c r="P1074" s="6">
        <v>41.058912672854703</v>
      </c>
      <c r="Q1074" s="6">
        <v>4.9827586206896548</v>
      </c>
      <c r="R1074" s="7"/>
      <c r="S1074" s="17"/>
    </row>
    <row r="1075" spans="1:19" x14ac:dyDescent="0.25">
      <c r="A1075" t="s">
        <v>23</v>
      </c>
      <c r="B1075" t="s">
        <v>18</v>
      </c>
      <c r="D1075" s="12" t="s">
        <v>390</v>
      </c>
      <c r="E1075" s="7" t="s">
        <v>65</v>
      </c>
      <c r="F1075" t="s">
        <v>66</v>
      </c>
      <c r="G1075" t="s">
        <v>22</v>
      </c>
      <c r="H1075" s="5" t="s">
        <v>67</v>
      </c>
      <c r="I1075" s="5">
        <v>4</v>
      </c>
      <c r="J1075">
        <v>4</v>
      </c>
      <c r="K1075" s="13">
        <v>10800</v>
      </c>
      <c r="L1075" s="13">
        <v>135</v>
      </c>
      <c r="M1075" s="14">
        <v>80</v>
      </c>
      <c r="N1075" s="15">
        <v>248.95</v>
      </c>
      <c r="O1075" s="12" t="s">
        <v>428</v>
      </c>
      <c r="P1075" s="6">
        <v>23.050925925925927</v>
      </c>
      <c r="Q1075" s="6">
        <v>3.1118749999999999</v>
      </c>
      <c r="R1075" s="7"/>
      <c r="S1075" s="17"/>
    </row>
    <row r="1076" spans="1:19" x14ac:dyDescent="0.25">
      <c r="A1076" t="s">
        <v>23</v>
      </c>
      <c r="B1076" t="s">
        <v>18</v>
      </c>
      <c r="D1076" s="42" t="s">
        <v>390</v>
      </c>
      <c r="E1076" s="42" t="s">
        <v>65</v>
      </c>
      <c r="F1076" t="s">
        <v>66</v>
      </c>
      <c r="G1076" t="s">
        <v>22</v>
      </c>
      <c r="H1076" s="5" t="s">
        <v>67</v>
      </c>
      <c r="I1076" s="5">
        <v>7</v>
      </c>
      <c r="J1076">
        <v>7</v>
      </c>
      <c r="K1076" s="49">
        <v>19100</v>
      </c>
      <c r="L1076" s="49">
        <v>127.33333333333333</v>
      </c>
      <c r="M1076" s="51">
        <v>150</v>
      </c>
      <c r="N1076" s="53">
        <v>377.95</v>
      </c>
      <c r="O1076" s="7" t="s">
        <v>461</v>
      </c>
      <c r="P1076" s="6">
        <v>19.787958115183248</v>
      </c>
      <c r="Q1076" s="6">
        <v>2.5196666666666667</v>
      </c>
      <c r="R1076" s="7"/>
      <c r="S1076" s="7"/>
    </row>
    <row r="1077" spans="1:19" x14ac:dyDescent="0.25">
      <c r="A1077" t="s">
        <v>23</v>
      </c>
      <c r="B1077" t="s">
        <v>18</v>
      </c>
      <c r="D1077" s="46" t="s">
        <v>390</v>
      </c>
      <c r="E1077" s="42" t="s">
        <v>65</v>
      </c>
      <c r="F1077" t="s">
        <v>66</v>
      </c>
      <c r="G1077" t="s">
        <v>22</v>
      </c>
      <c r="H1077" s="5" t="s">
        <v>67</v>
      </c>
      <c r="I1077" s="5">
        <v>7</v>
      </c>
      <c r="J1077">
        <v>7</v>
      </c>
      <c r="K1077" s="50">
        <v>19500</v>
      </c>
      <c r="L1077" s="50">
        <v>130</v>
      </c>
      <c r="M1077" s="52">
        <v>150</v>
      </c>
      <c r="N1077" s="55">
        <v>469.25</v>
      </c>
      <c r="O1077" s="21" t="s">
        <v>488</v>
      </c>
      <c r="P1077" s="6">
        <v>24.064102564102562</v>
      </c>
      <c r="Q1077" s="6">
        <v>3.1283333333333334</v>
      </c>
      <c r="R1077" s="12"/>
      <c r="S1077" s="12"/>
    </row>
    <row r="1078" spans="1:19" x14ac:dyDescent="0.25">
      <c r="A1078" t="s">
        <v>23</v>
      </c>
      <c r="B1078" t="s">
        <v>18</v>
      </c>
      <c r="D1078" s="45" t="s">
        <v>390</v>
      </c>
      <c r="E1078" s="42" t="s">
        <v>65</v>
      </c>
      <c r="F1078" t="s">
        <v>66</v>
      </c>
      <c r="G1078" t="s">
        <v>22</v>
      </c>
      <c r="H1078" s="5" t="s">
        <v>67</v>
      </c>
      <c r="I1078" s="5">
        <v>7</v>
      </c>
      <c r="J1078">
        <v>7</v>
      </c>
      <c r="K1078" s="50">
        <v>25000</v>
      </c>
      <c r="L1078" s="50">
        <v>125</v>
      </c>
      <c r="M1078" s="52">
        <v>200</v>
      </c>
      <c r="N1078" s="55">
        <v>435</v>
      </c>
      <c r="O1078" s="27" t="s">
        <v>489</v>
      </c>
      <c r="P1078" s="6">
        <v>17.399999999999999</v>
      </c>
      <c r="Q1078" s="6">
        <v>2.1749999999999998</v>
      </c>
      <c r="R1078" s="7"/>
      <c r="S1078" s="17"/>
    </row>
    <row r="1079" spans="1:19" x14ac:dyDescent="0.25">
      <c r="A1079" t="s">
        <v>23</v>
      </c>
      <c r="B1079" t="s">
        <v>18</v>
      </c>
      <c r="D1079" s="45" t="s">
        <v>390</v>
      </c>
      <c r="E1079" s="42" t="s">
        <v>65</v>
      </c>
      <c r="F1079" t="s">
        <v>66</v>
      </c>
      <c r="G1079" t="s">
        <v>22</v>
      </c>
      <c r="H1079" s="5" t="s">
        <v>67</v>
      </c>
      <c r="I1079" s="5">
        <v>15</v>
      </c>
      <c r="J1079">
        <v>15</v>
      </c>
      <c r="K1079" s="50">
        <v>30000</v>
      </c>
      <c r="L1079" s="50">
        <v>125</v>
      </c>
      <c r="M1079" s="52">
        <v>240</v>
      </c>
      <c r="N1079" s="55">
        <v>299.99</v>
      </c>
      <c r="O1079" s="27" t="s">
        <v>505</v>
      </c>
      <c r="P1079" s="6">
        <v>9.9996666666666663</v>
      </c>
      <c r="Q1079" s="6">
        <v>1.2499583333333333</v>
      </c>
      <c r="R1079" s="12"/>
      <c r="S1079" s="12"/>
    </row>
    <row r="1080" spans="1:19" x14ac:dyDescent="0.25">
      <c r="A1080" t="s">
        <v>23</v>
      </c>
      <c r="B1080" t="s">
        <v>18</v>
      </c>
      <c r="D1080" s="44" t="s">
        <v>390</v>
      </c>
      <c r="E1080" s="42" t="s">
        <v>65</v>
      </c>
      <c r="F1080" t="s">
        <v>66</v>
      </c>
      <c r="G1080" t="s">
        <v>22</v>
      </c>
      <c r="H1080" s="5" t="s">
        <v>67</v>
      </c>
      <c r="I1080" s="5">
        <v>7</v>
      </c>
      <c r="J1080">
        <v>7</v>
      </c>
      <c r="K1080" s="50">
        <v>19100</v>
      </c>
      <c r="L1080" s="50">
        <v>127.33333333333333</v>
      </c>
      <c r="M1080" s="52">
        <v>150</v>
      </c>
      <c r="N1080" s="55">
        <v>279.95</v>
      </c>
      <c r="O1080" s="12" t="s">
        <v>461</v>
      </c>
      <c r="P1080" s="6">
        <v>14.657068062827225</v>
      </c>
      <c r="Q1080" s="6">
        <v>1.8663333333333332</v>
      </c>
      <c r="R1080" s="7"/>
      <c r="S1080" s="7"/>
    </row>
    <row r="1081" spans="1:19" x14ac:dyDescent="0.25">
      <c r="A1081" t="s">
        <v>23</v>
      </c>
      <c r="B1081" t="s">
        <v>18</v>
      </c>
      <c r="D1081" s="47" t="s">
        <v>390</v>
      </c>
      <c r="E1081" s="42" t="s">
        <v>65</v>
      </c>
      <c r="F1081" t="s">
        <v>66</v>
      </c>
      <c r="G1081" t="s">
        <v>22</v>
      </c>
      <c r="H1081" s="5" t="s">
        <v>67</v>
      </c>
      <c r="I1081" s="5">
        <v>5</v>
      </c>
      <c r="J1081">
        <v>5</v>
      </c>
      <c r="K1081" s="49">
        <v>13500</v>
      </c>
      <c r="L1081" s="49">
        <v>128.57142857142858</v>
      </c>
      <c r="M1081" s="51">
        <v>105</v>
      </c>
      <c r="N1081" s="53">
        <v>256.99</v>
      </c>
      <c r="O1081" s="23" t="s">
        <v>509</v>
      </c>
      <c r="P1081" s="6">
        <v>19.036296296296296</v>
      </c>
      <c r="Q1081" s="6">
        <v>2.4475238095238097</v>
      </c>
      <c r="R1081" s="7"/>
      <c r="S1081" s="17"/>
    </row>
    <row r="1082" spans="1:19" x14ac:dyDescent="0.25">
      <c r="A1082" t="s">
        <v>23</v>
      </c>
      <c r="B1082" t="s">
        <v>18</v>
      </c>
      <c r="D1082" s="48" t="s">
        <v>390</v>
      </c>
      <c r="E1082" s="42" t="s">
        <v>65</v>
      </c>
      <c r="F1082" t="s">
        <v>66</v>
      </c>
      <c r="G1082" t="s">
        <v>22</v>
      </c>
      <c r="H1082" s="5" t="s">
        <v>67</v>
      </c>
      <c r="I1082" s="5">
        <v>7</v>
      </c>
      <c r="J1082">
        <v>7</v>
      </c>
      <c r="K1082" s="49">
        <v>18700</v>
      </c>
      <c r="L1082" s="49">
        <v>124.66666666666667</v>
      </c>
      <c r="M1082" s="51">
        <v>150</v>
      </c>
      <c r="N1082" s="53">
        <v>249.995</v>
      </c>
      <c r="O1082" s="25" t="s">
        <v>511</v>
      </c>
      <c r="P1082" s="6">
        <v>13.368716577540107</v>
      </c>
      <c r="Q1082" s="6">
        <v>1.6666333333333334</v>
      </c>
      <c r="R1082" s="7"/>
      <c r="S1082" s="17"/>
    </row>
    <row r="1083" spans="1:19" x14ac:dyDescent="0.25">
      <c r="A1083" t="s">
        <v>23</v>
      </c>
      <c r="B1083" t="s">
        <v>18</v>
      </c>
      <c r="D1083" s="45" t="s">
        <v>390</v>
      </c>
      <c r="E1083" s="42" t="s">
        <v>65</v>
      </c>
      <c r="F1083" t="s">
        <v>66</v>
      </c>
      <c r="G1083" t="s">
        <v>22</v>
      </c>
      <c r="H1083" s="5" t="s">
        <v>67</v>
      </c>
      <c r="I1083" s="5">
        <v>3</v>
      </c>
      <c r="J1083">
        <v>3</v>
      </c>
      <c r="K1083" s="50">
        <v>7500</v>
      </c>
      <c r="L1083" s="50">
        <v>125</v>
      </c>
      <c r="M1083" s="52">
        <v>60</v>
      </c>
      <c r="N1083" s="55">
        <v>240</v>
      </c>
      <c r="O1083" s="27" t="s">
        <v>514</v>
      </c>
      <c r="P1083" s="6">
        <v>32</v>
      </c>
      <c r="Q1083" s="6">
        <v>4</v>
      </c>
      <c r="R1083" s="7"/>
      <c r="S1083" s="17"/>
    </row>
    <row r="1084" spans="1:19" x14ac:dyDescent="0.25">
      <c r="A1084" t="s">
        <v>23</v>
      </c>
      <c r="B1084" t="s">
        <v>18</v>
      </c>
      <c r="D1084" s="42" t="s">
        <v>390</v>
      </c>
      <c r="E1084" s="42" t="s">
        <v>65</v>
      </c>
      <c r="F1084" t="s">
        <v>66</v>
      </c>
      <c r="G1084" t="s">
        <v>22</v>
      </c>
      <c r="H1084" s="5" t="s">
        <v>67</v>
      </c>
      <c r="I1084" s="5">
        <v>2</v>
      </c>
      <c r="J1084">
        <v>2</v>
      </c>
      <c r="K1084" s="49">
        <v>5279</v>
      </c>
      <c r="L1084" s="49">
        <v>121.35632183908046</v>
      </c>
      <c r="M1084" s="51">
        <v>43.5</v>
      </c>
      <c r="N1084" s="53">
        <v>216.75</v>
      </c>
      <c r="O1084" s="11" t="s">
        <v>403</v>
      </c>
      <c r="P1084" s="6">
        <v>41.058912672854703</v>
      </c>
      <c r="Q1084" s="6">
        <v>4.9827586206896548</v>
      </c>
      <c r="R1084" s="7"/>
      <c r="S1084" s="7"/>
    </row>
    <row r="1085" spans="1:19" x14ac:dyDescent="0.25">
      <c r="A1085" t="s">
        <v>23</v>
      </c>
      <c r="B1085" t="s">
        <v>18</v>
      </c>
      <c r="D1085" s="45" t="s">
        <v>390</v>
      </c>
      <c r="E1085" s="42" t="s">
        <v>65</v>
      </c>
      <c r="F1085" t="s">
        <v>66</v>
      </c>
      <c r="G1085" t="s">
        <v>22</v>
      </c>
      <c r="H1085" s="5" t="s">
        <v>67</v>
      </c>
      <c r="I1085" s="5">
        <v>7</v>
      </c>
      <c r="J1085">
        <v>7</v>
      </c>
      <c r="K1085" s="50">
        <v>18700</v>
      </c>
      <c r="L1085" s="50">
        <v>124.66666666666667</v>
      </c>
      <c r="M1085" s="52">
        <v>150</v>
      </c>
      <c r="N1085" s="55">
        <v>199.99</v>
      </c>
      <c r="O1085" s="27" t="s">
        <v>527</v>
      </c>
      <c r="P1085" s="6">
        <v>10.694652406417113</v>
      </c>
      <c r="Q1085" s="6">
        <v>1.3332666666666668</v>
      </c>
      <c r="R1085" s="12"/>
      <c r="S1085" s="12"/>
    </row>
    <row r="1086" spans="1:19" x14ac:dyDescent="0.25">
      <c r="A1086" t="s">
        <v>23</v>
      </c>
      <c r="B1086" t="s">
        <v>18</v>
      </c>
      <c r="D1086" s="42" t="s">
        <v>390</v>
      </c>
      <c r="E1086" s="42" t="s">
        <v>65</v>
      </c>
      <c r="F1086" t="s">
        <v>66</v>
      </c>
      <c r="G1086" t="s">
        <v>22</v>
      </c>
      <c r="H1086" s="5" t="s">
        <v>67</v>
      </c>
      <c r="I1086" s="5">
        <v>4</v>
      </c>
      <c r="J1086">
        <v>4</v>
      </c>
      <c r="K1086" s="49">
        <v>10800</v>
      </c>
      <c r="L1086" s="49">
        <v>135</v>
      </c>
      <c r="M1086" s="51">
        <v>80</v>
      </c>
      <c r="N1086" s="53">
        <v>199.95</v>
      </c>
      <c r="O1086" s="17" t="s">
        <v>428</v>
      </c>
      <c r="P1086" s="6">
        <v>18.513888888888889</v>
      </c>
      <c r="Q1086" s="6">
        <v>2.4993749999999997</v>
      </c>
      <c r="R1086" s="7"/>
      <c r="S1086" s="7"/>
    </row>
    <row r="1087" spans="1:19" x14ac:dyDescent="0.25">
      <c r="A1087" t="s">
        <v>23</v>
      </c>
      <c r="B1087" t="s">
        <v>18</v>
      </c>
      <c r="D1087" s="45" t="s">
        <v>390</v>
      </c>
      <c r="E1087" s="42" t="s">
        <v>65</v>
      </c>
      <c r="F1087" t="s">
        <v>66</v>
      </c>
      <c r="G1087" t="s">
        <v>22</v>
      </c>
      <c r="H1087" s="5" t="s">
        <v>67</v>
      </c>
      <c r="I1087" s="5">
        <v>7</v>
      </c>
      <c r="J1087">
        <v>7</v>
      </c>
      <c r="K1087" s="50">
        <v>24000</v>
      </c>
      <c r="L1087" s="50">
        <v>129.72972972972974</v>
      </c>
      <c r="M1087" s="52">
        <v>185</v>
      </c>
      <c r="N1087" s="55">
        <v>196.44</v>
      </c>
      <c r="O1087" s="27" t="s">
        <v>530</v>
      </c>
      <c r="P1087" s="6">
        <v>8.1849999999999987</v>
      </c>
      <c r="Q1087" s="6">
        <v>1.0618378378378379</v>
      </c>
    </row>
    <row r="1088" spans="1:19" x14ac:dyDescent="0.25">
      <c r="A1088" t="s">
        <v>23</v>
      </c>
      <c r="B1088" t="s">
        <v>18</v>
      </c>
      <c r="D1088" s="46" t="s">
        <v>390</v>
      </c>
      <c r="E1088" s="42" t="s">
        <v>65</v>
      </c>
      <c r="F1088" t="s">
        <v>66</v>
      </c>
      <c r="G1088" t="s">
        <v>22</v>
      </c>
      <c r="H1088" s="5" t="s">
        <v>67</v>
      </c>
      <c r="I1088" s="5">
        <v>7</v>
      </c>
      <c r="J1088">
        <v>7</v>
      </c>
      <c r="K1088" s="50">
        <v>19500</v>
      </c>
      <c r="L1088" s="50">
        <v>130</v>
      </c>
      <c r="M1088" s="52">
        <v>150</v>
      </c>
      <c r="N1088" s="55">
        <v>85.28</v>
      </c>
      <c r="O1088" s="21" t="s">
        <v>547</v>
      </c>
      <c r="P1088" s="6">
        <v>4.3733333333333331</v>
      </c>
      <c r="Q1088" s="6">
        <v>0.56853333333333333</v>
      </c>
    </row>
    <row r="1089" spans="1:17" x14ac:dyDescent="0.25">
      <c r="A1089" t="s">
        <v>23</v>
      </c>
      <c r="B1089" t="s">
        <v>18</v>
      </c>
      <c r="D1089" s="47" t="s">
        <v>390</v>
      </c>
      <c r="E1089" s="42" t="s">
        <v>65</v>
      </c>
      <c r="F1089" t="s">
        <v>66</v>
      </c>
      <c r="G1089" t="s">
        <v>22</v>
      </c>
      <c r="H1089" s="5" t="s">
        <v>67</v>
      </c>
      <c r="I1089" s="5">
        <v>5</v>
      </c>
      <c r="J1089">
        <v>5</v>
      </c>
      <c r="K1089" s="49">
        <v>13500</v>
      </c>
      <c r="L1089" s="49">
        <v>128.57142857142858</v>
      </c>
      <c r="M1089" s="51">
        <v>105</v>
      </c>
      <c r="N1089" s="53">
        <v>69.989999999999995</v>
      </c>
      <c r="O1089" s="23" t="s">
        <v>548</v>
      </c>
      <c r="P1089" s="6">
        <v>5.184444444444444</v>
      </c>
      <c r="Q1089" s="6">
        <v>0.66657142857142848</v>
      </c>
    </row>
    <row r="1090" spans="1:17" x14ac:dyDescent="0.25">
      <c r="A1090" t="s">
        <v>23</v>
      </c>
      <c r="B1090" t="s">
        <v>18</v>
      </c>
      <c r="D1090" s="42" t="s">
        <v>19</v>
      </c>
      <c r="E1090" s="42" t="s">
        <v>65</v>
      </c>
      <c r="F1090" t="s">
        <v>66</v>
      </c>
      <c r="G1090" t="s">
        <v>22</v>
      </c>
      <c r="H1090" s="5" t="s">
        <v>67</v>
      </c>
      <c r="I1090" s="5">
        <v>3</v>
      </c>
      <c r="J1090">
        <v>3</v>
      </c>
      <c r="K1090" s="49">
        <v>7122</v>
      </c>
      <c r="L1090" s="49">
        <v>136.96153846153845</v>
      </c>
      <c r="M1090" s="51">
        <v>52</v>
      </c>
      <c r="N1090" s="53">
        <v>358.57</v>
      </c>
      <c r="O1090" s="7" t="s">
        <v>253</v>
      </c>
      <c r="P1090" s="6">
        <v>50.34681269306374</v>
      </c>
      <c r="Q1090" s="6">
        <v>6.8955769230769226</v>
      </c>
    </row>
    <row r="1091" spans="1:17" x14ac:dyDescent="0.25">
      <c r="A1091" t="s">
        <v>23</v>
      </c>
      <c r="B1091" t="s">
        <v>18</v>
      </c>
      <c r="D1091" s="44" t="s">
        <v>19</v>
      </c>
      <c r="E1091" s="42" t="s">
        <v>65</v>
      </c>
      <c r="F1091" t="s">
        <v>66</v>
      </c>
      <c r="G1091" t="s">
        <v>22</v>
      </c>
      <c r="H1091" s="5" t="s">
        <v>67</v>
      </c>
      <c r="I1091" s="5">
        <v>7</v>
      </c>
      <c r="J1091">
        <v>7</v>
      </c>
      <c r="K1091" s="50">
        <v>19500</v>
      </c>
      <c r="L1091" s="50">
        <v>130</v>
      </c>
      <c r="M1091" s="52">
        <v>150</v>
      </c>
      <c r="N1091" s="55">
        <v>350</v>
      </c>
      <c r="O1091" s="16" t="s">
        <v>233</v>
      </c>
      <c r="P1091" s="6">
        <v>17.948717948717949</v>
      </c>
      <c r="Q1091" s="6">
        <v>2.3333333333333335</v>
      </c>
    </row>
    <row r="1092" spans="1:17" x14ac:dyDescent="0.25">
      <c r="A1092" t="s">
        <v>23</v>
      </c>
      <c r="B1092" t="s">
        <v>18</v>
      </c>
      <c r="D1092" s="42" t="s">
        <v>19</v>
      </c>
      <c r="E1092" s="42" t="s">
        <v>65</v>
      </c>
      <c r="F1092" t="s">
        <v>66</v>
      </c>
      <c r="G1092" t="s">
        <v>22</v>
      </c>
      <c r="H1092" s="5" t="s">
        <v>67</v>
      </c>
      <c r="I1092" s="5">
        <v>7</v>
      </c>
      <c r="J1092">
        <v>7</v>
      </c>
      <c r="K1092" s="49">
        <v>30600</v>
      </c>
      <c r="L1092" s="49">
        <v>153</v>
      </c>
      <c r="M1092" s="51">
        <v>200</v>
      </c>
      <c r="N1092" s="53">
        <v>649.99</v>
      </c>
      <c r="O1092" s="7" t="s">
        <v>620</v>
      </c>
      <c r="P1092" s="6">
        <v>21.241503267973858</v>
      </c>
      <c r="Q1092" s="6">
        <v>3.2499500000000001</v>
      </c>
    </row>
    <row r="1093" spans="1:17" x14ac:dyDescent="0.25">
      <c r="A1093" t="s">
        <v>23</v>
      </c>
      <c r="B1093" t="s">
        <v>18</v>
      </c>
      <c r="D1093" s="42" t="s">
        <v>19</v>
      </c>
      <c r="E1093" s="42" t="s">
        <v>65</v>
      </c>
      <c r="F1093" t="s">
        <v>66</v>
      </c>
      <c r="G1093" t="s">
        <v>22</v>
      </c>
      <c r="H1093" s="5" t="s">
        <v>67</v>
      </c>
      <c r="I1093" s="5">
        <v>15</v>
      </c>
      <c r="J1093">
        <v>15</v>
      </c>
      <c r="K1093" s="49">
        <v>39000</v>
      </c>
      <c r="L1093" s="49">
        <v>130</v>
      </c>
      <c r="M1093" s="51">
        <v>300</v>
      </c>
      <c r="N1093" s="53">
        <v>800</v>
      </c>
      <c r="O1093" s="11" t="s">
        <v>621</v>
      </c>
      <c r="P1093" s="6">
        <v>20.512820512820515</v>
      </c>
      <c r="Q1093" s="6">
        <v>2.6666666666666665</v>
      </c>
    </row>
    <row r="1094" spans="1:17" x14ac:dyDescent="0.25">
      <c r="A1094" t="s">
        <v>23</v>
      </c>
      <c r="B1094" t="s">
        <v>18</v>
      </c>
      <c r="D1094" s="44" t="s">
        <v>19</v>
      </c>
      <c r="E1094" s="42" t="s">
        <v>65</v>
      </c>
      <c r="F1094" t="s">
        <v>66</v>
      </c>
      <c r="G1094" t="s">
        <v>22</v>
      </c>
      <c r="H1094" s="5" t="s">
        <v>67</v>
      </c>
      <c r="I1094" s="5">
        <v>15</v>
      </c>
      <c r="J1094">
        <v>15</v>
      </c>
      <c r="K1094" s="50">
        <v>39000</v>
      </c>
      <c r="L1094" s="50">
        <v>130</v>
      </c>
      <c r="M1094" s="52">
        <v>300</v>
      </c>
      <c r="N1094" s="55">
        <v>450</v>
      </c>
      <c r="O1094" s="12" t="s">
        <v>240</v>
      </c>
      <c r="P1094" s="6">
        <v>11.538461538461538</v>
      </c>
      <c r="Q1094" s="6">
        <v>1.5</v>
      </c>
    </row>
  </sheetData>
  <autoFilter ref="A1:Q1094">
    <sortState ref="A2:Q1105">
      <sortCondition ref="F1:F1105"/>
    </sortState>
  </autoFilter>
  <hyperlinks>
    <hyperlink ref="AL40" r:id="rId1" display="https://www.grainger.com/product/ACUITY-LITHONIA-Security-Lighting-3JXC6"/>
    <hyperlink ref="AL30" r:id="rId2"/>
    <hyperlink ref="AL37" r:id="rId3"/>
    <hyperlink ref="AL28" r:id="rId4"/>
    <hyperlink ref="AL32" r:id="rId5"/>
    <hyperlink ref="AL39" r:id="rId6"/>
    <hyperlink ref="AL33" r:id="rId7"/>
    <hyperlink ref="O243" r:id="rId8"/>
    <hyperlink ref="O244" r:id="rId9"/>
    <hyperlink ref="O249" r:id="rId10"/>
    <hyperlink ref="O251" r:id="rId11"/>
    <hyperlink ref="O255" r:id="rId12"/>
    <hyperlink ref="O246" r:id="rId13"/>
    <hyperlink ref="O256" r:id="rId14"/>
    <hyperlink ref="O257" r:id="rId15"/>
    <hyperlink ref="O247" r:id="rId16"/>
    <hyperlink ref="O258" r:id="rId17"/>
    <hyperlink ref="O245" r:id="rId18"/>
    <hyperlink ref="O259" r:id="rId19"/>
    <hyperlink ref="O252" r:id="rId20"/>
    <hyperlink ref="O253" r:id="rId21"/>
    <hyperlink ref="O248" r:id="rId22"/>
    <hyperlink ref="O254" r:id="rId23"/>
    <hyperlink ref="O263" r:id="rId24"/>
    <hyperlink ref="O265" r:id="rId25"/>
    <hyperlink ref="O260" r:id="rId26"/>
    <hyperlink ref="O261" r:id="rId27"/>
    <hyperlink ref="O264" r:id="rId28"/>
    <hyperlink ref="O269" r:id="rId29"/>
    <hyperlink ref="O281" r:id="rId30"/>
    <hyperlink ref="O298" r:id="rId31"/>
    <hyperlink ref="O290" r:id="rId32"/>
    <hyperlink ref="O278" r:id="rId33"/>
    <hyperlink ref="O289" r:id="rId34"/>
    <hyperlink ref="O283" r:id="rId35"/>
    <hyperlink ref="O270" r:id="rId36"/>
    <hyperlink ref="O287" r:id="rId37"/>
    <hyperlink ref="O271" r:id="rId38"/>
    <hyperlink ref="O272" r:id="rId39"/>
    <hyperlink ref="O288" r:id="rId40"/>
    <hyperlink ref="O274" r:id="rId41"/>
    <hyperlink ref="O291" r:id="rId42"/>
    <hyperlink ref="O311" r:id="rId43"/>
    <hyperlink ref="O312" r:id="rId44"/>
    <hyperlink ref="O266" r:id="rId45"/>
    <hyperlink ref="O284" r:id="rId46"/>
    <hyperlink ref="O318" r:id="rId47"/>
    <hyperlink ref="O285" r:id="rId48"/>
    <hyperlink ref="O313" r:id="rId49"/>
    <hyperlink ref="O267" r:id="rId50"/>
    <hyperlink ref="O273" r:id="rId51"/>
    <hyperlink ref="O314" r:id="rId52"/>
    <hyperlink ref="O315" r:id="rId53"/>
    <hyperlink ref="O299" r:id="rId54"/>
    <hyperlink ref="O293" r:id="rId55"/>
    <hyperlink ref="O292" r:id="rId56"/>
    <hyperlink ref="O304" r:id="rId57"/>
    <hyperlink ref="O276" r:id="rId58"/>
    <hyperlink ref="O300" r:id="rId59"/>
    <hyperlink ref="O294" r:id="rId60"/>
    <hyperlink ref="O279" r:id="rId61"/>
    <hyperlink ref="O301" r:id="rId62"/>
    <hyperlink ref="O316" r:id="rId63"/>
    <hyperlink ref="O302" r:id="rId64"/>
    <hyperlink ref="O303" r:id="rId65"/>
    <hyperlink ref="O317" r:id="rId66"/>
    <hyperlink ref="O305" r:id="rId67"/>
    <hyperlink ref="O295" r:id="rId68"/>
    <hyperlink ref="O310" r:id="rId69"/>
    <hyperlink ref="O275" r:id="rId70"/>
    <hyperlink ref="O297" r:id="rId71"/>
    <hyperlink ref="O268" r:id="rId72"/>
    <hyperlink ref="O309" r:id="rId73"/>
    <hyperlink ref="O339" r:id="rId74"/>
    <hyperlink ref="O373" r:id="rId75"/>
    <hyperlink ref="O380" r:id="rId76"/>
    <hyperlink ref="O336" r:id="rId77"/>
    <hyperlink ref="O340" r:id="rId78"/>
    <hyperlink ref="O328" r:id="rId79"/>
    <hyperlink ref="O344" r:id="rId80"/>
    <hyperlink ref="O370" r:id="rId81"/>
    <hyperlink ref="O355" r:id="rId82"/>
    <hyperlink ref="O374" r:id="rId83"/>
    <hyperlink ref="O320" r:id="rId84"/>
    <hyperlink ref="O321" r:id="rId85"/>
    <hyperlink ref="O345" r:id="rId86"/>
    <hyperlink ref="O335" r:id="rId87"/>
    <hyperlink ref="O354" r:id="rId88"/>
    <hyperlink ref="O368" r:id="rId89"/>
    <hyperlink ref="O367" r:id="rId90"/>
    <hyperlink ref="O351" r:id="rId91"/>
    <hyperlink ref="O347" r:id="rId92"/>
    <hyperlink ref="O362" r:id="rId93"/>
    <hyperlink ref="O337" r:id="rId94"/>
    <hyperlink ref="O378" r:id="rId95"/>
    <hyperlink ref="O356" r:id="rId96"/>
    <hyperlink ref="O384" r:id="rId97"/>
    <hyperlink ref="O325" r:id="rId98"/>
    <hyperlink ref="O398" r:id="rId99"/>
    <hyperlink ref="O341" r:id="rId100"/>
    <hyperlink ref="O319" r:id="rId101"/>
    <hyperlink ref="O338" r:id="rId102"/>
    <hyperlink ref="O350" r:id="rId103"/>
    <hyperlink ref="O363" r:id="rId104"/>
    <hyperlink ref="O333" r:id="rId105"/>
    <hyperlink ref="O348" r:id="rId106"/>
    <hyperlink ref="O352" r:id="rId107"/>
    <hyperlink ref="O349" r:id="rId108"/>
    <hyperlink ref="O353" r:id="rId109"/>
    <hyperlink ref="O357" r:id="rId110"/>
    <hyperlink ref="O358" r:id="rId111"/>
    <hyperlink ref="O377" r:id="rId112"/>
    <hyperlink ref="O388" r:id="rId113"/>
    <hyperlink ref="O326" r:id="rId114"/>
    <hyperlink ref="O327" r:id="rId115"/>
    <hyperlink ref="O364" r:id="rId116"/>
    <hyperlink ref="O322" r:id="rId117"/>
    <hyperlink ref="O359" r:id="rId118"/>
    <hyperlink ref="O372" r:id="rId119"/>
    <hyperlink ref="O330" r:id="rId120"/>
    <hyperlink ref="O394" r:id="rId121"/>
    <hyperlink ref="O331" r:id="rId122"/>
    <hyperlink ref="O417" r:id="rId123"/>
    <hyperlink ref="O429" r:id="rId124"/>
    <hyperlink ref="O404" r:id="rId125"/>
    <hyperlink ref="O401" r:id="rId126"/>
    <hyperlink ref="O435" r:id="rId127"/>
    <hyperlink ref="O432" r:id="rId128"/>
    <hyperlink ref="O428" r:id="rId129"/>
    <hyperlink ref="O415" r:id="rId130"/>
    <hyperlink ref="O418" r:id="rId131"/>
    <hyperlink ref="O399" r:id="rId132"/>
    <hyperlink ref="O405" r:id="rId133"/>
    <hyperlink ref="O403" r:id="rId134"/>
    <hyperlink ref="O409" r:id="rId135"/>
    <hyperlink ref="O424" r:id="rId136"/>
    <hyperlink ref="O406" r:id="rId137"/>
    <hyperlink ref="O420" r:id="rId138"/>
    <hyperlink ref="O414" r:id="rId139"/>
    <hyperlink ref="O425" r:id="rId140"/>
    <hyperlink ref="O412" r:id="rId141"/>
    <hyperlink ref="O422" r:id="rId142"/>
    <hyperlink ref="O419" r:id="rId143"/>
    <hyperlink ref="O408" r:id="rId144"/>
    <hyperlink ref="O400" r:id="rId145"/>
    <hyperlink ref="O436" r:id="rId146"/>
    <hyperlink ref="O434" r:id="rId147"/>
    <hyperlink ref="O416" r:id="rId148"/>
    <hyperlink ref="O431" r:id="rId149"/>
    <hyperlink ref="O421" r:id="rId150"/>
    <hyperlink ref="O411" r:id="rId151"/>
    <hyperlink ref="O402" r:id="rId152"/>
    <hyperlink ref="O437" r:id="rId153"/>
    <hyperlink ref="O444" r:id="rId154"/>
    <hyperlink ref="O446" r:id="rId155"/>
    <hyperlink ref="O445" r:id="rId156"/>
    <hyperlink ref="O439" r:id="rId157"/>
    <hyperlink ref="O442" r:id="rId158"/>
    <hyperlink ref="O440" r:id="rId159"/>
    <hyperlink ref="O447" r:id="rId160"/>
    <hyperlink ref="O448" r:id="rId161"/>
    <hyperlink ref="O467" r:id="rId162"/>
    <hyperlink ref="O468" r:id="rId163"/>
    <hyperlink ref="O473" r:id="rId164"/>
    <hyperlink ref="O470" r:id="rId165"/>
    <hyperlink ref="O459" r:id="rId166"/>
    <hyperlink ref="O486" r:id="rId167"/>
    <hyperlink ref="O481" r:id="rId168"/>
    <hyperlink ref="O492" r:id="rId169"/>
    <hyperlink ref="O499" r:id="rId170"/>
    <hyperlink ref="O501" r:id="rId171"/>
    <hyperlink ref="O502" r:id="rId172"/>
    <hyperlink ref="O493" r:id="rId173"/>
    <hyperlink ref="O519" r:id="rId174"/>
    <hyperlink ref="O524" r:id="rId175"/>
    <hyperlink ref="O533" r:id="rId176"/>
    <hyperlink ref="O532" r:id="rId177"/>
    <hyperlink ref="O518" r:id="rId178"/>
    <hyperlink ref="O511" r:id="rId179"/>
    <hyperlink ref="O541" r:id="rId180"/>
    <hyperlink ref="O545" r:id="rId181"/>
    <hyperlink ref="O549" r:id="rId182"/>
    <hyperlink ref="O563" r:id="rId183"/>
    <hyperlink ref="O566" r:id="rId184"/>
    <hyperlink ref="O598" r:id="rId185"/>
    <hyperlink ref="O574" r:id="rId186"/>
    <hyperlink ref="O588" r:id="rId187"/>
    <hyperlink ref="O582" r:id="rId188"/>
    <hyperlink ref="O601" r:id="rId189"/>
    <hyperlink ref="O576" r:id="rId190"/>
    <hyperlink ref="O592" r:id="rId191"/>
    <hyperlink ref="O599" r:id="rId192"/>
    <hyperlink ref="O610" r:id="rId193"/>
    <hyperlink ref="O624" r:id="rId194"/>
    <hyperlink ref="O620" r:id="rId195"/>
    <hyperlink ref="O633" r:id="rId196"/>
    <hyperlink ref="O632" r:id="rId197"/>
    <hyperlink ref="O634" r:id="rId198"/>
    <hyperlink ref="O658" r:id="rId199"/>
    <hyperlink ref="O668" r:id="rId200"/>
    <hyperlink ref="O677" r:id="rId201"/>
    <hyperlink ref="O674" r:id="rId202"/>
    <hyperlink ref="O670" r:id="rId203"/>
    <hyperlink ref="O675" r:id="rId204"/>
    <hyperlink ref="O676" r:id="rId205"/>
    <hyperlink ref="O671" r:id="rId206"/>
    <hyperlink ref="O669" r:id="rId207"/>
    <hyperlink ref="O673" r:id="rId208"/>
    <hyperlink ref="O672" r:id="rId209"/>
    <hyperlink ref="O679" r:id="rId210"/>
    <hyperlink ref="O683" r:id="rId211"/>
    <hyperlink ref="O680" r:id="rId212"/>
    <hyperlink ref="O684" r:id="rId213"/>
    <hyperlink ref="O678" r:id="rId214"/>
    <hyperlink ref="O688" r:id="rId215"/>
    <hyperlink ref="O690" r:id="rId216"/>
    <hyperlink ref="O687" r:id="rId217"/>
    <hyperlink ref="O686" r:id="rId218"/>
    <hyperlink ref="O699" r:id="rId219"/>
    <hyperlink ref="O702" r:id="rId220"/>
    <hyperlink ref="O701" r:id="rId221"/>
    <hyperlink ref="O700" r:id="rId222"/>
    <hyperlink ref="O698" r:id="rId223"/>
    <hyperlink ref="O697" r:id="rId224"/>
    <hyperlink ref="O696" r:id="rId225"/>
    <hyperlink ref="O693" r:id="rId226"/>
    <hyperlink ref="O694" r:id="rId227"/>
    <hyperlink ref="O692" r:id="rId228"/>
    <hyperlink ref="O713" r:id="rId229"/>
    <hyperlink ref="O706" r:id="rId230"/>
    <hyperlink ref="O708" r:id="rId231"/>
    <hyperlink ref="O709" r:id="rId232"/>
    <hyperlink ref="O703" r:id="rId233"/>
    <hyperlink ref="O711" r:id="rId234"/>
    <hyperlink ref="O704" r:id="rId235"/>
    <hyperlink ref="O705" r:id="rId236"/>
    <hyperlink ref="O710" r:id="rId237"/>
    <hyperlink ref="O715" r:id="rId238"/>
    <hyperlink ref="O729" r:id="rId239"/>
    <hyperlink ref="O733" r:id="rId240"/>
    <hyperlink ref="O723" r:id="rId241"/>
    <hyperlink ref="O724" r:id="rId242"/>
    <hyperlink ref="O719" r:id="rId243"/>
    <hyperlink ref="O720" r:id="rId244"/>
    <hyperlink ref="O731" r:id="rId245"/>
    <hyperlink ref="O721" r:id="rId246"/>
    <hyperlink ref="O728" r:id="rId247"/>
    <hyperlink ref="O716" r:id="rId248"/>
    <hyperlink ref="O717" r:id="rId249"/>
    <hyperlink ref="O732" r:id="rId250"/>
    <hyperlink ref="O714" r:id="rId251"/>
    <hyperlink ref="O742" r:id="rId252"/>
    <hyperlink ref="O743" r:id="rId253"/>
    <hyperlink ref="O735" r:id="rId254"/>
    <hyperlink ref="O736" r:id="rId255"/>
    <hyperlink ref="O737" r:id="rId256"/>
    <hyperlink ref="O734" display="https://www.amazon.com/gp/slredirect/picassoRedirect.html/ref=pa_sp_btf_tools_sr_pg4_3?ie=UTF8&amp;adId=A04284652JEN1NKMY5FJR&amp;url=https%3A%2F%2Fwww.amazon.com%2FHyperikon-Shoebox-100-277V-Photocell-Included%2Fdp%2FB01D3WCDBA%2Fref%3Dsr_1_99%3Fs%3Dlamps-light%"/>
    <hyperlink ref="O739" display="https://www.amazon.com/gp/slredirect/picassoRedirect.html/ref=pa_sp_btf_tools_sr_pg7_3?ie=UTF8&amp;adId=A04283092SX5WR7ZXQZ5&amp;url=https%3A%2F%2Fwww.amazon.com%2FHyperikon-Shoebox-100-277V-Photocell-Included%2Fdp%2FB01D3WCDYM%2Fref%3Dsr_1_171%3Fs%3Dlamps-light%"/>
    <hyperlink ref="O748" r:id="rId257"/>
    <hyperlink ref="O749" r:id="rId258"/>
    <hyperlink ref="O746" r:id="rId259"/>
    <hyperlink ref="O747" r:id="rId260"/>
    <hyperlink ref="O752" r:id="rId261"/>
    <hyperlink ref="O756" r:id="rId262"/>
    <hyperlink ref="O753" r:id="rId263"/>
    <hyperlink ref="O755" r:id="rId264"/>
    <hyperlink ref="O765" r:id="rId265"/>
    <hyperlink ref="O762" r:id="rId266"/>
    <hyperlink ref="O758" r:id="rId267"/>
    <hyperlink ref="O757" r:id="rId268"/>
    <hyperlink ref="O761" r:id="rId269"/>
    <hyperlink ref="O759" r:id="rId270"/>
    <hyperlink ref="O764" r:id="rId271"/>
    <hyperlink ref="O767" r:id="rId272"/>
    <hyperlink ref="O760" r:id="rId273"/>
    <hyperlink ref="O770" r:id="rId274"/>
    <hyperlink ref="O768" r:id="rId275"/>
    <hyperlink ref="O773" r:id="rId276"/>
    <hyperlink ref="O772" r:id="rId277"/>
    <hyperlink ref="O781" r:id="rId278"/>
    <hyperlink ref="O778" r:id="rId279"/>
    <hyperlink ref="O779" r:id="rId280"/>
    <hyperlink ref="O776" r:id="rId281"/>
    <hyperlink ref="O774" r:id="rId282"/>
    <hyperlink ref="O775" r:id="rId283"/>
    <hyperlink ref="O787" r:id="rId284"/>
    <hyperlink ref="O793" r:id="rId285"/>
    <hyperlink ref="O788" r:id="rId286"/>
    <hyperlink ref="O790" r:id="rId287"/>
    <hyperlink ref="O803" r:id="rId288"/>
    <hyperlink ref="O811" r:id="rId289"/>
    <hyperlink ref="O809" r:id="rId290"/>
    <hyperlink ref="O800" r:id="rId291"/>
    <hyperlink ref="O807" r:id="rId292"/>
    <hyperlink ref="O801" r:id="rId293"/>
    <hyperlink ref="O825" r:id="rId294"/>
    <hyperlink ref="O829" r:id="rId295"/>
    <hyperlink ref="O817" r:id="rId296"/>
    <hyperlink ref="O843" r:id="rId297"/>
    <hyperlink ref="O841" r:id="rId298"/>
    <hyperlink ref="O851" r:id="rId299"/>
    <hyperlink ref="O875" r:id="rId300"/>
    <hyperlink ref="O866" r:id="rId301"/>
    <hyperlink ref="O876" display="https://www.amazon.com/gp/slredirect/picassoRedirect.html/ref=pa_sp_btf_tools_sr_pg1_2?ie=UTF8&amp;adId=A05444195UX122MWOW5T&amp;url=https%3A%2F%2Fwww.amazon.com%2FHyperikon-Equivalent-Waterproof-Omnidirectional-UL-listed%2Fdp%2FB01F9I388S%2Fref%3Dsr_1_26%3Fs%3Dl"/>
    <hyperlink ref="O871" r:id="rId302"/>
    <hyperlink ref="O869" display="https://www.amazon.com/gp/slredirect/picassoRedirect.html/ref=pa_sp_btf_tools_sr_pg2_2?ie=UTF8&amp;adId=A05524791DZBWB4ACR4NZ&amp;url=https%3A%2F%2Fwww.amazon.com%2FHyperikon-Equivalent-Waterproof-Omnidirectional-UL-listed%2Fdp%2FB01F9I35RM%2Fref%3Dsr_1_50%3Fs%3D"/>
    <hyperlink ref="O868" r:id="rId303"/>
    <hyperlink ref="O886" display="https://www.amazon.com/gp/slredirect/picassoRedirect.html/ref=pa_sp_btf_tools_sr_pg11_3?ie=UTF8&amp;adId=A05430353FAXVZSVADXBC&amp;url=https%3A%2F%2Fwww.amazon.com%2FHyperikon-Equivalent-Waterproof-Omnidirectional-UL-listed%2Fdp%2FB01F9I37LG%2Fref%3Dsr_1_267%3Fs%"/>
    <hyperlink ref="O878" r:id="rId304"/>
    <hyperlink ref="O903" r:id="rId305"/>
    <hyperlink ref="O906" r:id="rId306"/>
    <hyperlink ref="O870" r:id="rId307"/>
    <hyperlink ref="O873" r:id="rId308"/>
    <hyperlink ref="O880" r:id="rId309"/>
    <hyperlink ref="O888" r:id="rId310"/>
    <hyperlink ref="O874" r:id="rId311"/>
    <hyperlink ref="O884" r:id="rId312"/>
    <hyperlink ref="O912" r:id="rId313"/>
    <hyperlink ref="O897" r:id="rId314"/>
    <hyperlink ref="O879" r:id="rId315"/>
    <hyperlink ref="O904" r:id="rId316"/>
    <hyperlink ref="O881" r:id="rId317"/>
    <hyperlink ref="O882" r:id="rId318"/>
    <hyperlink ref="O907" r:id="rId319"/>
    <hyperlink ref="O877" r:id="rId320"/>
    <hyperlink ref="O887" r:id="rId321"/>
    <hyperlink ref="O890" r:id="rId322"/>
    <hyperlink ref="O901" r:id="rId323"/>
    <hyperlink ref="O909" r:id="rId324"/>
    <hyperlink ref="O896" r:id="rId325"/>
    <hyperlink ref="O892" r:id="rId326"/>
    <hyperlink ref="O891" r:id="rId327"/>
    <hyperlink ref="O899" r:id="rId328"/>
    <hyperlink ref="O900" r:id="rId329"/>
    <hyperlink ref="O913" r:id="rId330"/>
    <hyperlink ref="O910" r:id="rId331"/>
    <hyperlink ref="O915" r:id="rId332"/>
    <hyperlink ref="O935" display="https://www.amazon.com/gp/slredirect/picassoRedirect.html/ref=pa_sp_btf_tools_sr_pg3_2?ie=UTF8&amp;adId=A03463342BKT3D60BWE1X&amp;url=https%3A%2F%2Fwww.amazon.com%2FHyperikon-Arena-Light-1200W-Equivalent%2Fdp%2FB01KPI158W%2Fref%3Dsr_1_74%3Fs%3Dlamps-light%26ie%3D"/>
    <hyperlink ref="O936" r:id="rId333"/>
    <hyperlink ref="O927" r:id="rId334"/>
    <hyperlink ref="O916" r:id="rId335"/>
    <hyperlink ref="O918" r:id="rId336"/>
    <hyperlink ref="O919" r:id="rId337"/>
    <hyperlink ref="O929" r:id="rId338"/>
    <hyperlink ref="O932" r:id="rId339"/>
    <hyperlink ref="O924" r:id="rId340"/>
    <hyperlink ref="O920" r:id="rId341"/>
    <hyperlink ref="O930" r:id="rId342"/>
    <hyperlink ref="O933" r:id="rId343"/>
    <hyperlink ref="O923" r:id="rId344"/>
    <hyperlink ref="O926" r:id="rId345"/>
    <hyperlink ref="O928" r:id="rId346"/>
    <hyperlink ref="O917" r:id="rId347"/>
    <hyperlink ref="O921" r:id="rId348"/>
    <hyperlink ref="O922" r:id="rId349"/>
    <hyperlink ref="O925" r:id="rId350"/>
    <hyperlink ref="O958" r:id="rId351"/>
    <hyperlink ref="O956" r:id="rId352"/>
    <hyperlink ref="O984" r:id="rId353"/>
    <hyperlink ref="O979" r:id="rId354"/>
    <hyperlink ref="O972" r:id="rId355"/>
    <hyperlink ref="O961" r:id="rId356"/>
    <hyperlink ref="O967" r:id="rId357"/>
    <hyperlink ref="O974" r:id="rId358"/>
    <hyperlink ref="O969" r:id="rId359"/>
    <hyperlink ref="O966" r:id="rId360"/>
    <hyperlink ref="O964" r:id="rId361"/>
    <hyperlink ref="O986" r:id="rId362"/>
    <hyperlink ref="O985" r:id="rId363"/>
    <hyperlink ref="O975" r:id="rId364"/>
    <hyperlink ref="O955" r:id="rId365"/>
    <hyperlink ref="O981" r:id="rId366"/>
    <hyperlink ref="O977" r:id="rId367"/>
    <hyperlink ref="O941" r:id="rId368"/>
    <hyperlink ref="O944" r:id="rId369"/>
    <hyperlink ref="O965" r:id="rId370"/>
    <hyperlink ref="O952" r:id="rId371"/>
    <hyperlink ref="O948" r:id="rId372"/>
    <hyperlink ref="O970" r:id="rId373"/>
    <hyperlink ref="O943" r:id="rId374"/>
    <hyperlink ref="O978" r:id="rId375"/>
    <hyperlink ref="O976" r:id="rId376"/>
    <hyperlink ref="O953" r:id="rId377"/>
    <hyperlink ref="O950" r:id="rId378"/>
    <hyperlink ref="O947" r:id="rId379"/>
    <hyperlink ref="O945" r:id="rId380"/>
    <hyperlink ref="O987" r:id="rId381"/>
    <hyperlink ref="O949" r:id="rId382"/>
    <hyperlink ref="O939" r:id="rId383"/>
    <hyperlink ref="O957" r:id="rId384"/>
    <hyperlink ref="O963" r:id="rId385"/>
    <hyperlink ref="O971" r:id="rId386"/>
    <hyperlink ref="O982" r:id="rId387"/>
    <hyperlink ref="O951" r:id="rId388"/>
    <hyperlink ref="O980" r:id="rId389"/>
    <hyperlink ref="O954" r:id="rId390"/>
    <hyperlink ref="O959" r:id="rId391"/>
    <hyperlink ref="O940" r:id="rId392"/>
    <hyperlink ref="O938" r:id="rId393"/>
    <hyperlink ref="O1055" r:id="rId394"/>
    <hyperlink ref="O1053" r:id="rId395"/>
    <hyperlink ref="O1057" r:id="rId396"/>
    <hyperlink ref="O1061" r:id="rId397"/>
    <hyperlink ref="O1074" r:id="rId398"/>
    <hyperlink ref="O1084" r:id="rId399"/>
    <hyperlink ref="O1093" r:id="rId400"/>
    <hyperlink ref="O1091" r:id="rId401"/>
  </hyperlinks>
  <pageMargins left="0.7" right="0.7" top="0.75" bottom="0.75" header="0.3" footer="0.3"/>
  <drawing r:id="rId4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92"/>
  <sheetViews>
    <sheetView topLeftCell="L7" workbookViewId="0">
      <selection activeCell="AD32" sqref="AD32"/>
    </sheetView>
  </sheetViews>
  <sheetFormatPr defaultRowHeight="15" x14ac:dyDescent="0.25"/>
  <cols>
    <col min="14" max="15" width="9.85546875" customWidth="1"/>
    <col min="25" max="25" width="13.5703125" customWidth="1"/>
    <col min="30" max="30" width="11.5703125" bestFit="1" customWidth="1"/>
  </cols>
  <sheetData>
    <row r="1" spans="1:38" ht="43.15" x14ac:dyDescent="0.3">
      <c r="A1" t="s">
        <v>10</v>
      </c>
      <c r="B1" t="s">
        <v>11</v>
      </c>
      <c r="C1" s="4" t="s">
        <v>12</v>
      </c>
      <c r="D1" s="4" t="s">
        <v>13</v>
      </c>
      <c r="E1" s="4" t="s">
        <v>14</v>
      </c>
      <c r="F1" s="4" t="s">
        <v>15</v>
      </c>
      <c r="G1" s="3" t="s">
        <v>16</v>
      </c>
      <c r="H1" s="3" t="s">
        <v>1</v>
      </c>
      <c r="I1" s="3" t="s">
        <v>2</v>
      </c>
      <c r="J1" s="3" t="s">
        <v>3</v>
      </c>
      <c r="K1" s="4" t="s">
        <v>4</v>
      </c>
      <c r="L1" s="4" t="s">
        <v>5</v>
      </c>
      <c r="M1" s="4" t="s">
        <v>6</v>
      </c>
      <c r="N1" s="2" t="s">
        <v>0</v>
      </c>
      <c r="O1" s="2" t="s">
        <v>10</v>
      </c>
      <c r="P1" s="4" t="s">
        <v>7</v>
      </c>
      <c r="Q1" s="4" t="s">
        <v>8</v>
      </c>
      <c r="T1" t="s">
        <v>763</v>
      </c>
      <c r="U1" t="s">
        <v>764</v>
      </c>
      <c r="AH1" s="65" t="s">
        <v>770</v>
      </c>
      <c r="AI1" s="84" t="s">
        <v>771</v>
      </c>
      <c r="AJ1" s="84" t="s">
        <v>975</v>
      </c>
      <c r="AK1" s="66" t="s">
        <v>1765</v>
      </c>
      <c r="AL1" s="67" t="s">
        <v>10</v>
      </c>
    </row>
    <row r="2" spans="1:38" ht="14.45" x14ac:dyDescent="0.3">
      <c r="A2" t="s">
        <v>682</v>
      </c>
      <c r="B2" t="s">
        <v>18</v>
      </c>
      <c r="C2" t="s">
        <v>891</v>
      </c>
      <c r="D2" t="s">
        <v>892</v>
      </c>
      <c r="E2" t="s">
        <v>20</v>
      </c>
      <c r="F2" t="s">
        <v>21</v>
      </c>
      <c r="G2" t="s">
        <v>893</v>
      </c>
      <c r="H2">
        <v>19</v>
      </c>
      <c r="I2" t="s">
        <v>9</v>
      </c>
      <c r="J2">
        <v>19</v>
      </c>
      <c r="K2">
        <v>6600</v>
      </c>
      <c r="L2">
        <v>101</v>
      </c>
      <c r="M2">
        <v>65</v>
      </c>
      <c r="N2">
        <v>60</v>
      </c>
      <c r="P2" s="6">
        <v>9.0909090909090899</v>
      </c>
      <c r="Q2" s="6">
        <v>0.92307692307692313</v>
      </c>
      <c r="S2" t="s">
        <v>788</v>
      </c>
      <c r="T2">
        <f>LINEST($N$2:$N$185,$K$2:$K$185,TRUE)</f>
        <v>1.9304170032717755E-2</v>
      </c>
      <c r="U2">
        <f>INTERCEPT($N$2:$N$185,$K$2:$K$185)</f>
        <v>191.0260190732069</v>
      </c>
      <c r="AH2" s="68" t="s">
        <v>772</v>
      </c>
      <c r="AI2" s="31">
        <v>83.52</v>
      </c>
      <c r="AJ2" s="31">
        <v>70</v>
      </c>
      <c r="AK2" s="30">
        <v>89.53845923585358</v>
      </c>
      <c r="AL2" s="69" t="s">
        <v>982</v>
      </c>
    </row>
    <row r="3" spans="1:38" thickBot="1" x14ac:dyDescent="0.35">
      <c r="A3" t="s">
        <v>682</v>
      </c>
      <c r="B3" t="s">
        <v>18</v>
      </c>
      <c r="C3" t="s">
        <v>891</v>
      </c>
      <c r="D3" t="s">
        <v>892</v>
      </c>
      <c r="E3" t="s">
        <v>20</v>
      </c>
      <c r="F3" t="s">
        <v>21</v>
      </c>
      <c r="G3" t="s">
        <v>893</v>
      </c>
      <c r="H3">
        <v>19</v>
      </c>
      <c r="I3" t="s">
        <v>9</v>
      </c>
      <c r="J3">
        <v>19</v>
      </c>
      <c r="K3">
        <v>6600</v>
      </c>
      <c r="L3">
        <v>101</v>
      </c>
      <c r="M3">
        <v>65</v>
      </c>
      <c r="N3">
        <v>50</v>
      </c>
      <c r="P3" s="6">
        <v>7.5757575757575761</v>
      </c>
      <c r="Q3" s="6">
        <v>0.76923076923076927</v>
      </c>
      <c r="S3" t="s">
        <v>787</v>
      </c>
      <c r="T3">
        <f>LINEST($N$2:$N$176,$K$2:$K$176,TRUE)</f>
        <v>1.8638750093652685E-2</v>
      </c>
      <c r="U3">
        <f>INTERCEPT($N$2:$N$176,$K$2:$K$176)</f>
        <v>194.26558469878063</v>
      </c>
      <c r="AH3" s="68" t="s">
        <v>772</v>
      </c>
      <c r="AI3" s="36">
        <v>90.14</v>
      </c>
      <c r="AJ3" s="31">
        <v>100</v>
      </c>
      <c r="AK3" s="30">
        <v>124.62757697523142</v>
      </c>
      <c r="AL3" s="80" t="s">
        <v>977</v>
      </c>
    </row>
    <row r="4" spans="1:38" ht="14.45" x14ac:dyDescent="0.3">
      <c r="A4" t="s">
        <v>682</v>
      </c>
      <c r="B4" t="s">
        <v>18</v>
      </c>
      <c r="C4" t="s">
        <v>891</v>
      </c>
      <c r="D4" t="s">
        <v>892</v>
      </c>
      <c r="E4" t="s">
        <v>20</v>
      </c>
      <c r="F4" t="s">
        <v>21</v>
      </c>
      <c r="G4" t="s">
        <v>893</v>
      </c>
      <c r="H4">
        <v>19</v>
      </c>
      <c r="I4" t="s">
        <v>9</v>
      </c>
      <c r="J4">
        <v>19</v>
      </c>
      <c r="K4">
        <v>6600</v>
      </c>
      <c r="L4">
        <v>101</v>
      </c>
      <c r="M4">
        <v>65</v>
      </c>
      <c r="N4">
        <v>75</v>
      </c>
      <c r="P4" s="6">
        <v>11.363636363636363</v>
      </c>
      <c r="Q4" s="6">
        <v>1.1538461538461537</v>
      </c>
      <c r="S4" t="s">
        <v>786</v>
      </c>
      <c r="T4">
        <f>LINEST($N$177:$N$185,$K$177:$K$185,TRUE)</f>
        <v>3.6375476139656159E-2</v>
      </c>
      <c r="U4">
        <f>INTERCEPT($N$177:$N$185,$K$177:$K$185)</f>
        <v>94.673897431143217</v>
      </c>
      <c r="W4" s="31"/>
      <c r="X4" s="65"/>
      <c r="Y4" s="66"/>
      <c r="Z4" s="66"/>
      <c r="AA4" s="66"/>
      <c r="AB4" s="66"/>
      <c r="AC4" s="66" t="s">
        <v>785</v>
      </c>
      <c r="AD4" s="66" t="s">
        <v>974</v>
      </c>
      <c r="AE4" s="67" t="s">
        <v>18</v>
      </c>
      <c r="AH4" s="68" t="s">
        <v>772</v>
      </c>
      <c r="AI4" s="36">
        <v>155.99</v>
      </c>
      <c r="AJ4" s="31">
        <v>150</v>
      </c>
      <c r="AK4" s="30">
        <v>182.04091518072988</v>
      </c>
      <c r="AL4" s="69" t="s">
        <v>912</v>
      </c>
    </row>
    <row r="5" spans="1:38" ht="14.45" x14ac:dyDescent="0.3">
      <c r="A5" t="s">
        <v>682</v>
      </c>
      <c r="B5" t="s">
        <v>18</v>
      </c>
      <c r="C5" t="s">
        <v>891</v>
      </c>
      <c r="D5" t="s">
        <v>892</v>
      </c>
      <c r="E5" t="s">
        <v>20</v>
      </c>
      <c r="F5" t="s">
        <v>21</v>
      </c>
      <c r="G5" t="s">
        <v>893</v>
      </c>
      <c r="H5">
        <v>19</v>
      </c>
      <c r="I5" t="s">
        <v>9</v>
      </c>
      <c r="J5">
        <v>19</v>
      </c>
      <c r="K5">
        <v>6600</v>
      </c>
      <c r="L5">
        <v>101</v>
      </c>
      <c r="M5">
        <v>65</v>
      </c>
      <c r="N5">
        <v>50</v>
      </c>
      <c r="P5" s="6">
        <v>7.5757575757575761</v>
      </c>
      <c r="Q5" s="6">
        <v>0.76923076923076927</v>
      </c>
      <c r="W5" s="31"/>
      <c r="X5" s="68"/>
      <c r="Y5" s="31"/>
      <c r="Z5" s="31"/>
      <c r="AA5" s="31"/>
      <c r="AB5" s="141" t="s">
        <v>1819</v>
      </c>
      <c r="AC5" s="147">
        <v>0.2</v>
      </c>
      <c r="AD5" s="147">
        <v>0.2</v>
      </c>
      <c r="AE5" s="148">
        <v>0.6</v>
      </c>
      <c r="AH5" s="68" t="s">
        <v>772</v>
      </c>
      <c r="AI5" s="36">
        <v>325</v>
      </c>
      <c r="AJ5" s="31">
        <v>200</v>
      </c>
      <c r="AK5" s="30">
        <v>222.22222222222223</v>
      </c>
      <c r="AL5" s="69" t="s">
        <v>913</v>
      </c>
    </row>
    <row r="6" spans="1:38" thickBot="1" x14ac:dyDescent="0.35">
      <c r="A6" t="s">
        <v>682</v>
      </c>
      <c r="B6" t="s">
        <v>18</v>
      </c>
      <c r="C6" t="s">
        <v>891</v>
      </c>
      <c r="D6" t="s">
        <v>892</v>
      </c>
      <c r="E6" t="s">
        <v>20</v>
      </c>
      <c r="F6" t="s">
        <v>21</v>
      </c>
      <c r="G6" t="s">
        <v>893</v>
      </c>
      <c r="H6">
        <v>19</v>
      </c>
      <c r="I6" t="s">
        <v>9</v>
      </c>
      <c r="J6">
        <v>19</v>
      </c>
      <c r="K6">
        <v>6600</v>
      </c>
      <c r="L6">
        <v>101</v>
      </c>
      <c r="M6">
        <v>65</v>
      </c>
      <c r="N6">
        <v>149.99</v>
      </c>
      <c r="P6" s="6">
        <v>22.725757575757576</v>
      </c>
      <c r="Q6" s="6">
        <v>2.3075384615384618</v>
      </c>
      <c r="W6" s="31"/>
      <c r="X6" s="70"/>
      <c r="Y6" s="71"/>
      <c r="Z6" s="71"/>
      <c r="AA6" s="71"/>
      <c r="AB6" s="142"/>
      <c r="AC6" s="149"/>
      <c r="AD6" s="113"/>
      <c r="AE6" s="150"/>
      <c r="AH6" s="68" t="s">
        <v>772</v>
      </c>
      <c r="AI6" s="81">
        <v>353.77</v>
      </c>
      <c r="AJ6" s="71">
        <v>250</v>
      </c>
      <c r="AK6" s="85">
        <v>277.77777777777777</v>
      </c>
      <c r="AL6" s="86" t="s">
        <v>914</v>
      </c>
    </row>
    <row r="7" spans="1:38" ht="14.45" x14ac:dyDescent="0.3">
      <c r="A7" t="s">
        <v>682</v>
      </c>
      <c r="B7" t="s">
        <v>18</v>
      </c>
      <c r="C7" t="s">
        <v>891</v>
      </c>
      <c r="D7" t="s">
        <v>892</v>
      </c>
      <c r="E7" t="s">
        <v>20</v>
      </c>
      <c r="F7" t="s">
        <v>21</v>
      </c>
      <c r="G7" t="s">
        <v>893</v>
      </c>
      <c r="H7">
        <v>19</v>
      </c>
      <c r="I7" t="s">
        <v>9</v>
      </c>
      <c r="J7">
        <v>19</v>
      </c>
      <c r="K7">
        <v>6600</v>
      </c>
      <c r="L7">
        <v>101</v>
      </c>
      <c r="M7">
        <v>65</v>
      </c>
      <c r="N7">
        <v>75</v>
      </c>
      <c r="P7" s="6">
        <v>11.363636363636363</v>
      </c>
      <c r="Q7" s="6">
        <v>1.1538461538461537</v>
      </c>
      <c r="AD7" s="58"/>
      <c r="AE7" s="58"/>
      <c r="AF7" s="59"/>
      <c r="AG7" s="59"/>
      <c r="AI7" s="76"/>
      <c r="AJ7" s="76"/>
      <c r="AK7" s="29"/>
    </row>
    <row r="8" spans="1:38" s="95" customFormat="1" ht="144.6" thickBot="1" x14ac:dyDescent="0.35">
      <c r="A8" s="95" t="s">
        <v>682</v>
      </c>
      <c r="B8" s="95" t="s">
        <v>18</v>
      </c>
      <c r="C8" s="95" t="s">
        <v>891</v>
      </c>
      <c r="D8" s="95" t="s">
        <v>892</v>
      </c>
      <c r="E8" s="95" t="s">
        <v>20</v>
      </c>
      <c r="F8" s="95" t="s">
        <v>21</v>
      </c>
      <c r="G8" s="95" t="s">
        <v>893</v>
      </c>
      <c r="H8" s="95">
        <v>19</v>
      </c>
      <c r="I8" s="95" t="s">
        <v>9</v>
      </c>
      <c r="J8" s="95">
        <v>19</v>
      </c>
      <c r="K8" s="95">
        <v>6600</v>
      </c>
      <c r="L8" s="95">
        <v>101</v>
      </c>
      <c r="M8" s="95">
        <v>65</v>
      </c>
      <c r="N8" s="95">
        <v>70</v>
      </c>
      <c r="P8" s="118">
        <v>10.606060606060607</v>
      </c>
      <c r="Q8" s="118">
        <v>1.0769230769230769</v>
      </c>
      <c r="R8" s="33" t="s">
        <v>765</v>
      </c>
      <c r="S8" s="33" t="s">
        <v>766</v>
      </c>
      <c r="T8" s="33" t="s">
        <v>767</v>
      </c>
      <c r="U8" s="33"/>
      <c r="V8" s="33"/>
      <c r="W8" s="33" t="s">
        <v>1827</v>
      </c>
      <c r="X8" s="33" t="s">
        <v>789</v>
      </c>
      <c r="Y8" s="120" t="s">
        <v>1821</v>
      </c>
      <c r="Z8" s="33" t="s">
        <v>1825</v>
      </c>
      <c r="AA8" s="136" t="s">
        <v>769</v>
      </c>
      <c r="AB8" s="136" t="s">
        <v>910</v>
      </c>
      <c r="AC8" s="120" t="s">
        <v>1822</v>
      </c>
      <c r="AD8" s="120" t="s">
        <v>1824</v>
      </c>
      <c r="AE8" s="120" t="s">
        <v>1823</v>
      </c>
      <c r="AG8" s="136"/>
      <c r="AI8" s="137"/>
      <c r="AJ8" s="137"/>
      <c r="AK8" s="122"/>
    </row>
    <row r="9" spans="1:38" ht="14.45" x14ac:dyDescent="0.3">
      <c r="A9" t="s">
        <v>682</v>
      </c>
      <c r="B9" t="s">
        <v>18</v>
      </c>
      <c r="C9" t="s">
        <v>891</v>
      </c>
      <c r="D9" t="s">
        <v>892</v>
      </c>
      <c r="E9" t="s">
        <v>20</v>
      </c>
      <c r="F9" t="s">
        <v>21</v>
      </c>
      <c r="G9" t="s">
        <v>893</v>
      </c>
      <c r="H9">
        <v>19</v>
      </c>
      <c r="I9" t="s">
        <v>9</v>
      </c>
      <c r="J9">
        <v>19</v>
      </c>
      <c r="K9">
        <v>6600</v>
      </c>
      <c r="L9">
        <v>101</v>
      </c>
      <c r="M9">
        <v>65</v>
      </c>
      <c r="N9">
        <v>75</v>
      </c>
      <c r="P9" s="6">
        <v>11.363636363636363</v>
      </c>
      <c r="Q9" s="6">
        <v>1.1538461538461537</v>
      </c>
      <c r="R9">
        <v>17</v>
      </c>
      <c r="S9" t="s">
        <v>893</v>
      </c>
      <c r="T9" s="31">
        <v>70</v>
      </c>
      <c r="W9" s="61">
        <v>3209.8645680539062</v>
      </c>
      <c r="X9" s="138">
        <f>$U$2+W9*$T$2</f>
        <v>252.98979047691563</v>
      </c>
      <c r="Y9" s="138">
        <f>$U$4+W9*$T$4</f>
        <v>211.43424943791581</v>
      </c>
      <c r="Z9" s="138">
        <f>$U$3+W9*$T$3</f>
        <v>254.09344821720782</v>
      </c>
      <c r="AA9" s="140">
        <f>AI2</f>
        <v>83.52</v>
      </c>
      <c r="AB9" s="140">
        <f>AI11</f>
        <v>70.099999999999994</v>
      </c>
      <c r="AC9" s="143">
        <f>$AD$5*AB9+$AC$5*AA9+$AE$5*Z9</f>
        <v>183.18006893032467</v>
      </c>
      <c r="AD9" s="140"/>
      <c r="AE9" s="140">
        <f>$Y9-AC9</f>
        <v>28.254180507591144</v>
      </c>
      <c r="AH9" s="65" t="s">
        <v>974</v>
      </c>
      <c r="AI9" s="77"/>
      <c r="AJ9" s="77"/>
      <c r="AK9" s="78" t="s">
        <v>983</v>
      </c>
    </row>
    <row r="10" spans="1:38" ht="14.45" x14ac:dyDescent="0.3">
      <c r="A10" t="s">
        <v>682</v>
      </c>
      <c r="B10" t="s">
        <v>18</v>
      </c>
      <c r="C10" t="s">
        <v>891</v>
      </c>
      <c r="D10" t="s">
        <v>892</v>
      </c>
      <c r="E10" t="s">
        <v>20</v>
      </c>
      <c r="F10" t="s">
        <v>21</v>
      </c>
      <c r="G10" t="s">
        <v>893</v>
      </c>
      <c r="H10">
        <v>19</v>
      </c>
      <c r="I10" t="s">
        <v>9</v>
      </c>
      <c r="J10">
        <v>19</v>
      </c>
      <c r="K10">
        <v>6600</v>
      </c>
      <c r="L10">
        <v>101</v>
      </c>
      <c r="M10">
        <v>65</v>
      </c>
      <c r="N10">
        <v>55</v>
      </c>
      <c r="P10" s="6">
        <v>8.3333333333333339</v>
      </c>
      <c r="Q10" s="6">
        <v>0.84615384615384615</v>
      </c>
      <c r="R10">
        <v>18</v>
      </c>
      <c r="S10" t="s">
        <v>893</v>
      </c>
      <c r="T10" s="31">
        <v>100</v>
      </c>
      <c r="W10" s="61">
        <v>5160.3940160148841</v>
      </c>
      <c r="X10" s="138">
        <f t="shared" ref="X10:X12" si="0">$U$2+W10*$T$2</f>
        <v>290.64314259417745</v>
      </c>
      <c r="Y10" s="138">
        <f t="shared" ref="Y10:Y12" si="1">$U$4+W10*$T$4</f>
        <v>282.38568683191704</v>
      </c>
      <c r="Z10" s="138">
        <f t="shared" ref="Z10:Z12" si="2">$U$3+W10*$T$3</f>
        <v>290.44887914806282</v>
      </c>
      <c r="AA10" s="140">
        <f>AI3</f>
        <v>90.14</v>
      </c>
      <c r="AB10" s="140">
        <f t="shared" ref="AB10:AB12" si="3">AI12</f>
        <v>175.34</v>
      </c>
      <c r="AC10" s="139">
        <f>$AD$5*AB10+$AC$5*AA10+$AE$5*Z10</f>
        <v>227.36532748883769</v>
      </c>
      <c r="AD10" s="140"/>
      <c r="AE10" s="140">
        <f>$Y10-AC10</f>
        <v>55.020359343079349</v>
      </c>
      <c r="AH10" s="68" t="s">
        <v>770</v>
      </c>
      <c r="AI10" s="34" t="s">
        <v>771</v>
      </c>
      <c r="AJ10" s="34" t="s">
        <v>976</v>
      </c>
      <c r="AK10" s="79" t="s">
        <v>10</v>
      </c>
    </row>
    <row r="11" spans="1:38" ht="14.45" x14ac:dyDescent="0.3">
      <c r="A11" t="s">
        <v>682</v>
      </c>
      <c r="B11" t="s">
        <v>18</v>
      </c>
      <c r="C11" t="s">
        <v>891</v>
      </c>
      <c r="D11" t="s">
        <v>892</v>
      </c>
      <c r="E11" t="s">
        <v>20</v>
      </c>
      <c r="F11" t="s">
        <v>21</v>
      </c>
      <c r="G11" t="s">
        <v>893</v>
      </c>
      <c r="H11">
        <v>19</v>
      </c>
      <c r="I11" t="s">
        <v>9</v>
      </c>
      <c r="J11">
        <v>19</v>
      </c>
      <c r="K11">
        <v>6600</v>
      </c>
      <c r="L11">
        <v>101</v>
      </c>
      <c r="M11">
        <v>65</v>
      </c>
      <c r="N11">
        <v>95</v>
      </c>
      <c r="P11" s="6">
        <v>14.393939393939394</v>
      </c>
      <c r="Q11" s="6">
        <v>1.4615384615384615</v>
      </c>
      <c r="R11">
        <v>19</v>
      </c>
      <c r="S11" t="s">
        <v>893</v>
      </c>
      <c r="T11" s="31">
        <v>150</v>
      </c>
      <c r="W11" s="61">
        <v>7766.7726273506623</v>
      </c>
      <c r="X11" s="138">
        <f t="shared" si="0"/>
        <v>340.95711847704206</v>
      </c>
      <c r="Y11" s="138">
        <f t="shared" si="1"/>
        <v>377.19394981947175</v>
      </c>
      <c r="Z11" s="138">
        <f t="shared" si="2"/>
        <v>339.02851873419189</v>
      </c>
      <c r="AA11" s="140">
        <f>AI4</f>
        <v>155.99</v>
      </c>
      <c r="AB11" s="140">
        <f t="shared" si="3"/>
        <v>275.33999999999997</v>
      </c>
      <c r="AC11" s="139">
        <f>$AD$5*AB11+$AC$5*AA11+$AE$5*Z11</f>
        <v>289.68311124051513</v>
      </c>
      <c r="AD11" s="140"/>
      <c r="AE11" s="140">
        <f>$Y11-AC11</f>
        <v>87.510838578956623</v>
      </c>
      <c r="AH11" s="68" t="s">
        <v>772</v>
      </c>
      <c r="AI11" s="35">
        <v>70.099999999999994</v>
      </c>
      <c r="AJ11" s="35">
        <v>2</v>
      </c>
      <c r="AK11" s="80" t="s">
        <v>973</v>
      </c>
    </row>
    <row r="12" spans="1:38" ht="14.45" x14ac:dyDescent="0.3">
      <c r="A12" t="s">
        <v>682</v>
      </c>
      <c r="B12" t="s">
        <v>18</v>
      </c>
      <c r="C12" t="s">
        <v>891</v>
      </c>
      <c r="D12" t="s">
        <v>892</v>
      </c>
      <c r="E12" t="s">
        <v>20</v>
      </c>
      <c r="F12" t="s">
        <v>21</v>
      </c>
      <c r="G12" t="s">
        <v>893</v>
      </c>
      <c r="H12">
        <v>19</v>
      </c>
      <c r="I12" t="s">
        <v>9</v>
      </c>
      <c r="J12">
        <v>19</v>
      </c>
      <c r="K12">
        <v>6600</v>
      </c>
      <c r="L12">
        <v>101</v>
      </c>
      <c r="M12">
        <v>65</v>
      </c>
      <c r="N12">
        <v>75</v>
      </c>
      <c r="P12" s="6">
        <v>11.363636363636363</v>
      </c>
      <c r="Q12" s="6">
        <v>1.1538461538461537</v>
      </c>
      <c r="R12">
        <v>20</v>
      </c>
      <c r="S12" t="s">
        <v>893</v>
      </c>
      <c r="T12" s="31">
        <v>200</v>
      </c>
      <c r="W12" s="61">
        <v>12567.169597600936</v>
      </c>
      <c r="X12" s="138">
        <f t="shared" si="0"/>
        <v>433.62479781529652</v>
      </c>
      <c r="Y12" s="138">
        <f t="shared" si="1"/>
        <v>551.8106752716883</v>
      </c>
      <c r="Z12" s="138">
        <f t="shared" si="2"/>
        <v>428.50191821301428</v>
      </c>
      <c r="AA12" s="140">
        <f>AI5</f>
        <v>325</v>
      </c>
      <c r="AB12" s="140">
        <f t="shared" si="3"/>
        <v>192.86</v>
      </c>
      <c r="AC12" s="139">
        <f>$AD$5*AB12+$AC$5*AA12+$AE$5*Z12</f>
        <v>360.67315092780854</v>
      </c>
      <c r="AD12" s="140"/>
      <c r="AE12" s="140">
        <f>$Y12-AC12</f>
        <v>191.13752434387976</v>
      </c>
      <c r="AG12" s="28"/>
      <c r="AH12" s="68" t="s">
        <v>772</v>
      </c>
      <c r="AI12" s="31">
        <v>175.34</v>
      </c>
      <c r="AJ12" s="35">
        <v>3</v>
      </c>
      <c r="AK12" s="69" t="s">
        <v>978</v>
      </c>
    </row>
    <row r="13" spans="1:38" ht="14.45" x14ac:dyDescent="0.3">
      <c r="A13" t="s">
        <v>682</v>
      </c>
      <c r="B13" t="s">
        <v>18</v>
      </c>
      <c r="C13" t="s">
        <v>891</v>
      </c>
      <c r="D13" t="s">
        <v>892</v>
      </c>
      <c r="E13" t="s">
        <v>20</v>
      </c>
      <c r="F13" t="s">
        <v>21</v>
      </c>
      <c r="G13" t="s">
        <v>893</v>
      </c>
      <c r="H13">
        <v>19</v>
      </c>
      <c r="I13" t="s">
        <v>9</v>
      </c>
      <c r="J13">
        <v>19</v>
      </c>
      <c r="K13">
        <v>6600</v>
      </c>
      <c r="L13">
        <v>101</v>
      </c>
      <c r="M13">
        <v>65</v>
      </c>
      <c r="N13">
        <v>75</v>
      </c>
      <c r="P13" s="6">
        <v>11.363636363636363</v>
      </c>
      <c r="Q13" s="6">
        <v>1.1538461538461537</v>
      </c>
      <c r="R13">
        <v>21</v>
      </c>
      <c r="S13" t="s">
        <v>893</v>
      </c>
      <c r="T13" s="31"/>
      <c r="W13" s="61"/>
      <c r="X13" s="138"/>
      <c r="Y13" s="138"/>
      <c r="Z13" s="138"/>
      <c r="AA13" s="140"/>
      <c r="AB13" s="140"/>
      <c r="AC13" s="138"/>
      <c r="AD13" s="139"/>
      <c r="AE13" s="140"/>
      <c r="AF13" s="140"/>
      <c r="AG13" s="28"/>
      <c r="AH13" s="68" t="s">
        <v>772</v>
      </c>
      <c r="AI13" s="31">
        <v>275.33999999999997</v>
      </c>
      <c r="AJ13" s="34">
        <v>3</v>
      </c>
      <c r="AK13" s="69" t="s">
        <v>979</v>
      </c>
    </row>
    <row r="14" spans="1:38" ht="14.45" x14ac:dyDescent="0.3">
      <c r="A14" t="s">
        <v>682</v>
      </c>
      <c r="B14" t="s">
        <v>18</v>
      </c>
      <c r="C14" t="s">
        <v>891</v>
      </c>
      <c r="D14" t="s">
        <v>892</v>
      </c>
      <c r="E14" t="s">
        <v>20</v>
      </c>
      <c r="F14" t="s">
        <v>21</v>
      </c>
      <c r="G14" t="s">
        <v>893</v>
      </c>
      <c r="H14">
        <v>19</v>
      </c>
      <c r="I14" t="s">
        <v>9</v>
      </c>
      <c r="J14">
        <v>19</v>
      </c>
      <c r="K14">
        <v>6600</v>
      </c>
      <c r="L14">
        <v>101</v>
      </c>
      <c r="M14">
        <v>65</v>
      </c>
      <c r="N14">
        <v>75</v>
      </c>
      <c r="P14" s="6">
        <v>11.363636363636363</v>
      </c>
      <c r="Q14" s="6">
        <v>1.1538461538461537</v>
      </c>
      <c r="R14">
        <v>22</v>
      </c>
      <c r="S14" t="s">
        <v>893</v>
      </c>
      <c r="T14" s="31"/>
      <c r="W14" s="61"/>
      <c r="X14" s="29"/>
      <c r="Y14" s="29"/>
      <c r="Z14" s="29"/>
      <c r="AA14" s="29"/>
      <c r="AC14" s="29"/>
      <c r="AD14" s="63"/>
      <c r="AE14" s="87"/>
      <c r="AF14" s="28"/>
      <c r="AG14" s="28"/>
      <c r="AH14" s="68" t="s">
        <v>772</v>
      </c>
      <c r="AI14" s="31">
        <v>192.86</v>
      </c>
      <c r="AJ14" s="35">
        <v>4</v>
      </c>
      <c r="AK14" s="69" t="s">
        <v>980</v>
      </c>
    </row>
    <row r="15" spans="1:38" thickBot="1" x14ac:dyDescent="0.35">
      <c r="A15" t="s">
        <v>682</v>
      </c>
      <c r="B15" t="s">
        <v>18</v>
      </c>
      <c r="C15" t="s">
        <v>891</v>
      </c>
      <c r="D15" t="s">
        <v>892</v>
      </c>
      <c r="E15" t="s">
        <v>20</v>
      </c>
      <c r="F15" t="s">
        <v>21</v>
      </c>
      <c r="G15" t="s">
        <v>893</v>
      </c>
      <c r="H15">
        <v>19</v>
      </c>
      <c r="I15" t="s">
        <v>9</v>
      </c>
      <c r="J15">
        <v>19</v>
      </c>
      <c r="K15">
        <v>6600</v>
      </c>
      <c r="L15">
        <v>101</v>
      </c>
      <c r="M15">
        <v>65</v>
      </c>
      <c r="N15">
        <v>179.99</v>
      </c>
      <c r="P15" s="6">
        <v>27.271212121212123</v>
      </c>
      <c r="Q15" s="6">
        <v>2.7690769230769234</v>
      </c>
      <c r="R15">
        <v>23</v>
      </c>
      <c r="S15" t="s">
        <v>893</v>
      </c>
      <c r="T15" s="31"/>
      <c r="W15" s="185" t="s">
        <v>1936</v>
      </c>
      <c r="X15" s="29" t="s">
        <v>788</v>
      </c>
      <c r="Y15" s="29" t="s">
        <v>1933</v>
      </c>
      <c r="Z15" s="29" t="s">
        <v>787</v>
      </c>
      <c r="AA15" s="29" t="s">
        <v>785</v>
      </c>
      <c r="AB15" s="29" t="s">
        <v>1934</v>
      </c>
      <c r="AC15" s="29" t="s">
        <v>1935</v>
      </c>
      <c r="AD15" s="63"/>
      <c r="AE15" s="87"/>
      <c r="AF15" s="28"/>
      <c r="AG15" s="28"/>
      <c r="AH15" s="70" t="s">
        <v>772</v>
      </c>
      <c r="AI15" s="81">
        <v>231.51</v>
      </c>
      <c r="AJ15" s="82">
        <v>5</v>
      </c>
      <c r="AK15" s="83" t="s">
        <v>981</v>
      </c>
    </row>
    <row r="16" spans="1:38" ht="14.45" x14ac:dyDescent="0.3">
      <c r="A16" t="s">
        <v>682</v>
      </c>
      <c r="B16" t="s">
        <v>18</v>
      </c>
      <c r="C16" t="s">
        <v>891</v>
      </c>
      <c r="D16" t="s">
        <v>892</v>
      </c>
      <c r="E16" t="s">
        <v>20</v>
      </c>
      <c r="F16" t="s">
        <v>21</v>
      </c>
      <c r="G16" t="s">
        <v>893</v>
      </c>
      <c r="H16">
        <v>19</v>
      </c>
      <c r="I16" t="s">
        <v>9</v>
      </c>
      <c r="J16">
        <v>19</v>
      </c>
      <c r="K16">
        <v>6600</v>
      </c>
      <c r="L16">
        <v>101</v>
      </c>
      <c r="M16">
        <v>65</v>
      </c>
      <c r="N16">
        <v>125</v>
      </c>
      <c r="P16" s="6">
        <v>18.939393939393941</v>
      </c>
      <c r="Q16" s="6">
        <v>1.9230769230769231</v>
      </c>
      <c r="R16">
        <v>24</v>
      </c>
      <c r="S16" t="s">
        <v>893</v>
      </c>
      <c r="T16" s="31"/>
      <c r="W16" s="61" t="str">
        <f>"Garage-"&amp;T9&amp;"W"</f>
        <v>Garage-70W</v>
      </c>
      <c r="X16" s="184">
        <f>X9</f>
        <v>252.98979047691563</v>
      </c>
      <c r="Y16" s="184">
        <f t="shared" ref="Y16:AC16" si="4">Y9</f>
        <v>211.43424943791581</v>
      </c>
      <c r="Z16" s="184">
        <f t="shared" si="4"/>
        <v>254.09344821720782</v>
      </c>
      <c r="AA16" s="184">
        <f t="shared" si="4"/>
        <v>83.52</v>
      </c>
      <c r="AB16" s="184">
        <f t="shared" si="4"/>
        <v>70.099999999999994</v>
      </c>
      <c r="AC16" s="184">
        <f t="shared" si="4"/>
        <v>183.18006893032467</v>
      </c>
      <c r="AD16" s="58"/>
      <c r="AE16" s="87"/>
      <c r="AF16" s="28"/>
      <c r="AG16" s="28"/>
    </row>
    <row r="17" spans="1:33" ht="14.45" x14ac:dyDescent="0.3">
      <c r="A17" t="s">
        <v>682</v>
      </c>
      <c r="B17" t="s">
        <v>18</v>
      </c>
      <c r="C17" t="s">
        <v>894</v>
      </c>
      <c r="D17" t="s">
        <v>892</v>
      </c>
      <c r="E17" t="s">
        <v>20</v>
      </c>
      <c r="F17" t="s">
        <v>21</v>
      </c>
      <c r="G17" t="s">
        <v>893</v>
      </c>
      <c r="H17">
        <v>20</v>
      </c>
      <c r="I17" t="s">
        <v>9</v>
      </c>
      <c r="J17">
        <v>20</v>
      </c>
      <c r="K17">
        <v>8891.4699999999993</v>
      </c>
      <c r="L17">
        <v>121.44</v>
      </c>
      <c r="M17">
        <v>73.22</v>
      </c>
      <c r="N17">
        <v>70</v>
      </c>
      <c r="P17" s="6">
        <v>7.872713960683666</v>
      </c>
      <c r="Q17" s="6">
        <v>0.95602294455066927</v>
      </c>
      <c r="R17">
        <v>25</v>
      </c>
      <c r="S17" t="s">
        <v>893</v>
      </c>
      <c r="U17" s="30"/>
      <c r="V17" s="30"/>
      <c r="W17" s="61" t="str">
        <f t="shared" ref="W17:W19" si="5">"Garage-"&amp;T10&amp;"W"</f>
        <v>Garage-100W</v>
      </c>
      <c r="X17" s="184">
        <f t="shared" ref="X17:AC19" si="6">X10</f>
        <v>290.64314259417745</v>
      </c>
      <c r="Y17" s="184">
        <f t="shared" si="6"/>
        <v>282.38568683191704</v>
      </c>
      <c r="Z17" s="184">
        <f t="shared" si="6"/>
        <v>290.44887914806282</v>
      </c>
      <c r="AA17" s="184">
        <f t="shared" si="6"/>
        <v>90.14</v>
      </c>
      <c r="AB17" s="184">
        <f t="shared" si="6"/>
        <v>175.34</v>
      </c>
      <c r="AC17" s="184">
        <f t="shared" si="6"/>
        <v>227.36532748883769</v>
      </c>
      <c r="AD17" s="58"/>
      <c r="AE17" s="87"/>
      <c r="AF17" s="28"/>
      <c r="AG17" s="28"/>
    </row>
    <row r="18" spans="1:33" x14ac:dyDescent="0.25">
      <c r="A18" t="s">
        <v>682</v>
      </c>
      <c r="B18" t="s">
        <v>18</v>
      </c>
      <c r="C18" t="s">
        <v>894</v>
      </c>
      <c r="D18" t="s">
        <v>892</v>
      </c>
      <c r="E18" t="s">
        <v>20</v>
      </c>
      <c r="F18" t="s">
        <v>21</v>
      </c>
      <c r="G18" t="s">
        <v>893</v>
      </c>
      <c r="H18">
        <v>20</v>
      </c>
      <c r="I18" t="s">
        <v>9</v>
      </c>
      <c r="J18">
        <v>20</v>
      </c>
      <c r="K18">
        <v>8891.4699999999993</v>
      </c>
      <c r="L18">
        <v>121.44</v>
      </c>
      <c r="M18">
        <v>73.22</v>
      </c>
      <c r="N18">
        <v>70</v>
      </c>
      <c r="P18" s="6">
        <v>7.872713960683666</v>
      </c>
      <c r="Q18" s="6">
        <v>0.95602294455066927</v>
      </c>
      <c r="R18" s="29"/>
      <c r="S18" s="29"/>
      <c r="T18" s="29"/>
      <c r="U18" s="29"/>
      <c r="V18" s="29"/>
      <c r="W18" s="61" t="str">
        <f t="shared" si="5"/>
        <v>Garage-150W</v>
      </c>
      <c r="X18" s="184">
        <f t="shared" si="6"/>
        <v>340.95711847704206</v>
      </c>
      <c r="Y18" s="184">
        <f t="shared" si="6"/>
        <v>377.19394981947175</v>
      </c>
      <c r="Z18" s="184">
        <f t="shared" si="6"/>
        <v>339.02851873419189</v>
      </c>
      <c r="AA18" s="184">
        <f t="shared" si="6"/>
        <v>155.99</v>
      </c>
      <c r="AB18" s="184">
        <f t="shared" si="6"/>
        <v>275.33999999999997</v>
      </c>
      <c r="AC18" s="184">
        <f t="shared" si="6"/>
        <v>289.68311124051513</v>
      </c>
      <c r="AD18" s="29"/>
      <c r="AE18" s="29"/>
      <c r="AF18" s="58"/>
    </row>
    <row r="19" spans="1:33" x14ac:dyDescent="0.25">
      <c r="A19" t="s">
        <v>682</v>
      </c>
      <c r="B19" t="s">
        <v>18</v>
      </c>
      <c r="C19" t="s">
        <v>894</v>
      </c>
      <c r="D19" t="s">
        <v>892</v>
      </c>
      <c r="E19" t="s">
        <v>20</v>
      </c>
      <c r="F19" t="s">
        <v>21</v>
      </c>
      <c r="G19" t="s">
        <v>893</v>
      </c>
      <c r="H19">
        <v>20</v>
      </c>
      <c r="I19" t="s">
        <v>9</v>
      </c>
      <c r="J19">
        <v>20</v>
      </c>
      <c r="K19">
        <v>8891.4699999999993</v>
      </c>
      <c r="L19">
        <v>121.44</v>
      </c>
      <c r="M19">
        <v>73.22</v>
      </c>
      <c r="N19">
        <v>70</v>
      </c>
      <c r="P19" s="6">
        <v>7.872713960683666</v>
      </c>
      <c r="Q19" s="6">
        <v>0.95602294455066927</v>
      </c>
      <c r="R19" s="29"/>
      <c r="S19" s="29"/>
      <c r="T19" s="29"/>
      <c r="U19" s="29"/>
      <c r="V19" s="29"/>
      <c r="W19" s="61" t="str">
        <f t="shared" si="5"/>
        <v>Garage-200W</v>
      </c>
      <c r="X19" s="184">
        <f t="shared" si="6"/>
        <v>433.62479781529652</v>
      </c>
      <c r="Y19" s="184">
        <f t="shared" si="6"/>
        <v>551.8106752716883</v>
      </c>
      <c r="Z19" s="184">
        <f t="shared" si="6"/>
        <v>428.50191821301428</v>
      </c>
      <c r="AA19" s="184">
        <f t="shared" si="6"/>
        <v>325</v>
      </c>
      <c r="AB19" s="184">
        <f t="shared" si="6"/>
        <v>192.86</v>
      </c>
      <c r="AC19" s="184">
        <f t="shared" si="6"/>
        <v>360.67315092780854</v>
      </c>
      <c r="AD19" s="29"/>
      <c r="AE19" s="29"/>
      <c r="AF19" s="36"/>
    </row>
    <row r="20" spans="1:33" x14ac:dyDescent="0.25">
      <c r="A20" t="s">
        <v>682</v>
      </c>
      <c r="B20" t="s">
        <v>18</v>
      </c>
      <c r="C20" t="s">
        <v>894</v>
      </c>
      <c r="D20" t="s">
        <v>892</v>
      </c>
      <c r="E20" t="s">
        <v>20</v>
      </c>
      <c r="F20" t="s">
        <v>21</v>
      </c>
      <c r="G20" t="s">
        <v>893</v>
      </c>
      <c r="H20">
        <v>20</v>
      </c>
      <c r="I20" t="s">
        <v>9</v>
      </c>
      <c r="J20">
        <v>20</v>
      </c>
      <c r="K20">
        <v>8891.4699999999993</v>
      </c>
      <c r="L20">
        <v>121.44</v>
      </c>
      <c r="M20">
        <v>73.22</v>
      </c>
      <c r="N20">
        <v>70</v>
      </c>
      <c r="P20" s="6">
        <v>7.872713960683666</v>
      </c>
      <c r="Q20" s="6">
        <v>0.95602294455066927</v>
      </c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</row>
    <row r="21" spans="1:33" x14ac:dyDescent="0.25">
      <c r="A21" t="s">
        <v>682</v>
      </c>
      <c r="B21" t="s">
        <v>18</v>
      </c>
      <c r="C21" t="s">
        <v>894</v>
      </c>
      <c r="D21" t="s">
        <v>892</v>
      </c>
      <c r="E21" t="s">
        <v>20</v>
      </c>
      <c r="F21" t="s">
        <v>21</v>
      </c>
      <c r="G21" t="s">
        <v>893</v>
      </c>
      <c r="H21">
        <v>20</v>
      </c>
      <c r="I21" t="s">
        <v>9</v>
      </c>
      <c r="J21">
        <v>20</v>
      </c>
      <c r="K21">
        <v>8891.4699999999993</v>
      </c>
      <c r="L21">
        <v>121.44</v>
      </c>
      <c r="M21">
        <v>73.22</v>
      </c>
      <c r="N21">
        <v>70</v>
      </c>
      <c r="P21" s="6">
        <v>7.872713960683666</v>
      </c>
      <c r="Q21" s="6">
        <v>0.95602294455066927</v>
      </c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</row>
    <row r="22" spans="1:33" x14ac:dyDescent="0.25">
      <c r="A22" t="s">
        <v>682</v>
      </c>
      <c r="B22" t="s">
        <v>18</v>
      </c>
      <c r="C22" t="s">
        <v>894</v>
      </c>
      <c r="D22" t="s">
        <v>892</v>
      </c>
      <c r="E22" t="s">
        <v>20</v>
      </c>
      <c r="F22" t="s">
        <v>21</v>
      </c>
      <c r="G22" t="s">
        <v>893</v>
      </c>
      <c r="H22">
        <v>20</v>
      </c>
      <c r="I22" t="s">
        <v>9</v>
      </c>
      <c r="J22">
        <v>20</v>
      </c>
      <c r="K22">
        <v>8891.4699999999993</v>
      </c>
      <c r="L22">
        <v>121.44</v>
      </c>
      <c r="M22">
        <v>73.22</v>
      </c>
      <c r="N22">
        <v>70</v>
      </c>
      <c r="P22" s="6">
        <v>7.872713960683666</v>
      </c>
      <c r="Q22" s="6">
        <v>0.95602294455066927</v>
      </c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</row>
    <row r="23" spans="1:33" x14ac:dyDescent="0.25">
      <c r="A23" t="s">
        <v>682</v>
      </c>
      <c r="B23" t="s">
        <v>18</v>
      </c>
      <c r="C23" t="s">
        <v>894</v>
      </c>
      <c r="D23" t="s">
        <v>892</v>
      </c>
      <c r="E23" t="s">
        <v>20</v>
      </c>
      <c r="F23" t="s">
        <v>21</v>
      </c>
      <c r="G23" t="s">
        <v>893</v>
      </c>
      <c r="H23">
        <v>20</v>
      </c>
      <c r="I23" t="s">
        <v>9</v>
      </c>
      <c r="J23">
        <v>20</v>
      </c>
      <c r="K23">
        <v>8891.4699999999993</v>
      </c>
      <c r="L23">
        <v>121.44</v>
      </c>
      <c r="M23">
        <v>73.22</v>
      </c>
      <c r="N23">
        <v>70</v>
      </c>
      <c r="P23" s="6">
        <v>7.872713960683666</v>
      </c>
      <c r="Q23" s="6">
        <v>0.95602294455066927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</row>
    <row r="24" spans="1:33" x14ac:dyDescent="0.25">
      <c r="A24" t="s">
        <v>682</v>
      </c>
      <c r="B24" t="s">
        <v>18</v>
      </c>
      <c r="C24" t="s">
        <v>894</v>
      </c>
      <c r="D24" t="s">
        <v>892</v>
      </c>
      <c r="E24" t="s">
        <v>20</v>
      </c>
      <c r="F24" t="s">
        <v>21</v>
      </c>
      <c r="G24" t="s">
        <v>893</v>
      </c>
      <c r="H24">
        <v>20</v>
      </c>
      <c r="I24" t="s">
        <v>9</v>
      </c>
      <c r="J24">
        <v>20</v>
      </c>
      <c r="K24">
        <v>8891.4699999999993</v>
      </c>
      <c r="L24">
        <v>121.44</v>
      </c>
      <c r="M24">
        <v>73.22</v>
      </c>
      <c r="N24">
        <v>70</v>
      </c>
      <c r="P24" s="6">
        <v>7.872713960683666</v>
      </c>
      <c r="Q24" s="6">
        <v>0.95602294455066927</v>
      </c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</row>
    <row r="25" spans="1:33" x14ac:dyDescent="0.25">
      <c r="A25" t="s">
        <v>682</v>
      </c>
      <c r="B25" t="s">
        <v>18</v>
      </c>
      <c r="C25" t="s">
        <v>894</v>
      </c>
      <c r="D25" t="s">
        <v>892</v>
      </c>
      <c r="E25" t="s">
        <v>20</v>
      </c>
      <c r="F25" t="s">
        <v>21</v>
      </c>
      <c r="G25" t="s">
        <v>893</v>
      </c>
      <c r="H25">
        <v>20</v>
      </c>
      <c r="I25" t="s">
        <v>9</v>
      </c>
      <c r="J25">
        <v>20</v>
      </c>
      <c r="K25">
        <v>8891.4699999999993</v>
      </c>
      <c r="L25">
        <v>121.44</v>
      </c>
      <c r="M25">
        <v>73.22</v>
      </c>
      <c r="N25">
        <v>70</v>
      </c>
      <c r="P25" s="6">
        <v>7.872713960683666</v>
      </c>
      <c r="Q25" s="6">
        <v>0.95602294455066927</v>
      </c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</row>
    <row r="26" spans="1:33" x14ac:dyDescent="0.25">
      <c r="A26" t="s">
        <v>682</v>
      </c>
      <c r="B26" t="s">
        <v>18</v>
      </c>
      <c r="C26" t="s">
        <v>895</v>
      </c>
      <c r="D26" t="s">
        <v>892</v>
      </c>
      <c r="E26" t="s">
        <v>20</v>
      </c>
      <c r="F26" t="s">
        <v>21</v>
      </c>
      <c r="G26" t="s">
        <v>893</v>
      </c>
      <c r="H26">
        <v>18</v>
      </c>
      <c r="I26" t="s">
        <v>9</v>
      </c>
      <c r="J26">
        <v>18</v>
      </c>
      <c r="K26">
        <v>4000</v>
      </c>
      <c r="L26">
        <v>111.1</v>
      </c>
      <c r="M26">
        <v>36</v>
      </c>
      <c r="N26">
        <v>170</v>
      </c>
      <c r="P26" s="6">
        <v>42.5</v>
      </c>
      <c r="Q26" s="6">
        <v>4.7222222222222223</v>
      </c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</row>
    <row r="27" spans="1:33" x14ac:dyDescent="0.25">
      <c r="A27" t="s">
        <v>682</v>
      </c>
      <c r="B27" t="s">
        <v>18</v>
      </c>
      <c r="C27" t="s">
        <v>895</v>
      </c>
      <c r="D27" t="s">
        <v>892</v>
      </c>
      <c r="E27" t="s">
        <v>20</v>
      </c>
      <c r="F27" t="s">
        <v>21</v>
      </c>
      <c r="G27" t="s">
        <v>893</v>
      </c>
      <c r="H27">
        <v>18</v>
      </c>
      <c r="I27" t="s">
        <v>9</v>
      </c>
      <c r="J27">
        <v>18</v>
      </c>
      <c r="K27">
        <v>4000</v>
      </c>
      <c r="L27">
        <v>111.1</v>
      </c>
      <c r="M27">
        <v>36</v>
      </c>
      <c r="N27">
        <v>170</v>
      </c>
      <c r="P27" s="6">
        <v>42.5</v>
      </c>
      <c r="Q27" s="6">
        <v>4.7222222222222223</v>
      </c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</row>
    <row r="28" spans="1:33" x14ac:dyDescent="0.25">
      <c r="A28" t="s">
        <v>682</v>
      </c>
      <c r="B28" t="s">
        <v>18</v>
      </c>
      <c r="C28" t="s">
        <v>895</v>
      </c>
      <c r="D28" t="s">
        <v>892</v>
      </c>
      <c r="E28" t="s">
        <v>20</v>
      </c>
      <c r="F28" t="s">
        <v>21</v>
      </c>
      <c r="G28" t="s">
        <v>893</v>
      </c>
      <c r="H28">
        <v>18</v>
      </c>
      <c r="I28" t="s">
        <v>9</v>
      </c>
      <c r="J28">
        <v>18</v>
      </c>
      <c r="K28">
        <v>4000</v>
      </c>
      <c r="L28">
        <v>111.1</v>
      </c>
      <c r="M28">
        <v>36</v>
      </c>
      <c r="N28">
        <v>170</v>
      </c>
      <c r="P28" s="6">
        <v>42.5</v>
      </c>
      <c r="Q28" s="6">
        <v>4.7222222222222223</v>
      </c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</row>
    <row r="29" spans="1:33" x14ac:dyDescent="0.25">
      <c r="A29" t="s">
        <v>682</v>
      </c>
      <c r="B29" t="s">
        <v>18</v>
      </c>
      <c r="C29" t="s">
        <v>895</v>
      </c>
      <c r="D29" t="s">
        <v>892</v>
      </c>
      <c r="E29" t="s">
        <v>20</v>
      </c>
      <c r="F29" t="s">
        <v>21</v>
      </c>
      <c r="G29" t="s">
        <v>893</v>
      </c>
      <c r="H29">
        <v>18</v>
      </c>
      <c r="I29" t="s">
        <v>9</v>
      </c>
      <c r="J29">
        <v>18</v>
      </c>
      <c r="K29">
        <v>4000</v>
      </c>
      <c r="L29">
        <v>111.1</v>
      </c>
      <c r="M29">
        <v>36</v>
      </c>
      <c r="N29">
        <v>170</v>
      </c>
      <c r="P29" s="6">
        <v>42.5</v>
      </c>
      <c r="Q29" s="6">
        <v>4.7222222222222223</v>
      </c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3" x14ac:dyDescent="0.25">
      <c r="A30" t="s">
        <v>682</v>
      </c>
      <c r="B30" t="s">
        <v>18</v>
      </c>
      <c r="C30" t="s">
        <v>895</v>
      </c>
      <c r="D30" t="s">
        <v>892</v>
      </c>
      <c r="E30" t="s">
        <v>20</v>
      </c>
      <c r="F30" t="s">
        <v>21</v>
      </c>
      <c r="G30" t="s">
        <v>893</v>
      </c>
      <c r="H30">
        <v>18</v>
      </c>
      <c r="I30" t="s">
        <v>9</v>
      </c>
      <c r="J30">
        <v>18</v>
      </c>
      <c r="K30">
        <v>4000</v>
      </c>
      <c r="L30">
        <v>111.1</v>
      </c>
      <c r="M30">
        <v>36</v>
      </c>
      <c r="N30">
        <v>170</v>
      </c>
      <c r="P30" s="6">
        <v>42.5</v>
      </c>
      <c r="Q30" s="6">
        <v>4.7222222222222223</v>
      </c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3" x14ac:dyDescent="0.25">
      <c r="A31" t="s">
        <v>682</v>
      </c>
      <c r="B31" t="s">
        <v>18</v>
      </c>
      <c r="C31" t="s">
        <v>895</v>
      </c>
      <c r="D31" t="s">
        <v>892</v>
      </c>
      <c r="E31" t="s">
        <v>20</v>
      </c>
      <c r="F31" t="s">
        <v>21</v>
      </c>
      <c r="G31" t="s">
        <v>893</v>
      </c>
      <c r="H31">
        <v>18</v>
      </c>
      <c r="I31" t="s">
        <v>9</v>
      </c>
      <c r="J31">
        <v>18</v>
      </c>
      <c r="K31">
        <v>4000</v>
      </c>
      <c r="L31">
        <v>111.1</v>
      </c>
      <c r="M31">
        <v>36</v>
      </c>
      <c r="N31">
        <v>170</v>
      </c>
      <c r="P31" s="6">
        <v>42.5</v>
      </c>
      <c r="Q31" s="6">
        <v>4.7222222222222223</v>
      </c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36"/>
    </row>
    <row r="32" spans="1:33" x14ac:dyDescent="0.25">
      <c r="A32" t="s">
        <v>682</v>
      </c>
      <c r="B32" t="s">
        <v>18</v>
      </c>
      <c r="C32" t="s">
        <v>895</v>
      </c>
      <c r="D32" t="s">
        <v>892</v>
      </c>
      <c r="E32" t="s">
        <v>20</v>
      </c>
      <c r="F32" t="s">
        <v>21</v>
      </c>
      <c r="G32" t="s">
        <v>893</v>
      </c>
      <c r="H32">
        <v>18</v>
      </c>
      <c r="I32" t="s">
        <v>9</v>
      </c>
      <c r="J32">
        <v>18</v>
      </c>
      <c r="K32">
        <v>4000</v>
      </c>
      <c r="L32">
        <v>111.1</v>
      </c>
      <c r="M32">
        <v>36</v>
      </c>
      <c r="N32">
        <v>170</v>
      </c>
      <c r="P32" s="6">
        <v>42.5</v>
      </c>
      <c r="Q32" s="6">
        <v>4.7222222222222223</v>
      </c>
      <c r="W32" s="29"/>
      <c r="X32" s="29"/>
      <c r="Y32" s="29"/>
      <c r="Z32" s="29"/>
      <c r="AA32" s="29"/>
      <c r="AB32" s="29"/>
      <c r="AC32" s="29"/>
      <c r="AD32" s="29"/>
      <c r="AE32" s="29"/>
      <c r="AF32" s="29"/>
    </row>
    <row r="33" spans="1:32" x14ac:dyDescent="0.25">
      <c r="A33" t="s">
        <v>682</v>
      </c>
      <c r="B33" t="s">
        <v>18</v>
      </c>
      <c r="C33" t="s">
        <v>895</v>
      </c>
      <c r="D33" t="s">
        <v>892</v>
      </c>
      <c r="E33" t="s">
        <v>20</v>
      </c>
      <c r="F33" t="s">
        <v>21</v>
      </c>
      <c r="G33" t="s">
        <v>893</v>
      </c>
      <c r="H33">
        <v>18</v>
      </c>
      <c r="I33" t="s">
        <v>9</v>
      </c>
      <c r="J33">
        <v>18</v>
      </c>
      <c r="K33">
        <v>4000</v>
      </c>
      <c r="L33">
        <v>111.1</v>
      </c>
      <c r="M33">
        <v>36</v>
      </c>
      <c r="N33">
        <v>170</v>
      </c>
      <c r="P33" s="6">
        <v>42.5</v>
      </c>
      <c r="Q33" s="6">
        <v>4.7222222222222223</v>
      </c>
      <c r="W33" s="29"/>
      <c r="X33" s="29"/>
      <c r="Y33" s="29"/>
      <c r="Z33" s="29"/>
      <c r="AA33" s="29"/>
      <c r="AB33" s="29"/>
      <c r="AC33" s="29"/>
      <c r="AD33" s="29"/>
      <c r="AE33" s="29"/>
      <c r="AF33" s="29"/>
    </row>
    <row r="34" spans="1:32" x14ac:dyDescent="0.25">
      <c r="A34" t="s">
        <v>682</v>
      </c>
      <c r="B34" t="s">
        <v>18</v>
      </c>
      <c r="C34" t="s">
        <v>897</v>
      </c>
      <c r="D34" t="s">
        <v>892</v>
      </c>
      <c r="E34" t="s">
        <v>20</v>
      </c>
      <c r="F34" t="s">
        <v>21</v>
      </c>
      <c r="G34" t="s">
        <v>893</v>
      </c>
      <c r="H34">
        <v>19</v>
      </c>
      <c r="I34" t="s">
        <v>9</v>
      </c>
      <c r="J34">
        <v>19</v>
      </c>
      <c r="K34">
        <v>6058.94</v>
      </c>
      <c r="L34">
        <v>100.965</v>
      </c>
      <c r="M34">
        <v>60.01</v>
      </c>
      <c r="N34">
        <v>198</v>
      </c>
      <c r="P34" s="6">
        <v>32.678983452551108</v>
      </c>
      <c r="Q34" s="6">
        <v>3.2994500916513916</v>
      </c>
      <c r="W34" s="29"/>
      <c r="X34" s="29"/>
      <c r="Y34" s="29"/>
      <c r="Z34" s="29"/>
      <c r="AA34" s="29"/>
      <c r="AB34" s="29"/>
      <c r="AC34" s="29"/>
      <c r="AD34" s="29"/>
      <c r="AE34" s="29"/>
      <c r="AF34" s="29"/>
    </row>
    <row r="35" spans="1:32" x14ac:dyDescent="0.25">
      <c r="A35" t="s">
        <v>682</v>
      </c>
      <c r="B35" t="s">
        <v>18</v>
      </c>
      <c r="C35" t="s">
        <v>897</v>
      </c>
      <c r="D35" t="s">
        <v>892</v>
      </c>
      <c r="E35" t="s">
        <v>20</v>
      </c>
      <c r="F35" t="s">
        <v>21</v>
      </c>
      <c r="G35" t="s">
        <v>893</v>
      </c>
      <c r="H35">
        <v>19</v>
      </c>
      <c r="I35" t="s">
        <v>9</v>
      </c>
      <c r="J35">
        <v>19</v>
      </c>
      <c r="K35">
        <v>6058.94</v>
      </c>
      <c r="L35">
        <v>100.965</v>
      </c>
      <c r="M35">
        <v>60.01</v>
      </c>
      <c r="N35">
        <v>149</v>
      </c>
      <c r="P35" s="6">
        <v>24.591760274899574</v>
      </c>
      <c r="Q35" s="6">
        <v>2.4829195134144308</v>
      </c>
      <c r="W35" s="29"/>
      <c r="X35" s="29"/>
      <c r="Y35" s="29"/>
      <c r="Z35" s="29"/>
      <c r="AA35" s="29"/>
      <c r="AB35" s="29"/>
      <c r="AC35" s="29"/>
      <c r="AD35" s="29"/>
      <c r="AE35" s="29"/>
      <c r="AF35" s="29"/>
    </row>
    <row r="36" spans="1:32" x14ac:dyDescent="0.25">
      <c r="A36" t="s">
        <v>682</v>
      </c>
      <c r="B36" t="s">
        <v>18</v>
      </c>
      <c r="C36" t="s">
        <v>898</v>
      </c>
      <c r="D36" t="s">
        <v>892</v>
      </c>
      <c r="E36" t="s">
        <v>20</v>
      </c>
      <c r="F36" t="s">
        <v>21</v>
      </c>
      <c r="G36" t="s">
        <v>893</v>
      </c>
      <c r="H36">
        <v>18</v>
      </c>
      <c r="I36" t="s">
        <v>9</v>
      </c>
      <c r="J36">
        <v>18</v>
      </c>
      <c r="K36">
        <v>4149.6030000000001</v>
      </c>
      <c r="L36">
        <v>95.022000000000006</v>
      </c>
      <c r="M36">
        <v>43.67</v>
      </c>
      <c r="N36">
        <v>70</v>
      </c>
      <c r="P36" s="6">
        <v>16.869083620770471</v>
      </c>
      <c r="Q36" s="6">
        <v>1.6029310739638194</v>
      </c>
      <c r="W36" s="29"/>
      <c r="X36" s="29"/>
      <c r="Y36" s="29"/>
      <c r="Z36" s="29"/>
      <c r="AA36" s="29"/>
      <c r="AB36" s="29"/>
      <c r="AC36" s="29"/>
      <c r="AD36" s="29"/>
      <c r="AE36" s="29"/>
      <c r="AF36" s="29"/>
    </row>
    <row r="37" spans="1:32" x14ac:dyDescent="0.25">
      <c r="A37" t="s">
        <v>682</v>
      </c>
      <c r="B37" t="s">
        <v>18</v>
      </c>
      <c r="C37" t="s">
        <v>898</v>
      </c>
      <c r="D37" t="s">
        <v>892</v>
      </c>
      <c r="E37" t="s">
        <v>20</v>
      </c>
      <c r="F37" t="s">
        <v>21</v>
      </c>
      <c r="G37" t="s">
        <v>893</v>
      </c>
      <c r="H37">
        <v>18</v>
      </c>
      <c r="I37" t="s">
        <v>9</v>
      </c>
      <c r="J37">
        <v>18</v>
      </c>
      <c r="K37">
        <v>4149.6030000000001</v>
      </c>
      <c r="L37">
        <v>95.022000000000006</v>
      </c>
      <c r="M37">
        <v>43.67</v>
      </c>
      <c r="N37">
        <v>70</v>
      </c>
      <c r="P37" s="6">
        <v>16.869083620770471</v>
      </c>
      <c r="Q37" s="6">
        <v>1.6029310739638194</v>
      </c>
      <c r="W37" s="29"/>
      <c r="X37" s="29"/>
      <c r="Y37" s="29"/>
      <c r="Z37" s="29"/>
      <c r="AA37" s="29"/>
      <c r="AB37" s="29"/>
      <c r="AC37" s="29"/>
      <c r="AD37" s="29"/>
      <c r="AE37" s="29"/>
      <c r="AF37" s="29"/>
    </row>
    <row r="38" spans="1:32" x14ac:dyDescent="0.25">
      <c r="A38" t="s">
        <v>682</v>
      </c>
      <c r="B38" t="s">
        <v>18</v>
      </c>
      <c r="C38" t="s">
        <v>904</v>
      </c>
      <c r="D38" t="s">
        <v>892</v>
      </c>
      <c r="E38" t="s">
        <v>20</v>
      </c>
      <c r="F38" t="s">
        <v>21</v>
      </c>
      <c r="G38" t="s">
        <v>893</v>
      </c>
      <c r="H38">
        <v>18</v>
      </c>
      <c r="I38" t="s">
        <v>9</v>
      </c>
      <c r="J38">
        <v>18</v>
      </c>
      <c r="K38">
        <v>4149.6000000000004</v>
      </c>
      <c r="L38">
        <v>95.022000000000006</v>
      </c>
      <c r="M38">
        <v>43.67</v>
      </c>
      <c r="N38">
        <v>42.475000000000001</v>
      </c>
      <c r="P38" s="6">
        <v>10.235926354347407</v>
      </c>
      <c r="Q38" s="6">
        <v>0.97263567666590334</v>
      </c>
      <c r="W38" s="29"/>
      <c r="X38" s="29"/>
      <c r="Y38" s="29"/>
      <c r="Z38" s="29"/>
      <c r="AA38" s="29"/>
      <c r="AB38" s="29"/>
      <c r="AC38" s="29"/>
      <c r="AD38" s="29"/>
      <c r="AE38" s="29"/>
      <c r="AF38" s="29"/>
    </row>
    <row r="39" spans="1:32" x14ac:dyDescent="0.25">
      <c r="A39" t="s">
        <v>682</v>
      </c>
      <c r="B39" t="s">
        <v>18</v>
      </c>
      <c r="C39" t="s">
        <v>905</v>
      </c>
      <c r="D39" t="s">
        <v>892</v>
      </c>
      <c r="E39" t="s">
        <v>20</v>
      </c>
      <c r="F39" t="s">
        <v>21</v>
      </c>
      <c r="G39" t="s">
        <v>893</v>
      </c>
      <c r="H39">
        <v>19</v>
      </c>
      <c r="I39" t="s">
        <v>9</v>
      </c>
      <c r="J39">
        <v>19</v>
      </c>
      <c r="K39">
        <v>6600</v>
      </c>
      <c r="L39">
        <v>101</v>
      </c>
      <c r="M39">
        <v>65</v>
      </c>
      <c r="N39">
        <v>250</v>
      </c>
      <c r="P39" s="6">
        <v>37.878787878787882</v>
      </c>
      <c r="Q39" s="6">
        <v>3.8461538461538463</v>
      </c>
      <c r="U39" s="30"/>
      <c r="V39" s="30"/>
      <c r="W39" s="29"/>
      <c r="X39" s="29"/>
      <c r="Y39" s="29"/>
      <c r="Z39" s="29"/>
      <c r="AA39" s="29"/>
      <c r="AB39" s="29"/>
      <c r="AC39" s="29"/>
      <c r="AD39" s="29"/>
      <c r="AE39" s="29"/>
      <c r="AF39" s="29"/>
    </row>
    <row r="40" spans="1:32" x14ac:dyDescent="0.25">
      <c r="A40" t="s">
        <v>682</v>
      </c>
      <c r="B40" t="s">
        <v>18</v>
      </c>
      <c r="C40" t="s">
        <v>906</v>
      </c>
      <c r="D40" t="s">
        <v>892</v>
      </c>
      <c r="E40" t="s">
        <v>20</v>
      </c>
      <c r="F40" t="s">
        <v>21</v>
      </c>
      <c r="G40" t="s">
        <v>893</v>
      </c>
      <c r="H40">
        <v>19</v>
      </c>
      <c r="I40" t="s">
        <v>9</v>
      </c>
      <c r="J40">
        <v>19</v>
      </c>
      <c r="K40">
        <v>7010.13</v>
      </c>
      <c r="L40">
        <v>120.89</v>
      </c>
      <c r="M40">
        <v>57.99</v>
      </c>
      <c r="N40">
        <v>113.85176470588236</v>
      </c>
      <c r="P40" s="6">
        <v>16.241034717741663</v>
      </c>
      <c r="Q40" s="6">
        <v>1.9632999604394268</v>
      </c>
      <c r="U40" s="30"/>
      <c r="V40" s="30"/>
      <c r="W40" s="29"/>
      <c r="X40" s="29"/>
      <c r="Y40" s="29"/>
      <c r="Z40" s="29"/>
      <c r="AA40" s="29"/>
      <c r="AB40" s="29"/>
      <c r="AC40" s="29"/>
      <c r="AD40" s="29"/>
      <c r="AE40" s="29"/>
      <c r="AF40" s="29"/>
    </row>
    <row r="41" spans="1:32" x14ac:dyDescent="0.25">
      <c r="A41" t="s">
        <v>682</v>
      </c>
      <c r="B41" t="s">
        <v>18</v>
      </c>
      <c r="C41" t="s">
        <v>907</v>
      </c>
      <c r="D41" t="s">
        <v>892</v>
      </c>
      <c r="E41" t="s">
        <v>20</v>
      </c>
      <c r="F41" t="s">
        <v>21</v>
      </c>
      <c r="G41" t="s">
        <v>893</v>
      </c>
      <c r="H41">
        <v>17</v>
      </c>
      <c r="I41" t="s">
        <v>9</v>
      </c>
      <c r="J41">
        <v>17</v>
      </c>
      <c r="K41">
        <v>3455</v>
      </c>
      <c r="L41">
        <v>117.9</v>
      </c>
      <c r="M41">
        <v>29.3</v>
      </c>
      <c r="N41">
        <v>187.78</v>
      </c>
      <c r="P41" s="6">
        <v>54.350217076700439</v>
      </c>
      <c r="Q41" s="6">
        <v>6.4088737201365182</v>
      </c>
      <c r="Z41" s="29"/>
      <c r="AA41" s="29"/>
      <c r="AB41" s="29"/>
      <c r="AC41" s="29"/>
      <c r="AD41" s="29"/>
      <c r="AE41" s="29"/>
      <c r="AF41" s="29"/>
    </row>
    <row r="42" spans="1:32" x14ac:dyDescent="0.25">
      <c r="A42" t="s">
        <v>682</v>
      </c>
      <c r="B42" t="s">
        <v>18</v>
      </c>
      <c r="C42" t="s">
        <v>908</v>
      </c>
      <c r="D42" t="s">
        <v>892</v>
      </c>
      <c r="E42" t="s">
        <v>20</v>
      </c>
      <c r="F42" t="s">
        <v>21</v>
      </c>
      <c r="G42" t="s">
        <v>893</v>
      </c>
      <c r="H42">
        <v>18</v>
      </c>
      <c r="I42" t="s">
        <v>9</v>
      </c>
      <c r="J42">
        <v>18</v>
      </c>
      <c r="K42">
        <v>4463</v>
      </c>
      <c r="L42">
        <v>89.26</v>
      </c>
      <c r="M42">
        <v>50</v>
      </c>
      <c r="N42">
        <v>297</v>
      </c>
      <c r="P42" s="6">
        <v>66.547165583688098</v>
      </c>
      <c r="Q42" s="6">
        <v>5.94</v>
      </c>
      <c r="Z42" s="29"/>
      <c r="AA42" s="29"/>
      <c r="AB42" s="29"/>
      <c r="AC42" s="29"/>
      <c r="AD42" s="29"/>
      <c r="AE42" s="29"/>
      <c r="AF42" s="60"/>
    </row>
    <row r="43" spans="1:32" x14ac:dyDescent="0.25">
      <c r="A43" t="s">
        <v>682</v>
      </c>
      <c r="B43" t="s">
        <v>18</v>
      </c>
      <c r="C43" t="s">
        <v>909</v>
      </c>
      <c r="D43" t="s">
        <v>892</v>
      </c>
      <c r="E43" t="s">
        <v>20</v>
      </c>
      <c r="F43" t="s">
        <v>21</v>
      </c>
      <c r="G43" t="s">
        <v>893</v>
      </c>
      <c r="H43">
        <v>18</v>
      </c>
      <c r="I43" t="s">
        <v>9</v>
      </c>
      <c r="J43">
        <v>18</v>
      </c>
      <c r="K43">
        <v>4149.6000000000004</v>
      </c>
      <c r="L43">
        <v>95.022000000000006</v>
      </c>
      <c r="M43">
        <v>43.67</v>
      </c>
      <c r="N43">
        <v>115</v>
      </c>
      <c r="P43" s="6">
        <v>27.713514555619817</v>
      </c>
      <c r="Q43" s="6">
        <v>2.6333867643691322</v>
      </c>
      <c r="AA43" s="29"/>
      <c r="AB43" s="29"/>
      <c r="AC43" s="29"/>
      <c r="AD43" s="29"/>
      <c r="AE43" s="29"/>
      <c r="AF43" s="29"/>
    </row>
    <row r="44" spans="1:32" x14ac:dyDescent="0.25">
      <c r="A44" t="s">
        <v>23</v>
      </c>
      <c r="B44" t="s">
        <v>18</v>
      </c>
      <c r="D44" s="44" t="s">
        <v>893</v>
      </c>
      <c r="E44" s="42" t="s">
        <v>25</v>
      </c>
      <c r="F44" t="s">
        <v>21</v>
      </c>
      <c r="G44" t="s">
        <v>893</v>
      </c>
      <c r="H44" s="5">
        <v>17</v>
      </c>
      <c r="I44" s="5" t="s">
        <v>9</v>
      </c>
      <c r="J44">
        <v>17</v>
      </c>
      <c r="K44" s="50">
        <v>1215</v>
      </c>
      <c r="L44" s="50">
        <v>55.227272727272727</v>
      </c>
      <c r="M44" s="52">
        <v>22</v>
      </c>
      <c r="N44" s="55">
        <v>59.99</v>
      </c>
      <c r="O44" s="16" t="s">
        <v>1204</v>
      </c>
      <c r="P44" s="6">
        <v>49.374485596707821</v>
      </c>
      <c r="Q44" s="6">
        <v>2.726818181818182</v>
      </c>
      <c r="AA44" s="29"/>
      <c r="AB44" s="29"/>
      <c r="AC44" s="29"/>
      <c r="AD44" s="29"/>
      <c r="AE44" s="29"/>
      <c r="AF44" s="29"/>
    </row>
    <row r="45" spans="1:32" x14ac:dyDescent="0.25">
      <c r="A45" t="s">
        <v>23</v>
      </c>
      <c r="B45" t="s">
        <v>18</v>
      </c>
      <c r="D45" s="42" t="s">
        <v>893</v>
      </c>
      <c r="E45" s="42" t="s">
        <v>25</v>
      </c>
      <c r="F45" t="s">
        <v>21</v>
      </c>
      <c r="G45" t="s">
        <v>893</v>
      </c>
      <c r="H45" s="5">
        <v>17</v>
      </c>
      <c r="I45" s="5" t="s">
        <v>9</v>
      </c>
      <c r="J45">
        <v>17</v>
      </c>
      <c r="K45" s="49">
        <v>1800</v>
      </c>
      <c r="L45" s="49">
        <v>75</v>
      </c>
      <c r="M45" s="51">
        <v>24</v>
      </c>
      <c r="N45" s="53">
        <v>101.36612021857923</v>
      </c>
      <c r="O45" s="11" t="s">
        <v>1205</v>
      </c>
      <c r="P45" s="6">
        <v>56.314511232544014</v>
      </c>
      <c r="Q45" s="6">
        <v>4.2235883424408014</v>
      </c>
      <c r="AA45" s="29"/>
      <c r="AB45" s="29"/>
      <c r="AC45" s="29"/>
      <c r="AD45" s="29"/>
      <c r="AE45" s="29"/>
      <c r="AF45" s="29"/>
    </row>
    <row r="46" spans="1:32" x14ac:dyDescent="0.25">
      <c r="A46" t="s">
        <v>23</v>
      </c>
      <c r="B46" t="s">
        <v>18</v>
      </c>
      <c r="D46" s="44" t="s">
        <v>893</v>
      </c>
      <c r="E46" s="42" t="s">
        <v>25</v>
      </c>
      <c r="F46" t="s">
        <v>21</v>
      </c>
      <c r="G46" t="s">
        <v>893</v>
      </c>
      <c r="H46" s="5">
        <v>17</v>
      </c>
      <c r="I46" s="5" t="s">
        <v>9</v>
      </c>
      <c r="J46">
        <v>17</v>
      </c>
      <c r="K46" s="50">
        <v>1955</v>
      </c>
      <c r="L46" s="50">
        <v>75.192307692307693</v>
      </c>
      <c r="M46" s="52">
        <v>26</v>
      </c>
      <c r="N46" s="55">
        <v>265</v>
      </c>
      <c r="O46" s="16" t="s">
        <v>1206</v>
      </c>
      <c r="P46" s="6">
        <v>135.54987212276214</v>
      </c>
      <c r="Q46" s="6">
        <v>10.192307692307692</v>
      </c>
      <c r="AA46" s="29"/>
      <c r="AB46" s="29"/>
      <c r="AC46" s="29"/>
      <c r="AD46" s="29"/>
      <c r="AE46" s="29"/>
      <c r="AF46" s="29"/>
    </row>
    <row r="47" spans="1:32" x14ac:dyDescent="0.25">
      <c r="A47" t="s">
        <v>23</v>
      </c>
      <c r="B47" t="s">
        <v>18</v>
      </c>
      <c r="D47" s="44" t="s">
        <v>893</v>
      </c>
      <c r="E47" s="42" t="s">
        <v>25</v>
      </c>
      <c r="F47" t="s">
        <v>21</v>
      </c>
      <c r="G47" t="s">
        <v>893</v>
      </c>
      <c r="H47" s="5">
        <v>17</v>
      </c>
      <c r="I47" s="5" t="s">
        <v>9</v>
      </c>
      <c r="J47">
        <v>17</v>
      </c>
      <c r="K47" s="50">
        <v>2985</v>
      </c>
      <c r="L47" s="50">
        <v>99.5</v>
      </c>
      <c r="M47" s="52">
        <v>30</v>
      </c>
      <c r="N47" s="55">
        <v>228.41530054644807</v>
      </c>
      <c r="O47" s="16" t="s">
        <v>1207</v>
      </c>
      <c r="P47" s="6">
        <v>76.52103870902782</v>
      </c>
      <c r="Q47" s="6">
        <v>7.6138433515482689</v>
      </c>
      <c r="AA47" s="29"/>
      <c r="AB47" s="29"/>
      <c r="AC47" s="29"/>
      <c r="AD47" s="29"/>
      <c r="AE47" s="29"/>
      <c r="AF47" s="29"/>
    </row>
    <row r="48" spans="1:32" x14ac:dyDescent="0.25">
      <c r="A48" t="s">
        <v>23</v>
      </c>
      <c r="B48" t="s">
        <v>18</v>
      </c>
      <c r="D48" s="42" t="s">
        <v>893</v>
      </c>
      <c r="E48" s="42" t="s">
        <v>37</v>
      </c>
      <c r="F48" t="s">
        <v>21</v>
      </c>
      <c r="G48" t="s">
        <v>893</v>
      </c>
      <c r="H48" s="5">
        <v>17</v>
      </c>
      <c r="I48" s="5" t="s">
        <v>9</v>
      </c>
      <c r="J48">
        <v>17</v>
      </c>
      <c r="K48" s="49">
        <v>3274</v>
      </c>
      <c r="L48" s="49">
        <v>88.486486486486484</v>
      </c>
      <c r="M48" s="51">
        <v>37</v>
      </c>
      <c r="N48" s="53">
        <v>240.30054644808743</v>
      </c>
      <c r="O48" s="7" t="s">
        <v>1208</v>
      </c>
      <c r="P48" s="6">
        <v>73.396623838756085</v>
      </c>
      <c r="Q48" s="6">
        <v>6.494609363461822</v>
      </c>
      <c r="AA48" s="29"/>
      <c r="AB48" s="29"/>
      <c r="AC48" s="29"/>
      <c r="AD48" s="29"/>
      <c r="AE48" s="29"/>
      <c r="AF48" s="29"/>
    </row>
    <row r="49" spans="1:32" x14ac:dyDescent="0.25">
      <c r="A49" t="s">
        <v>23</v>
      </c>
      <c r="B49" t="s">
        <v>18</v>
      </c>
      <c r="D49" s="44" t="s">
        <v>893</v>
      </c>
      <c r="E49" s="42" t="s">
        <v>25</v>
      </c>
      <c r="F49" t="s">
        <v>21</v>
      </c>
      <c r="G49" t="s">
        <v>893</v>
      </c>
      <c r="H49" s="5">
        <v>17</v>
      </c>
      <c r="I49" s="5" t="s">
        <v>9</v>
      </c>
      <c r="J49">
        <v>17</v>
      </c>
      <c r="K49" s="50">
        <v>3285</v>
      </c>
      <c r="L49" s="50">
        <v>71.273595139943581</v>
      </c>
      <c r="M49" s="52">
        <v>46.09</v>
      </c>
      <c r="N49" s="55">
        <v>189.66</v>
      </c>
      <c r="O49" s="16" t="s">
        <v>1209</v>
      </c>
      <c r="P49" s="6">
        <v>57.735159817351594</v>
      </c>
      <c r="Q49" s="6">
        <v>4.114992406161857</v>
      </c>
      <c r="AA49" s="29"/>
      <c r="AB49" s="29"/>
      <c r="AC49" s="29"/>
      <c r="AD49" s="29"/>
      <c r="AE49" s="29"/>
      <c r="AF49" s="29"/>
    </row>
    <row r="50" spans="1:32" x14ac:dyDescent="0.25">
      <c r="A50" t="s">
        <v>23</v>
      </c>
      <c r="B50" t="s">
        <v>18</v>
      </c>
      <c r="D50" s="42" t="s">
        <v>893</v>
      </c>
      <c r="E50" s="42" t="s">
        <v>37</v>
      </c>
      <c r="F50" t="s">
        <v>21</v>
      </c>
      <c r="G50" t="s">
        <v>893</v>
      </c>
      <c r="H50" s="5">
        <v>17</v>
      </c>
      <c r="I50" s="5" t="s">
        <v>9</v>
      </c>
      <c r="J50">
        <v>17</v>
      </c>
      <c r="K50" s="49">
        <v>3760</v>
      </c>
      <c r="L50" s="49">
        <v>75.2</v>
      </c>
      <c r="M50" s="51">
        <v>50</v>
      </c>
      <c r="N50" s="53">
        <v>351.36612021857923</v>
      </c>
      <c r="O50" s="11" t="s">
        <v>1210</v>
      </c>
      <c r="P50" s="6">
        <v>93.448436228345528</v>
      </c>
      <c r="Q50" s="6">
        <v>7.027322404371585</v>
      </c>
      <c r="AA50" s="29"/>
      <c r="AB50" s="29"/>
      <c r="AC50" s="29"/>
      <c r="AD50" s="29"/>
      <c r="AE50" s="29"/>
      <c r="AF50" s="29"/>
    </row>
    <row r="51" spans="1:32" x14ac:dyDescent="0.25">
      <c r="A51" t="s">
        <v>23</v>
      </c>
      <c r="B51" t="s">
        <v>18</v>
      </c>
      <c r="D51" s="12" t="s">
        <v>893</v>
      </c>
      <c r="E51" s="7" t="s">
        <v>37</v>
      </c>
      <c r="F51" t="s">
        <v>21</v>
      </c>
      <c r="G51" t="s">
        <v>893</v>
      </c>
      <c r="H51" s="5">
        <v>17</v>
      </c>
      <c r="I51" s="5" t="s">
        <v>9</v>
      </c>
      <c r="J51">
        <v>17</v>
      </c>
      <c r="K51" s="13">
        <v>3820</v>
      </c>
      <c r="L51" s="13">
        <v>76.400000000000006</v>
      </c>
      <c r="M51" s="14">
        <v>50</v>
      </c>
      <c r="N51" s="15">
        <v>319.67213114754099</v>
      </c>
      <c r="O51" s="16" t="s">
        <v>1211</v>
      </c>
      <c r="P51" s="6">
        <v>83.683803965324856</v>
      </c>
      <c r="Q51" s="6">
        <v>6.3934426229508201</v>
      </c>
      <c r="AA51" s="29"/>
      <c r="AB51" s="29"/>
      <c r="AC51" s="29"/>
      <c r="AD51" s="29"/>
      <c r="AE51" s="29"/>
      <c r="AF51" s="29"/>
    </row>
    <row r="52" spans="1:32" x14ac:dyDescent="0.25">
      <c r="A52" t="s">
        <v>23</v>
      </c>
      <c r="B52" t="s">
        <v>18</v>
      </c>
      <c r="D52" s="7" t="s">
        <v>893</v>
      </c>
      <c r="E52" s="7" t="s">
        <v>25</v>
      </c>
      <c r="F52" t="s">
        <v>21</v>
      </c>
      <c r="G52" t="s">
        <v>893</v>
      </c>
      <c r="H52" s="5">
        <v>17</v>
      </c>
      <c r="I52" s="5" t="s">
        <v>9</v>
      </c>
      <c r="J52">
        <v>17</v>
      </c>
      <c r="K52" s="8">
        <v>3831</v>
      </c>
      <c r="L52" s="8">
        <v>141.88888888888889</v>
      </c>
      <c r="M52" s="9">
        <v>27</v>
      </c>
      <c r="N52" s="10">
        <v>103.27868852459017</v>
      </c>
      <c r="O52" s="11" t="s">
        <v>1212</v>
      </c>
      <c r="P52" s="6">
        <v>26.958676200623902</v>
      </c>
      <c r="Q52" s="6">
        <v>3.8251366120218582</v>
      </c>
    </row>
    <row r="53" spans="1:32" x14ac:dyDescent="0.25">
      <c r="A53" t="s">
        <v>23</v>
      </c>
      <c r="B53" t="s">
        <v>18</v>
      </c>
      <c r="D53" s="12" t="s">
        <v>893</v>
      </c>
      <c r="E53" s="7" t="s">
        <v>37</v>
      </c>
      <c r="F53" t="s">
        <v>21</v>
      </c>
      <c r="G53" t="s">
        <v>893</v>
      </c>
      <c r="H53" s="5">
        <v>17</v>
      </c>
      <c r="I53" s="5" t="s">
        <v>9</v>
      </c>
      <c r="J53">
        <v>17</v>
      </c>
      <c r="K53" s="13">
        <v>3870</v>
      </c>
      <c r="L53" s="13">
        <v>74.42307692307692</v>
      </c>
      <c r="M53" s="14">
        <v>52</v>
      </c>
      <c r="N53" s="15">
        <v>313.66120218579232</v>
      </c>
      <c r="O53" s="16" t="s">
        <v>1213</v>
      </c>
      <c r="P53" s="6">
        <v>81.049406249558743</v>
      </c>
      <c r="Q53" s="6">
        <v>6.0319461958806215</v>
      </c>
    </row>
    <row r="54" spans="1:32" x14ac:dyDescent="0.25">
      <c r="A54" t="s">
        <v>23</v>
      </c>
      <c r="B54" t="s">
        <v>18</v>
      </c>
      <c r="D54" s="7" t="s">
        <v>893</v>
      </c>
      <c r="E54" s="7" t="s">
        <v>25</v>
      </c>
      <c r="F54" t="s">
        <v>21</v>
      </c>
      <c r="G54" t="s">
        <v>893</v>
      </c>
      <c r="H54" s="5">
        <v>17</v>
      </c>
      <c r="I54" s="5" t="s">
        <v>9</v>
      </c>
      <c r="J54">
        <v>17</v>
      </c>
      <c r="K54" s="8">
        <v>3910</v>
      </c>
      <c r="L54" s="8">
        <v>118.48484848484848</v>
      </c>
      <c r="M54" s="9">
        <v>33</v>
      </c>
      <c r="N54" s="10">
        <v>231.28415300546447</v>
      </c>
      <c r="O54" s="11" t="s">
        <v>1214</v>
      </c>
      <c r="P54" s="6">
        <v>59.151957290400119</v>
      </c>
      <c r="Q54" s="6">
        <v>7.0086106971352873</v>
      </c>
    </row>
    <row r="55" spans="1:32" x14ac:dyDescent="0.25">
      <c r="A55" t="s">
        <v>23</v>
      </c>
      <c r="B55" t="s">
        <v>18</v>
      </c>
      <c r="D55" s="12" t="s">
        <v>893</v>
      </c>
      <c r="E55" s="7" t="s">
        <v>25</v>
      </c>
      <c r="F55" t="s">
        <v>21</v>
      </c>
      <c r="G55" t="s">
        <v>893</v>
      </c>
      <c r="H55" s="5">
        <v>17</v>
      </c>
      <c r="I55" s="5" t="s">
        <v>9</v>
      </c>
      <c r="J55">
        <v>17</v>
      </c>
      <c r="K55" s="13">
        <v>4100</v>
      </c>
      <c r="L55" s="13">
        <v>113.88888888888889</v>
      </c>
      <c r="M55" s="14">
        <v>36</v>
      </c>
      <c r="N55" s="15">
        <v>213.11475409836063</v>
      </c>
      <c r="O55" s="12" t="s">
        <v>1215</v>
      </c>
      <c r="P55" s="6">
        <v>51.979208316673322</v>
      </c>
      <c r="Q55" s="6">
        <v>5.9198542805100178</v>
      </c>
    </row>
    <row r="56" spans="1:32" x14ac:dyDescent="0.25">
      <c r="A56" t="s">
        <v>23</v>
      </c>
      <c r="B56" t="s">
        <v>18</v>
      </c>
      <c r="D56" s="7" t="s">
        <v>893</v>
      </c>
      <c r="E56" s="7" t="s">
        <v>25</v>
      </c>
      <c r="F56" t="s">
        <v>21</v>
      </c>
      <c r="G56" t="s">
        <v>893</v>
      </c>
      <c r="H56" s="5">
        <v>18</v>
      </c>
      <c r="I56" s="5" t="s">
        <v>9</v>
      </c>
      <c r="J56">
        <v>18</v>
      </c>
      <c r="K56" s="8">
        <v>4428</v>
      </c>
      <c r="L56" s="8">
        <v>100.63636363636364</v>
      </c>
      <c r="M56" s="9">
        <v>44</v>
      </c>
      <c r="N56" s="10">
        <v>443.71584699453553</v>
      </c>
      <c r="O56" s="11" t="s">
        <v>1216</v>
      </c>
      <c r="P56" s="6">
        <v>100.20683084790775</v>
      </c>
      <c r="Q56" s="6">
        <v>10.084451068057625</v>
      </c>
    </row>
    <row r="57" spans="1:32" x14ac:dyDescent="0.25">
      <c r="A57" t="s">
        <v>23</v>
      </c>
      <c r="B57" t="s">
        <v>18</v>
      </c>
      <c r="D57" s="12" t="s">
        <v>893</v>
      </c>
      <c r="E57" s="7" t="s">
        <v>25</v>
      </c>
      <c r="F57" t="s">
        <v>21</v>
      </c>
      <c r="G57" t="s">
        <v>893</v>
      </c>
      <c r="H57" s="5">
        <v>18</v>
      </c>
      <c r="I57" s="5" t="s">
        <v>9</v>
      </c>
      <c r="J57">
        <v>18</v>
      </c>
      <c r="K57" s="13">
        <v>4500</v>
      </c>
      <c r="L57" s="13">
        <v>64.285714285714292</v>
      </c>
      <c r="M57" s="14">
        <v>70</v>
      </c>
      <c r="N57" s="15">
        <v>279.99</v>
      </c>
      <c r="O57" s="12" t="s">
        <v>1217</v>
      </c>
      <c r="P57" s="6">
        <v>62.220000000000006</v>
      </c>
      <c r="Q57" s="6">
        <v>3.999857142857143</v>
      </c>
    </row>
    <row r="58" spans="1:32" x14ac:dyDescent="0.25">
      <c r="A58" t="s">
        <v>23</v>
      </c>
      <c r="B58" t="s">
        <v>18</v>
      </c>
      <c r="D58" s="7" t="s">
        <v>893</v>
      </c>
      <c r="E58" s="7" t="s">
        <v>25</v>
      </c>
      <c r="F58" t="s">
        <v>21</v>
      </c>
      <c r="G58" t="s">
        <v>893</v>
      </c>
      <c r="H58" s="5">
        <v>18</v>
      </c>
      <c r="I58" s="5" t="s">
        <v>9</v>
      </c>
      <c r="J58">
        <v>18</v>
      </c>
      <c r="K58" s="8">
        <v>4500</v>
      </c>
      <c r="L58" s="8">
        <v>86.538461538461533</v>
      </c>
      <c r="M58" s="9">
        <v>52</v>
      </c>
      <c r="N58" s="10">
        <v>144.99</v>
      </c>
      <c r="O58" s="11" t="s">
        <v>1218</v>
      </c>
      <c r="P58" s="6">
        <v>32.22</v>
      </c>
      <c r="Q58" s="6">
        <v>2.7882692307692309</v>
      </c>
    </row>
    <row r="59" spans="1:32" x14ac:dyDescent="0.25">
      <c r="A59" t="s">
        <v>23</v>
      </c>
      <c r="B59" t="s">
        <v>18</v>
      </c>
      <c r="D59" s="12" t="s">
        <v>893</v>
      </c>
      <c r="E59" s="7" t="s">
        <v>25</v>
      </c>
      <c r="F59" t="s">
        <v>21</v>
      </c>
      <c r="G59" t="s">
        <v>893</v>
      </c>
      <c r="H59" s="5">
        <v>18</v>
      </c>
      <c r="I59" s="5" t="s">
        <v>9</v>
      </c>
      <c r="J59">
        <v>18</v>
      </c>
      <c r="K59" s="13">
        <v>4855</v>
      </c>
      <c r="L59" s="13">
        <v>121.375</v>
      </c>
      <c r="M59" s="14">
        <v>40</v>
      </c>
      <c r="N59" s="15">
        <v>112.97814207650273</v>
      </c>
      <c r="O59" s="16" t="s">
        <v>1219</v>
      </c>
      <c r="P59" s="6">
        <v>23.270472106385736</v>
      </c>
      <c r="Q59" s="6">
        <v>2.8244535519125682</v>
      </c>
    </row>
    <row r="60" spans="1:32" x14ac:dyDescent="0.25">
      <c r="A60" t="s">
        <v>23</v>
      </c>
      <c r="B60" t="s">
        <v>18</v>
      </c>
      <c r="D60" s="7" t="s">
        <v>893</v>
      </c>
      <c r="E60" s="7" t="s">
        <v>25</v>
      </c>
      <c r="F60" t="s">
        <v>21</v>
      </c>
      <c r="G60" t="s">
        <v>893</v>
      </c>
      <c r="H60" s="5">
        <v>18</v>
      </c>
      <c r="I60" s="5" t="s">
        <v>9</v>
      </c>
      <c r="J60">
        <v>18</v>
      </c>
      <c r="K60" s="8">
        <v>4977</v>
      </c>
      <c r="L60" s="8">
        <v>110.6</v>
      </c>
      <c r="M60" s="9">
        <v>45</v>
      </c>
      <c r="N60" s="10">
        <v>328.14207650273221</v>
      </c>
      <c r="O60" s="11" t="s">
        <v>1220</v>
      </c>
      <c r="P60" s="6">
        <v>65.931701125724771</v>
      </c>
      <c r="Q60" s="6">
        <v>7.2920461445051599</v>
      </c>
    </row>
    <row r="61" spans="1:32" x14ac:dyDescent="0.25">
      <c r="A61" t="s">
        <v>23</v>
      </c>
      <c r="B61" t="s">
        <v>18</v>
      </c>
      <c r="D61" s="7" t="s">
        <v>893</v>
      </c>
      <c r="E61" s="7" t="s">
        <v>37</v>
      </c>
      <c r="F61" t="s">
        <v>21</v>
      </c>
      <c r="G61" t="s">
        <v>893</v>
      </c>
      <c r="H61" s="5">
        <v>18</v>
      </c>
      <c r="I61" s="5" t="s">
        <v>9</v>
      </c>
      <c r="J61">
        <v>18</v>
      </c>
      <c r="K61" s="8">
        <v>5000</v>
      </c>
      <c r="L61" s="8">
        <v>87.719298245614041</v>
      </c>
      <c r="M61" s="9">
        <v>57</v>
      </c>
      <c r="N61" s="10">
        <v>330.60109289617486</v>
      </c>
      <c r="O61" s="11" t="s">
        <v>1221</v>
      </c>
      <c r="P61" s="6">
        <v>66.120218579234972</v>
      </c>
      <c r="Q61" s="6">
        <v>5.8000191736171027</v>
      </c>
    </row>
    <row r="62" spans="1:32" x14ac:dyDescent="0.25">
      <c r="A62" t="s">
        <v>23</v>
      </c>
      <c r="B62" t="s">
        <v>18</v>
      </c>
      <c r="D62" s="12" t="s">
        <v>893</v>
      </c>
      <c r="E62" s="7" t="s">
        <v>25</v>
      </c>
      <c r="F62" t="s">
        <v>21</v>
      </c>
      <c r="G62" t="s">
        <v>893</v>
      </c>
      <c r="H62" s="5">
        <v>18</v>
      </c>
      <c r="I62" s="5" t="s">
        <v>9</v>
      </c>
      <c r="J62">
        <v>18</v>
      </c>
      <c r="K62" s="13">
        <v>5000</v>
      </c>
      <c r="L62" s="13">
        <v>62.5</v>
      </c>
      <c r="M62" s="14">
        <v>80</v>
      </c>
      <c r="N62" s="15">
        <v>99.97</v>
      </c>
      <c r="O62" s="16" t="s">
        <v>1222</v>
      </c>
      <c r="P62" s="6">
        <v>19.994</v>
      </c>
      <c r="Q62" s="6">
        <v>1.249625</v>
      </c>
    </row>
    <row r="63" spans="1:32" x14ac:dyDescent="0.25">
      <c r="A63" t="s">
        <v>23</v>
      </c>
      <c r="B63" t="s">
        <v>18</v>
      </c>
      <c r="D63" s="7" t="s">
        <v>893</v>
      </c>
      <c r="E63" s="7" t="s">
        <v>20</v>
      </c>
      <c r="F63" t="s">
        <v>21</v>
      </c>
      <c r="G63" t="s">
        <v>893</v>
      </c>
      <c r="H63" s="5">
        <v>18</v>
      </c>
      <c r="I63" s="5" t="s">
        <v>9</v>
      </c>
      <c r="J63">
        <v>18</v>
      </c>
      <c r="K63" s="8">
        <v>5000</v>
      </c>
      <c r="L63" s="8">
        <v>106.38297872340425</v>
      </c>
      <c r="M63" s="9">
        <v>47</v>
      </c>
      <c r="N63" s="10">
        <v>180.87431693989069</v>
      </c>
      <c r="O63" s="11" t="s">
        <v>1223</v>
      </c>
      <c r="P63" s="6">
        <v>36.174863387978135</v>
      </c>
      <c r="Q63" s="6">
        <v>3.8483897221253338</v>
      </c>
    </row>
    <row r="64" spans="1:32" x14ac:dyDescent="0.25">
      <c r="A64" t="s">
        <v>23</v>
      </c>
      <c r="B64" t="s">
        <v>18</v>
      </c>
      <c r="D64" s="12" t="s">
        <v>893</v>
      </c>
      <c r="E64" s="7" t="s">
        <v>20</v>
      </c>
      <c r="F64" t="s">
        <v>21</v>
      </c>
      <c r="G64" t="s">
        <v>893</v>
      </c>
      <c r="H64" s="5">
        <v>18</v>
      </c>
      <c r="I64" s="5" t="s">
        <v>9</v>
      </c>
      <c r="J64">
        <v>18</v>
      </c>
      <c r="K64" s="13">
        <v>5316</v>
      </c>
      <c r="L64" s="13">
        <v>113.1063829787234</v>
      </c>
      <c r="M64" s="14">
        <v>47</v>
      </c>
      <c r="N64" s="15">
        <v>315.57377049180326</v>
      </c>
      <c r="O64" s="12" t="s">
        <v>1224</v>
      </c>
      <c r="P64" s="6">
        <v>59.363011755418221</v>
      </c>
      <c r="Q64" s="6">
        <v>6.7143355423787927</v>
      </c>
    </row>
    <row r="65" spans="1:17" x14ac:dyDescent="0.25">
      <c r="A65" t="s">
        <v>23</v>
      </c>
      <c r="B65" t="s">
        <v>18</v>
      </c>
      <c r="D65" s="7" t="s">
        <v>893</v>
      </c>
      <c r="E65" s="7" t="s">
        <v>20</v>
      </c>
      <c r="F65" t="s">
        <v>21</v>
      </c>
      <c r="G65" t="s">
        <v>893</v>
      </c>
      <c r="H65" s="5">
        <v>18</v>
      </c>
      <c r="I65" s="5" t="s">
        <v>9</v>
      </c>
      <c r="J65">
        <v>18</v>
      </c>
      <c r="K65" s="8">
        <v>5477</v>
      </c>
      <c r="L65" s="8">
        <v>99.581818181818178</v>
      </c>
      <c r="M65" s="9">
        <v>55</v>
      </c>
      <c r="N65" s="10">
        <v>424.59016393442619</v>
      </c>
      <c r="O65" s="7" t="s">
        <v>1225</v>
      </c>
      <c r="P65" s="6">
        <v>77.522396190327953</v>
      </c>
      <c r="Q65" s="6">
        <v>7.7198211624441129</v>
      </c>
    </row>
    <row r="66" spans="1:17" x14ac:dyDescent="0.25">
      <c r="A66" t="s">
        <v>23</v>
      </c>
      <c r="B66" t="s">
        <v>18</v>
      </c>
      <c r="D66" s="12" t="s">
        <v>893</v>
      </c>
      <c r="E66" s="7" t="s">
        <v>20</v>
      </c>
      <c r="F66" t="s">
        <v>21</v>
      </c>
      <c r="G66" t="s">
        <v>893</v>
      </c>
      <c r="H66" s="5">
        <v>18</v>
      </c>
      <c r="I66" s="5" t="s">
        <v>9</v>
      </c>
      <c r="J66">
        <v>18</v>
      </c>
      <c r="K66" s="13">
        <v>5600</v>
      </c>
      <c r="L66" s="13">
        <v>101.81818181818181</v>
      </c>
      <c r="M66" s="14">
        <v>55</v>
      </c>
      <c r="N66" s="15">
        <v>189.99</v>
      </c>
      <c r="O66" s="12" t="s">
        <v>1226</v>
      </c>
      <c r="P66" s="6">
        <v>33.926785714285714</v>
      </c>
      <c r="Q66" s="6">
        <v>3.4543636363636367</v>
      </c>
    </row>
    <row r="67" spans="1:17" x14ac:dyDescent="0.25">
      <c r="A67" t="s">
        <v>23</v>
      </c>
      <c r="B67" t="s">
        <v>18</v>
      </c>
      <c r="D67" s="7" t="s">
        <v>893</v>
      </c>
      <c r="E67" s="7" t="s">
        <v>37</v>
      </c>
      <c r="F67" t="s">
        <v>21</v>
      </c>
      <c r="G67" t="s">
        <v>893</v>
      </c>
      <c r="H67" s="5">
        <v>18</v>
      </c>
      <c r="I67" s="5" t="s">
        <v>9</v>
      </c>
      <c r="J67">
        <v>18</v>
      </c>
      <c r="K67" s="8">
        <v>5672</v>
      </c>
      <c r="L67" s="8">
        <v>88.625</v>
      </c>
      <c r="M67" s="9">
        <v>64</v>
      </c>
      <c r="N67" s="10">
        <v>269.12568306010928</v>
      </c>
      <c r="O67" s="7" t="s">
        <v>1227</v>
      </c>
      <c r="P67" s="6">
        <v>47.448110553615884</v>
      </c>
      <c r="Q67" s="6">
        <v>4.2050887978142075</v>
      </c>
    </row>
    <row r="68" spans="1:17" x14ac:dyDescent="0.25">
      <c r="A68" t="s">
        <v>23</v>
      </c>
      <c r="B68" t="s">
        <v>18</v>
      </c>
      <c r="D68" s="12" t="s">
        <v>893</v>
      </c>
      <c r="E68" s="7" t="s">
        <v>25</v>
      </c>
      <c r="F68" t="s">
        <v>21</v>
      </c>
      <c r="G68" t="s">
        <v>893</v>
      </c>
      <c r="H68" s="5">
        <v>18</v>
      </c>
      <c r="I68" s="5" t="s">
        <v>9</v>
      </c>
      <c r="J68">
        <v>18</v>
      </c>
      <c r="K68" s="13">
        <v>5673</v>
      </c>
      <c r="L68" s="13">
        <v>70.965724293219921</v>
      </c>
      <c r="M68" s="14">
        <v>79.94</v>
      </c>
      <c r="N68" s="15">
        <v>253.08</v>
      </c>
      <c r="O68" s="16" t="s">
        <v>1228</v>
      </c>
      <c r="P68" s="6">
        <v>44.611316763617133</v>
      </c>
      <c r="Q68" s="6">
        <v>3.1658744058043533</v>
      </c>
    </row>
    <row r="69" spans="1:17" x14ac:dyDescent="0.25">
      <c r="A69" t="s">
        <v>23</v>
      </c>
      <c r="B69" t="s">
        <v>18</v>
      </c>
      <c r="D69" s="7" t="s">
        <v>893</v>
      </c>
      <c r="E69" s="7" t="s">
        <v>25</v>
      </c>
      <c r="F69" t="s">
        <v>21</v>
      </c>
      <c r="G69" t="s">
        <v>893</v>
      </c>
      <c r="H69" s="5">
        <v>18</v>
      </c>
      <c r="I69" s="5" t="s">
        <v>9</v>
      </c>
      <c r="J69">
        <v>18</v>
      </c>
      <c r="K69" s="8">
        <v>5673</v>
      </c>
      <c r="L69" s="8">
        <v>70.965724293219921</v>
      </c>
      <c r="M69" s="9">
        <v>79.94</v>
      </c>
      <c r="N69" s="10">
        <v>305.22000000000003</v>
      </c>
      <c r="O69" s="11" t="s">
        <v>1229</v>
      </c>
      <c r="P69" s="6">
        <v>53.802221047065053</v>
      </c>
      <c r="Q69" s="6">
        <v>3.8181135851888923</v>
      </c>
    </row>
    <row r="70" spans="1:17" x14ac:dyDescent="0.25">
      <c r="A70" t="s">
        <v>23</v>
      </c>
      <c r="B70" t="s">
        <v>18</v>
      </c>
      <c r="D70" s="12" t="s">
        <v>893</v>
      </c>
      <c r="E70" s="7" t="s">
        <v>37</v>
      </c>
      <c r="F70" t="s">
        <v>21</v>
      </c>
      <c r="G70" t="s">
        <v>893</v>
      </c>
      <c r="H70" s="5">
        <v>18</v>
      </c>
      <c r="I70" s="5" t="s">
        <v>9</v>
      </c>
      <c r="J70">
        <v>18</v>
      </c>
      <c r="K70" s="13">
        <v>6143</v>
      </c>
      <c r="L70" s="13">
        <v>83.013513513513516</v>
      </c>
      <c r="M70" s="14">
        <v>74</v>
      </c>
      <c r="N70" s="15">
        <v>365.02732240437155</v>
      </c>
      <c r="O70" s="12" t="s">
        <v>1230</v>
      </c>
      <c r="P70" s="6">
        <v>59.421670585116644</v>
      </c>
      <c r="Q70" s="6">
        <v>4.9328016541131294</v>
      </c>
    </row>
    <row r="71" spans="1:17" x14ac:dyDescent="0.25">
      <c r="A71" t="s">
        <v>23</v>
      </c>
      <c r="B71" t="s">
        <v>18</v>
      </c>
      <c r="D71" s="7" t="s">
        <v>893</v>
      </c>
      <c r="E71" s="7" t="s">
        <v>37</v>
      </c>
      <c r="F71" t="s">
        <v>21</v>
      </c>
      <c r="G71" t="s">
        <v>893</v>
      </c>
      <c r="H71" s="5">
        <v>19</v>
      </c>
      <c r="I71" s="5" t="s">
        <v>9</v>
      </c>
      <c r="J71">
        <v>19</v>
      </c>
      <c r="K71" s="8">
        <v>6597</v>
      </c>
      <c r="L71" s="8">
        <v>89.148648648648646</v>
      </c>
      <c r="M71" s="9">
        <v>74</v>
      </c>
      <c r="N71" s="10">
        <v>357.6502732240437</v>
      </c>
      <c r="O71" s="7" t="s">
        <v>1231</v>
      </c>
      <c r="P71" s="6">
        <v>54.214078099748932</v>
      </c>
      <c r="Q71" s="6">
        <v>4.8331118003249145</v>
      </c>
    </row>
    <row r="72" spans="1:17" x14ac:dyDescent="0.25">
      <c r="A72" t="s">
        <v>23</v>
      </c>
      <c r="B72" t="s">
        <v>18</v>
      </c>
      <c r="D72" s="12" t="s">
        <v>893</v>
      </c>
      <c r="E72" s="7" t="s">
        <v>20</v>
      </c>
      <c r="F72" t="s">
        <v>21</v>
      </c>
      <c r="G72" t="s">
        <v>893</v>
      </c>
      <c r="H72" s="5">
        <v>19</v>
      </c>
      <c r="I72" s="5" t="s">
        <v>9</v>
      </c>
      <c r="J72">
        <v>19</v>
      </c>
      <c r="K72" s="13">
        <v>6643</v>
      </c>
      <c r="L72" s="13">
        <v>103.796875</v>
      </c>
      <c r="M72" s="14">
        <v>64</v>
      </c>
      <c r="N72" s="15">
        <v>306.83060109289619</v>
      </c>
      <c r="O72" s="12" t="s">
        <v>1232</v>
      </c>
      <c r="P72" s="6">
        <v>46.188559550338127</v>
      </c>
      <c r="Q72" s="6">
        <v>4.7942281420765029</v>
      </c>
    </row>
    <row r="73" spans="1:17" x14ac:dyDescent="0.25">
      <c r="A73" t="s">
        <v>23</v>
      </c>
      <c r="B73" t="s">
        <v>18</v>
      </c>
      <c r="D73" s="12" t="s">
        <v>893</v>
      </c>
      <c r="E73" s="7" t="s">
        <v>25</v>
      </c>
      <c r="F73" t="s">
        <v>21</v>
      </c>
      <c r="G73" t="s">
        <v>893</v>
      </c>
      <c r="H73" s="5">
        <v>19</v>
      </c>
      <c r="I73" s="5" t="s">
        <v>9</v>
      </c>
      <c r="J73">
        <v>19</v>
      </c>
      <c r="K73" s="13">
        <v>7500</v>
      </c>
      <c r="L73" s="13">
        <v>113.63636363636364</v>
      </c>
      <c r="M73" s="14">
        <v>66</v>
      </c>
      <c r="N73" s="15">
        <v>273.49726775956282</v>
      </c>
      <c r="O73" s="16" t="s">
        <v>1233</v>
      </c>
      <c r="P73" s="6">
        <v>36.466302367941708</v>
      </c>
      <c r="Q73" s="6">
        <v>4.1438979963570119</v>
      </c>
    </row>
    <row r="74" spans="1:17" x14ac:dyDescent="0.25">
      <c r="A74" t="s">
        <v>23</v>
      </c>
      <c r="B74" t="s">
        <v>18</v>
      </c>
      <c r="D74" s="7" t="s">
        <v>893</v>
      </c>
      <c r="E74" s="7" t="s">
        <v>25</v>
      </c>
      <c r="F74" t="s">
        <v>21</v>
      </c>
      <c r="G74" t="s">
        <v>893</v>
      </c>
      <c r="H74" s="5">
        <v>19</v>
      </c>
      <c r="I74" s="5" t="s">
        <v>9</v>
      </c>
      <c r="J74">
        <v>19</v>
      </c>
      <c r="K74" s="8">
        <v>8115</v>
      </c>
      <c r="L74" s="8">
        <v>64.92</v>
      </c>
      <c r="M74" s="9">
        <v>125</v>
      </c>
      <c r="N74" s="10">
        <v>340.98360655737702</v>
      </c>
      <c r="O74" s="11" t="s">
        <v>1234</v>
      </c>
      <c r="P74" s="6">
        <v>42.018928719331733</v>
      </c>
      <c r="Q74" s="6">
        <v>2.7278688524590162</v>
      </c>
    </row>
    <row r="75" spans="1:17" x14ac:dyDescent="0.25">
      <c r="A75" t="s">
        <v>23</v>
      </c>
      <c r="B75" t="s">
        <v>18</v>
      </c>
      <c r="D75" s="12" t="s">
        <v>893</v>
      </c>
      <c r="E75" s="7" t="s">
        <v>20</v>
      </c>
      <c r="F75" t="s">
        <v>21</v>
      </c>
      <c r="G75" t="s">
        <v>893</v>
      </c>
      <c r="H75" s="5">
        <v>19</v>
      </c>
      <c r="I75" s="5" t="s">
        <v>9</v>
      </c>
      <c r="J75">
        <v>19</v>
      </c>
      <c r="K75" s="13">
        <v>8215</v>
      </c>
      <c r="L75" s="13">
        <v>100.1829268292683</v>
      </c>
      <c r="M75" s="14">
        <v>82</v>
      </c>
      <c r="N75" s="15">
        <v>512.02185792349724</v>
      </c>
      <c r="O75" s="12" t="s">
        <v>1235</v>
      </c>
      <c r="P75" s="6">
        <v>62.327675949299724</v>
      </c>
      <c r="Q75" s="6">
        <v>6.244168999067039</v>
      </c>
    </row>
    <row r="76" spans="1:17" x14ac:dyDescent="0.25">
      <c r="A76" t="s">
        <v>23</v>
      </c>
      <c r="B76" t="s">
        <v>18</v>
      </c>
      <c r="D76" s="7" t="s">
        <v>893</v>
      </c>
      <c r="E76" s="7" t="s">
        <v>20</v>
      </c>
      <c r="F76" t="s">
        <v>21</v>
      </c>
      <c r="G76" t="s">
        <v>893</v>
      </c>
      <c r="H76" s="5">
        <v>20</v>
      </c>
      <c r="I76" s="5" t="s">
        <v>9</v>
      </c>
      <c r="J76">
        <v>20</v>
      </c>
      <c r="K76" s="8">
        <v>10593</v>
      </c>
      <c r="L76" s="8">
        <v>96.3</v>
      </c>
      <c r="M76" s="9">
        <v>110</v>
      </c>
      <c r="N76" s="10">
        <v>585.79234972677591</v>
      </c>
      <c r="O76" s="7" t="s">
        <v>1236</v>
      </c>
      <c r="P76" s="6">
        <v>55.299948053127153</v>
      </c>
      <c r="Q76" s="6">
        <v>5.3253849975161449</v>
      </c>
    </row>
    <row r="77" spans="1:17" x14ac:dyDescent="0.25">
      <c r="A77" t="s">
        <v>23</v>
      </c>
      <c r="B77" t="s">
        <v>18</v>
      </c>
      <c r="D77" s="12" t="s">
        <v>893</v>
      </c>
      <c r="E77" s="7" t="s">
        <v>25</v>
      </c>
      <c r="F77" t="s">
        <v>21</v>
      </c>
      <c r="G77" t="s">
        <v>893</v>
      </c>
      <c r="H77" s="5">
        <v>20</v>
      </c>
      <c r="I77" s="5" t="s">
        <v>9</v>
      </c>
      <c r="J77">
        <v>20</v>
      </c>
      <c r="K77" s="13">
        <v>11346</v>
      </c>
      <c r="L77" s="13">
        <v>70.965724293219921</v>
      </c>
      <c r="M77" s="14">
        <v>159.88</v>
      </c>
      <c r="N77" s="15">
        <v>490.92</v>
      </c>
      <c r="O77" s="16" t="s">
        <v>1237</v>
      </c>
      <c r="P77" s="6">
        <v>43.268112109994711</v>
      </c>
      <c r="Q77" s="6">
        <v>3.0705529146860147</v>
      </c>
    </row>
    <row r="78" spans="1:17" x14ac:dyDescent="0.25">
      <c r="A78" t="s">
        <v>23</v>
      </c>
      <c r="B78" t="s">
        <v>18</v>
      </c>
      <c r="D78" s="7" t="s">
        <v>893</v>
      </c>
      <c r="E78" s="7" t="s">
        <v>37</v>
      </c>
      <c r="F78" t="s">
        <v>21</v>
      </c>
      <c r="G78" t="s">
        <v>893</v>
      </c>
      <c r="H78" s="5">
        <v>20</v>
      </c>
      <c r="I78" s="5" t="s">
        <v>9</v>
      </c>
      <c r="J78">
        <v>20</v>
      </c>
      <c r="K78" s="8">
        <v>12507</v>
      </c>
      <c r="L78" s="8">
        <v>84.506756756756758</v>
      </c>
      <c r="M78" s="9">
        <v>148</v>
      </c>
      <c r="N78" s="10">
        <v>1081.4207650273224</v>
      </c>
      <c r="O78" s="7" t="s">
        <v>1238</v>
      </c>
      <c r="P78" s="6">
        <v>86.465240667412047</v>
      </c>
      <c r="Q78" s="6">
        <v>7.3068970609954222</v>
      </c>
    </row>
    <row r="79" spans="1:17" x14ac:dyDescent="0.25">
      <c r="A79" t="s">
        <v>23</v>
      </c>
      <c r="B79" t="s">
        <v>18</v>
      </c>
      <c r="D79" s="12" t="s">
        <v>893</v>
      </c>
      <c r="E79" s="7" t="s">
        <v>37</v>
      </c>
      <c r="F79" t="s">
        <v>21</v>
      </c>
      <c r="G79" t="s">
        <v>893</v>
      </c>
      <c r="H79" s="5">
        <v>20</v>
      </c>
      <c r="I79" s="5" t="s">
        <v>9</v>
      </c>
      <c r="J79">
        <v>20</v>
      </c>
      <c r="K79" s="13">
        <v>12796</v>
      </c>
      <c r="L79" s="13">
        <v>86.459459459459453</v>
      </c>
      <c r="M79" s="14">
        <v>148</v>
      </c>
      <c r="N79" s="15">
        <v>1060.1092896174864</v>
      </c>
      <c r="O79" s="12" t="s">
        <v>1239</v>
      </c>
      <c r="P79" s="6">
        <v>82.846927916339979</v>
      </c>
      <c r="Q79" s="6">
        <v>7.1629006055235571</v>
      </c>
    </row>
    <row r="80" spans="1:17" x14ac:dyDescent="0.25">
      <c r="A80" t="s">
        <v>23</v>
      </c>
      <c r="B80" t="s">
        <v>18</v>
      </c>
      <c r="D80" s="7" t="s">
        <v>893</v>
      </c>
      <c r="E80" s="7" t="s">
        <v>37</v>
      </c>
      <c r="F80" t="s">
        <v>21</v>
      </c>
      <c r="G80" t="s">
        <v>893</v>
      </c>
      <c r="H80" s="5">
        <v>17</v>
      </c>
      <c r="I80" s="5" t="s">
        <v>9</v>
      </c>
      <c r="J80">
        <v>17</v>
      </c>
      <c r="K80" s="8">
        <v>3274</v>
      </c>
      <c r="L80" s="8">
        <v>88.486486486486484</v>
      </c>
      <c r="M80" s="9">
        <v>37</v>
      </c>
      <c r="N80" s="10">
        <v>1284.6994535519125</v>
      </c>
      <c r="O80" s="7" t="s">
        <v>1208</v>
      </c>
      <c r="P80" s="6">
        <v>392.39445740742588</v>
      </c>
      <c r="Q80" s="6">
        <v>34.721606852754391</v>
      </c>
    </row>
    <row r="81" spans="1:17" x14ac:dyDescent="0.25">
      <c r="A81" t="s">
        <v>23</v>
      </c>
      <c r="B81" t="s">
        <v>18</v>
      </c>
      <c r="D81" s="12" t="s">
        <v>893</v>
      </c>
      <c r="E81" s="7" t="s">
        <v>20</v>
      </c>
      <c r="F81" t="s">
        <v>21</v>
      </c>
      <c r="G81" t="s">
        <v>893</v>
      </c>
      <c r="H81" s="5">
        <v>19</v>
      </c>
      <c r="I81" s="5" t="s">
        <v>9</v>
      </c>
      <c r="J81">
        <v>19</v>
      </c>
      <c r="K81" s="13">
        <v>6643</v>
      </c>
      <c r="L81" s="13">
        <v>103.796875</v>
      </c>
      <c r="M81" s="14">
        <v>64</v>
      </c>
      <c r="N81" s="15">
        <v>1284.6994535519125</v>
      </c>
      <c r="O81" s="12" t="s">
        <v>1232</v>
      </c>
      <c r="P81" s="6">
        <v>193.39145770764904</v>
      </c>
      <c r="Q81" s="6">
        <v>20.073428961748633</v>
      </c>
    </row>
    <row r="82" spans="1:17" x14ac:dyDescent="0.25">
      <c r="A82" t="s">
        <v>23</v>
      </c>
      <c r="B82" t="s">
        <v>18</v>
      </c>
      <c r="D82" s="7" t="s">
        <v>893</v>
      </c>
      <c r="E82" s="7" t="s">
        <v>20</v>
      </c>
      <c r="F82" t="s">
        <v>21</v>
      </c>
      <c r="G82" t="s">
        <v>893</v>
      </c>
      <c r="H82" s="5">
        <v>18</v>
      </c>
      <c r="I82" s="5" t="s">
        <v>9</v>
      </c>
      <c r="J82">
        <v>18</v>
      </c>
      <c r="K82" s="8">
        <v>5477</v>
      </c>
      <c r="L82" s="8">
        <v>99.581818181818178</v>
      </c>
      <c r="M82" s="9">
        <v>55</v>
      </c>
      <c r="N82" s="10">
        <v>1284.6994535519125</v>
      </c>
      <c r="O82" s="7" t="s">
        <v>1225</v>
      </c>
      <c r="P82" s="6">
        <v>234.56261704435138</v>
      </c>
      <c r="Q82" s="6">
        <v>23.358171882762043</v>
      </c>
    </row>
    <row r="83" spans="1:17" x14ac:dyDescent="0.25">
      <c r="A83" t="s">
        <v>23</v>
      </c>
      <c r="B83" t="s">
        <v>18</v>
      </c>
      <c r="D83" s="12" t="s">
        <v>893</v>
      </c>
      <c r="E83" s="7" t="s">
        <v>25</v>
      </c>
      <c r="F83" t="s">
        <v>21</v>
      </c>
      <c r="G83" t="s">
        <v>893</v>
      </c>
      <c r="H83" s="5">
        <v>18</v>
      </c>
      <c r="I83" s="5" t="s">
        <v>9</v>
      </c>
      <c r="J83">
        <v>18</v>
      </c>
      <c r="K83" s="13">
        <v>4977</v>
      </c>
      <c r="L83" s="13">
        <v>110.6</v>
      </c>
      <c r="M83" s="14">
        <v>45</v>
      </c>
      <c r="N83" s="15">
        <v>1259.016393442623</v>
      </c>
      <c r="O83" s="16" t="s">
        <v>1220</v>
      </c>
      <c r="P83" s="6">
        <v>252.9669265506576</v>
      </c>
      <c r="Q83" s="6">
        <v>27.978142076502731</v>
      </c>
    </row>
    <row r="84" spans="1:17" x14ac:dyDescent="0.25">
      <c r="A84" t="s">
        <v>23</v>
      </c>
      <c r="B84" t="s">
        <v>18</v>
      </c>
      <c r="D84" s="25" t="s">
        <v>893</v>
      </c>
      <c r="E84" s="7" t="s">
        <v>37</v>
      </c>
      <c r="F84" t="s">
        <v>21</v>
      </c>
      <c r="G84" t="s">
        <v>893</v>
      </c>
      <c r="H84" s="5">
        <v>20</v>
      </c>
      <c r="I84" s="5" t="s">
        <v>9</v>
      </c>
      <c r="J84">
        <v>20</v>
      </c>
      <c r="K84" s="8">
        <v>12582</v>
      </c>
      <c r="L84" s="8">
        <v>85.013513513513516</v>
      </c>
      <c r="M84" s="9">
        <v>148</v>
      </c>
      <c r="N84" s="10">
        <v>1259.016393442623</v>
      </c>
      <c r="O84" s="25" t="s">
        <v>1240</v>
      </c>
      <c r="P84" s="6">
        <v>100.06488582440176</v>
      </c>
      <c r="Q84" s="6">
        <v>8.5068675232609667</v>
      </c>
    </row>
    <row r="85" spans="1:17" x14ac:dyDescent="0.25">
      <c r="A85" t="s">
        <v>23</v>
      </c>
      <c r="B85" t="s">
        <v>18</v>
      </c>
      <c r="D85" s="12" t="s">
        <v>893</v>
      </c>
      <c r="E85" s="7" t="s">
        <v>37</v>
      </c>
      <c r="F85" t="s">
        <v>21</v>
      </c>
      <c r="G85" t="s">
        <v>893</v>
      </c>
      <c r="H85" s="5">
        <v>18</v>
      </c>
      <c r="I85" s="5" t="s">
        <v>9</v>
      </c>
      <c r="J85">
        <v>18</v>
      </c>
      <c r="K85" s="13">
        <v>6143</v>
      </c>
      <c r="L85" s="13">
        <v>83.013513513513516</v>
      </c>
      <c r="M85" s="14">
        <v>74</v>
      </c>
      <c r="N85" s="15">
        <v>1101.639344262295</v>
      </c>
      <c r="O85" s="12" t="s">
        <v>1230</v>
      </c>
      <c r="P85" s="6">
        <v>179.33246691556161</v>
      </c>
      <c r="Q85" s="6">
        <v>14.887018165706689</v>
      </c>
    </row>
    <row r="86" spans="1:17" x14ac:dyDescent="0.25">
      <c r="A86" t="s">
        <v>23</v>
      </c>
      <c r="B86" t="s">
        <v>18</v>
      </c>
      <c r="D86" s="7" t="s">
        <v>893</v>
      </c>
      <c r="E86" s="7" t="s">
        <v>25</v>
      </c>
      <c r="F86" t="s">
        <v>21</v>
      </c>
      <c r="G86" t="s">
        <v>893</v>
      </c>
      <c r="H86" s="5">
        <v>17</v>
      </c>
      <c r="I86" s="5" t="s">
        <v>9</v>
      </c>
      <c r="J86">
        <v>17</v>
      </c>
      <c r="K86" s="8">
        <v>4100</v>
      </c>
      <c r="L86" s="8">
        <v>113.88888888888889</v>
      </c>
      <c r="M86" s="9">
        <v>36</v>
      </c>
      <c r="N86" s="10">
        <v>1101.639344262295</v>
      </c>
      <c r="O86" s="7" t="s">
        <v>1215</v>
      </c>
      <c r="P86" s="6">
        <v>268.69252299080364</v>
      </c>
      <c r="Q86" s="6">
        <v>30.601092896174862</v>
      </c>
    </row>
    <row r="87" spans="1:17" x14ac:dyDescent="0.25">
      <c r="A87" t="s">
        <v>23</v>
      </c>
      <c r="B87" t="s">
        <v>18</v>
      </c>
      <c r="D87" s="27" t="s">
        <v>893</v>
      </c>
      <c r="E87" s="7" t="s">
        <v>20</v>
      </c>
      <c r="F87" t="s">
        <v>21</v>
      </c>
      <c r="G87" t="s">
        <v>893</v>
      </c>
      <c r="H87" s="5">
        <v>19</v>
      </c>
      <c r="I87" s="5" t="s">
        <v>9</v>
      </c>
      <c r="J87">
        <v>19</v>
      </c>
      <c r="K87" s="13">
        <v>7109</v>
      </c>
      <c r="L87" s="13">
        <v>96.067567567567565</v>
      </c>
      <c r="M87" s="14">
        <v>74</v>
      </c>
      <c r="N87" s="15">
        <v>1101.639344262295</v>
      </c>
      <c r="O87" s="27" t="s">
        <v>1241</v>
      </c>
      <c r="P87" s="6">
        <v>154.96403773558797</v>
      </c>
      <c r="Q87" s="6">
        <v>14.887018165706689</v>
      </c>
    </row>
    <row r="88" spans="1:17" x14ac:dyDescent="0.25">
      <c r="A88" t="s">
        <v>23</v>
      </c>
      <c r="B88" t="s">
        <v>18</v>
      </c>
      <c r="D88" s="25" t="s">
        <v>893</v>
      </c>
      <c r="E88" s="7" t="s">
        <v>20</v>
      </c>
      <c r="F88" t="s">
        <v>21</v>
      </c>
      <c r="G88" t="s">
        <v>893</v>
      </c>
      <c r="H88" s="5">
        <v>19</v>
      </c>
      <c r="I88" s="5" t="s">
        <v>9</v>
      </c>
      <c r="J88">
        <v>19</v>
      </c>
      <c r="K88" s="8">
        <v>7205</v>
      </c>
      <c r="L88" s="8">
        <v>97.36486486486487</v>
      </c>
      <c r="M88" s="9">
        <v>74</v>
      </c>
      <c r="N88" s="10">
        <v>1101.639344262295</v>
      </c>
      <c r="O88" s="25" t="s">
        <v>1242</v>
      </c>
      <c r="P88" s="6">
        <v>152.89928442224777</v>
      </c>
      <c r="Q88" s="6">
        <v>14.887018165706689</v>
      </c>
    </row>
    <row r="89" spans="1:17" x14ac:dyDescent="0.25">
      <c r="A89" t="s">
        <v>23</v>
      </c>
      <c r="B89" t="s">
        <v>18</v>
      </c>
      <c r="D89" s="12" t="s">
        <v>893</v>
      </c>
      <c r="E89" s="7" t="s">
        <v>20</v>
      </c>
      <c r="F89" t="s">
        <v>21</v>
      </c>
      <c r="G89" t="s">
        <v>893</v>
      </c>
      <c r="H89" s="5">
        <v>20</v>
      </c>
      <c r="I89" s="5" t="s">
        <v>9</v>
      </c>
      <c r="J89">
        <v>20</v>
      </c>
      <c r="K89" s="13">
        <v>10593</v>
      </c>
      <c r="L89" s="13">
        <v>96.3</v>
      </c>
      <c r="M89" s="14">
        <v>110</v>
      </c>
      <c r="N89" s="15">
        <v>612.15300546448088</v>
      </c>
      <c r="O89" s="12" t="s">
        <v>1236</v>
      </c>
      <c r="P89" s="6">
        <v>57.788445715517874</v>
      </c>
      <c r="Q89" s="6">
        <v>5.5650273224043714</v>
      </c>
    </row>
    <row r="90" spans="1:17" x14ac:dyDescent="0.25">
      <c r="A90" t="s">
        <v>23</v>
      </c>
      <c r="B90" t="s">
        <v>18</v>
      </c>
      <c r="D90" s="25" t="s">
        <v>893</v>
      </c>
      <c r="E90" s="7" t="s">
        <v>20</v>
      </c>
      <c r="F90" t="s">
        <v>21</v>
      </c>
      <c r="G90" t="s">
        <v>893</v>
      </c>
      <c r="H90" s="5">
        <v>18</v>
      </c>
      <c r="I90" s="5" t="s">
        <v>9</v>
      </c>
      <c r="J90">
        <v>18</v>
      </c>
      <c r="K90" s="8">
        <v>5385</v>
      </c>
      <c r="L90" s="8">
        <v>97.909090909090907</v>
      </c>
      <c r="M90" s="9">
        <v>55</v>
      </c>
      <c r="N90" s="10">
        <v>581</v>
      </c>
      <c r="O90" s="25" t="s">
        <v>1243</v>
      </c>
      <c r="P90" s="6">
        <v>107.89229340761375</v>
      </c>
      <c r="Q90" s="6">
        <v>10.563636363636364</v>
      </c>
    </row>
    <row r="91" spans="1:17" x14ac:dyDescent="0.25">
      <c r="A91" t="s">
        <v>23</v>
      </c>
      <c r="B91" t="s">
        <v>18</v>
      </c>
      <c r="D91" s="27" t="s">
        <v>893</v>
      </c>
      <c r="E91" s="7" t="s">
        <v>20</v>
      </c>
      <c r="F91" t="s">
        <v>21</v>
      </c>
      <c r="G91" t="s">
        <v>893</v>
      </c>
      <c r="H91" s="5">
        <v>18</v>
      </c>
      <c r="I91" s="5" t="s">
        <v>9</v>
      </c>
      <c r="J91">
        <v>18</v>
      </c>
      <c r="K91" s="13">
        <v>5385</v>
      </c>
      <c r="L91" s="13">
        <v>97.909090909090907</v>
      </c>
      <c r="M91" s="14">
        <v>55</v>
      </c>
      <c r="N91" s="15">
        <v>553</v>
      </c>
      <c r="O91" s="27" t="s">
        <v>1244</v>
      </c>
      <c r="P91" s="6">
        <v>102.69266480965645</v>
      </c>
      <c r="Q91" s="6">
        <v>10.054545454545455</v>
      </c>
    </row>
    <row r="92" spans="1:17" x14ac:dyDescent="0.25">
      <c r="A92" t="s">
        <v>23</v>
      </c>
      <c r="B92" t="s">
        <v>18</v>
      </c>
      <c r="D92" s="23" t="s">
        <v>893</v>
      </c>
      <c r="E92" s="7" t="s">
        <v>20</v>
      </c>
      <c r="F92" t="s">
        <v>21</v>
      </c>
      <c r="G92" t="s">
        <v>893</v>
      </c>
      <c r="H92" s="5">
        <v>19</v>
      </c>
      <c r="I92" s="5" t="s">
        <v>9</v>
      </c>
      <c r="J92">
        <v>19</v>
      </c>
      <c r="K92" s="8">
        <v>8215</v>
      </c>
      <c r="L92" s="8">
        <v>100.1829268292683</v>
      </c>
      <c r="M92" s="9">
        <v>82</v>
      </c>
      <c r="N92" s="10">
        <v>535.21311475409834</v>
      </c>
      <c r="O92" s="23" t="s">
        <v>1245</v>
      </c>
      <c r="P92" s="6">
        <v>65.150713907985192</v>
      </c>
      <c r="Q92" s="6">
        <v>6.5269892043182729</v>
      </c>
    </row>
    <row r="93" spans="1:17" x14ac:dyDescent="0.25">
      <c r="A93" t="s">
        <v>23</v>
      </c>
      <c r="B93" t="s">
        <v>18</v>
      </c>
      <c r="D93" s="21" t="s">
        <v>893</v>
      </c>
      <c r="E93" s="7" t="s">
        <v>20</v>
      </c>
      <c r="F93" t="s">
        <v>21</v>
      </c>
      <c r="G93" t="s">
        <v>893</v>
      </c>
      <c r="H93" s="5">
        <v>18</v>
      </c>
      <c r="I93" s="5" t="s">
        <v>9</v>
      </c>
      <c r="J93">
        <v>18</v>
      </c>
      <c r="K93" s="13">
        <v>5477</v>
      </c>
      <c r="L93" s="13">
        <v>99.581818181818178</v>
      </c>
      <c r="M93" s="14">
        <v>55</v>
      </c>
      <c r="N93" s="15">
        <v>504.37158469945354</v>
      </c>
      <c r="O93" s="21" t="s">
        <v>1246</v>
      </c>
      <c r="P93" s="6">
        <v>92.089024045910818</v>
      </c>
      <c r="Q93" s="6">
        <v>9.170392449080973</v>
      </c>
    </row>
    <row r="94" spans="1:17" x14ac:dyDescent="0.25">
      <c r="A94" t="s">
        <v>23</v>
      </c>
      <c r="B94" t="s">
        <v>18</v>
      </c>
      <c r="D94" s="7" t="s">
        <v>893</v>
      </c>
      <c r="E94" s="7" t="s">
        <v>25</v>
      </c>
      <c r="F94" t="s">
        <v>21</v>
      </c>
      <c r="G94" t="s">
        <v>893</v>
      </c>
      <c r="H94" s="5">
        <v>20</v>
      </c>
      <c r="I94" s="5" t="s">
        <v>9</v>
      </c>
      <c r="J94">
        <v>20</v>
      </c>
      <c r="K94" s="8">
        <v>11346</v>
      </c>
      <c r="L94" s="8">
        <v>70.965724293219921</v>
      </c>
      <c r="M94" s="9">
        <v>159.88</v>
      </c>
      <c r="N94" s="10">
        <v>490.92</v>
      </c>
      <c r="O94" s="11" t="s">
        <v>1237</v>
      </c>
      <c r="P94" s="6">
        <v>43.268112109994711</v>
      </c>
      <c r="Q94" s="6">
        <v>3.0705529146860147</v>
      </c>
    </row>
    <row r="95" spans="1:17" x14ac:dyDescent="0.25">
      <c r="A95" t="s">
        <v>23</v>
      </c>
      <c r="B95" t="s">
        <v>18</v>
      </c>
      <c r="D95" s="21" t="s">
        <v>893</v>
      </c>
      <c r="E95" s="7" t="s">
        <v>25</v>
      </c>
      <c r="F95" t="s">
        <v>21</v>
      </c>
      <c r="G95" t="s">
        <v>893</v>
      </c>
      <c r="H95" s="5">
        <v>18</v>
      </c>
      <c r="I95" s="5" t="s">
        <v>9</v>
      </c>
      <c r="J95">
        <v>18</v>
      </c>
      <c r="K95" s="13">
        <v>6130</v>
      </c>
      <c r="L95" s="13">
        <v>82.837837837837839</v>
      </c>
      <c r="M95" s="14">
        <v>74</v>
      </c>
      <c r="N95" s="15">
        <v>433.60655737704917</v>
      </c>
      <c r="O95" s="21" t="s">
        <v>1247</v>
      </c>
      <c r="P95" s="6">
        <v>70.735164335570829</v>
      </c>
      <c r="Q95" s="6">
        <v>5.8595480726628271</v>
      </c>
    </row>
    <row r="96" spans="1:17" x14ac:dyDescent="0.25">
      <c r="A96" t="s">
        <v>23</v>
      </c>
      <c r="B96" t="s">
        <v>18</v>
      </c>
      <c r="D96" s="25" t="s">
        <v>893</v>
      </c>
      <c r="E96" s="7" t="s">
        <v>20</v>
      </c>
      <c r="F96" t="s">
        <v>21</v>
      </c>
      <c r="G96" t="s">
        <v>893</v>
      </c>
      <c r="H96" s="5">
        <v>18</v>
      </c>
      <c r="I96" s="5" t="s">
        <v>9</v>
      </c>
      <c r="J96">
        <v>18</v>
      </c>
      <c r="K96" s="8">
        <v>4572</v>
      </c>
      <c r="L96" s="8">
        <v>99.391304347826093</v>
      </c>
      <c r="M96" s="9">
        <v>46</v>
      </c>
      <c r="N96" s="10">
        <v>433.60655737704917</v>
      </c>
      <c r="O96" s="25" t="s">
        <v>1248</v>
      </c>
      <c r="P96" s="6">
        <v>94.839579478794647</v>
      </c>
      <c r="Q96" s="6">
        <v>9.4262295081967213</v>
      </c>
    </row>
    <row r="97" spans="1:39" x14ac:dyDescent="0.25">
      <c r="A97" t="s">
        <v>23</v>
      </c>
      <c r="B97" t="s">
        <v>18</v>
      </c>
      <c r="D97" s="27" t="s">
        <v>893</v>
      </c>
      <c r="E97" s="7" t="s">
        <v>20</v>
      </c>
      <c r="F97" t="s">
        <v>21</v>
      </c>
      <c r="G97" t="s">
        <v>893</v>
      </c>
      <c r="H97" s="5">
        <v>18</v>
      </c>
      <c r="I97" s="5" t="s">
        <v>9</v>
      </c>
      <c r="J97">
        <v>18</v>
      </c>
      <c r="K97" s="13">
        <v>4909</v>
      </c>
      <c r="L97" s="13">
        <v>106.71739130434783</v>
      </c>
      <c r="M97" s="14">
        <v>46</v>
      </c>
      <c r="N97" s="15">
        <v>433.60655737704917</v>
      </c>
      <c r="O97" s="27" t="s">
        <v>1249</v>
      </c>
      <c r="P97" s="6">
        <v>88.328897408239797</v>
      </c>
      <c r="Q97" s="6">
        <v>9.4262295081967213</v>
      </c>
    </row>
    <row r="98" spans="1:39" x14ac:dyDescent="0.25">
      <c r="A98" t="s">
        <v>23</v>
      </c>
      <c r="B98" t="s">
        <v>18</v>
      </c>
      <c r="D98" s="25" t="s">
        <v>893</v>
      </c>
      <c r="E98" s="7" t="s">
        <v>20</v>
      </c>
      <c r="F98" t="s">
        <v>21</v>
      </c>
      <c r="G98" t="s">
        <v>893</v>
      </c>
      <c r="H98" s="5">
        <v>18</v>
      </c>
      <c r="I98" s="5" t="s">
        <v>9</v>
      </c>
      <c r="J98">
        <v>18</v>
      </c>
      <c r="K98" s="8">
        <v>4554</v>
      </c>
      <c r="L98" s="8">
        <v>99</v>
      </c>
      <c r="M98" s="9">
        <v>46</v>
      </c>
      <c r="N98" s="10">
        <v>433.60655737704917</v>
      </c>
      <c r="O98" s="25" t="s">
        <v>1250</v>
      </c>
      <c r="P98" s="6">
        <v>95.214439476734555</v>
      </c>
      <c r="Q98" s="6">
        <v>9.4262295081967213</v>
      </c>
    </row>
    <row r="99" spans="1:39" x14ac:dyDescent="0.25">
      <c r="A99" t="s">
        <v>23</v>
      </c>
      <c r="B99" t="s">
        <v>18</v>
      </c>
      <c r="D99" s="27" t="s">
        <v>893</v>
      </c>
      <c r="E99" s="7" t="s">
        <v>37</v>
      </c>
      <c r="F99" t="s">
        <v>21</v>
      </c>
      <c r="G99" t="s">
        <v>893</v>
      </c>
      <c r="H99" s="5">
        <v>18</v>
      </c>
      <c r="I99" s="5" t="s">
        <v>9</v>
      </c>
      <c r="J99">
        <v>18</v>
      </c>
      <c r="K99" s="13">
        <v>5758</v>
      </c>
      <c r="L99" s="13">
        <v>77.810810810810807</v>
      </c>
      <c r="M99" s="14">
        <v>74</v>
      </c>
      <c r="N99" s="15">
        <v>433.60655737704917</v>
      </c>
      <c r="O99" s="27" t="s">
        <v>1251</v>
      </c>
      <c r="P99" s="6">
        <v>75.305063802891482</v>
      </c>
      <c r="Q99" s="6">
        <v>5.8595480726628271</v>
      </c>
    </row>
    <row r="100" spans="1:39" x14ac:dyDescent="0.25">
      <c r="A100" t="s">
        <v>23</v>
      </c>
      <c r="B100" t="s">
        <v>18</v>
      </c>
      <c r="D100" s="25" t="s">
        <v>893</v>
      </c>
      <c r="E100" s="7" t="s">
        <v>20</v>
      </c>
      <c r="F100" t="s">
        <v>21</v>
      </c>
      <c r="G100" t="s">
        <v>893</v>
      </c>
      <c r="H100" s="5">
        <v>18</v>
      </c>
      <c r="I100" s="5" t="s">
        <v>9</v>
      </c>
      <c r="J100">
        <v>18</v>
      </c>
      <c r="K100" s="8">
        <v>4853</v>
      </c>
      <c r="L100" s="8">
        <v>105.5</v>
      </c>
      <c r="M100" s="9">
        <v>46</v>
      </c>
      <c r="N100" s="10">
        <v>433.60655737704917</v>
      </c>
      <c r="O100" s="25" t="s">
        <v>1252</v>
      </c>
      <c r="P100" s="6">
        <v>89.348146997125312</v>
      </c>
      <c r="Q100" s="6">
        <v>9.4262295081967213</v>
      </c>
    </row>
    <row r="101" spans="1:39" x14ac:dyDescent="0.25">
      <c r="A101" t="s">
        <v>23</v>
      </c>
      <c r="B101" t="s">
        <v>18</v>
      </c>
      <c r="D101" s="12" t="s">
        <v>893</v>
      </c>
      <c r="E101" s="7" t="s">
        <v>37</v>
      </c>
      <c r="F101" t="s">
        <v>21</v>
      </c>
      <c r="G101" t="s">
        <v>893</v>
      </c>
      <c r="H101" s="5">
        <v>18</v>
      </c>
      <c r="I101" s="5" t="s">
        <v>9</v>
      </c>
      <c r="J101">
        <v>18</v>
      </c>
      <c r="K101" s="13">
        <v>5000</v>
      </c>
      <c r="L101" s="13">
        <v>87.719298245614041</v>
      </c>
      <c r="M101" s="14">
        <v>57</v>
      </c>
      <c r="N101" s="15">
        <v>424.86338797814204</v>
      </c>
      <c r="O101" s="16" t="s">
        <v>1221</v>
      </c>
      <c r="P101" s="6">
        <v>84.972677595628397</v>
      </c>
      <c r="Q101" s="6">
        <v>7.4537436487393345</v>
      </c>
    </row>
    <row r="102" spans="1:39" x14ac:dyDescent="0.25">
      <c r="A102" t="s">
        <v>23</v>
      </c>
      <c r="B102" t="s">
        <v>18</v>
      </c>
      <c r="D102" s="23" t="s">
        <v>893</v>
      </c>
      <c r="E102" s="7" t="s">
        <v>25</v>
      </c>
      <c r="F102" t="s">
        <v>21</v>
      </c>
      <c r="G102" t="s">
        <v>893</v>
      </c>
      <c r="H102" s="5">
        <v>17</v>
      </c>
      <c r="I102" s="5" t="s">
        <v>9</v>
      </c>
      <c r="J102">
        <v>17</v>
      </c>
      <c r="K102" s="8">
        <v>3760</v>
      </c>
      <c r="L102" s="8">
        <v>75.2</v>
      </c>
      <c r="M102" s="9">
        <v>50</v>
      </c>
      <c r="N102" s="10">
        <v>417.4863387978142</v>
      </c>
      <c r="O102" s="23" t="s">
        <v>1253</v>
      </c>
      <c r="P102" s="6">
        <v>111.03360074409952</v>
      </c>
      <c r="Q102" s="6">
        <v>8.3497267759562845</v>
      </c>
      <c r="AL102" s="31"/>
    </row>
    <row r="103" spans="1:39" x14ac:dyDescent="0.25">
      <c r="A103" t="s">
        <v>23</v>
      </c>
      <c r="B103" t="s">
        <v>18</v>
      </c>
      <c r="D103" s="21" t="s">
        <v>893</v>
      </c>
      <c r="E103" s="7" t="s">
        <v>25</v>
      </c>
      <c r="F103" t="s">
        <v>21</v>
      </c>
      <c r="G103" t="s">
        <v>893</v>
      </c>
      <c r="H103" s="5">
        <v>17</v>
      </c>
      <c r="I103" s="5" t="s">
        <v>9</v>
      </c>
      <c r="J103">
        <v>17</v>
      </c>
      <c r="K103" s="13">
        <v>3100</v>
      </c>
      <c r="L103" s="13">
        <v>100</v>
      </c>
      <c r="M103" s="14">
        <v>31</v>
      </c>
      <c r="N103" s="15">
        <v>407.68</v>
      </c>
      <c r="O103" s="21" t="s">
        <v>1254</v>
      </c>
      <c r="P103" s="6">
        <v>131.50967741935486</v>
      </c>
      <c r="Q103" s="6">
        <v>13.150967741935483</v>
      </c>
      <c r="AL103" s="31"/>
      <c r="AM103" s="37"/>
    </row>
    <row r="104" spans="1:39" x14ac:dyDescent="0.25">
      <c r="A104" t="s">
        <v>23</v>
      </c>
      <c r="B104" t="s">
        <v>18</v>
      </c>
      <c r="D104" s="23" t="s">
        <v>893</v>
      </c>
      <c r="E104" s="7" t="s">
        <v>25</v>
      </c>
      <c r="F104" t="s">
        <v>21</v>
      </c>
      <c r="G104" t="s">
        <v>893</v>
      </c>
      <c r="H104" s="5">
        <v>18</v>
      </c>
      <c r="I104" s="5" t="s">
        <v>9</v>
      </c>
      <c r="J104">
        <v>18</v>
      </c>
      <c r="K104" s="8">
        <v>4520</v>
      </c>
      <c r="L104" s="8">
        <v>85.283018867924525</v>
      </c>
      <c r="M104" s="9">
        <v>53</v>
      </c>
      <c r="N104" s="10">
        <v>401.91256830601094</v>
      </c>
      <c r="O104" s="23" t="s">
        <v>1255</v>
      </c>
      <c r="P104" s="6">
        <v>88.918709802214806</v>
      </c>
      <c r="Q104" s="6">
        <v>7.5832560057737917</v>
      </c>
      <c r="AL104" s="31"/>
      <c r="AM104" s="37"/>
    </row>
    <row r="105" spans="1:39" x14ac:dyDescent="0.25">
      <c r="A105" t="s">
        <v>23</v>
      </c>
      <c r="B105" t="s">
        <v>18</v>
      </c>
      <c r="D105" s="21" t="s">
        <v>893</v>
      </c>
      <c r="E105" s="7" t="s">
        <v>25</v>
      </c>
      <c r="F105" t="s">
        <v>21</v>
      </c>
      <c r="G105" t="s">
        <v>893</v>
      </c>
      <c r="H105" s="5">
        <v>18</v>
      </c>
      <c r="I105" s="5" t="s">
        <v>9</v>
      </c>
      <c r="J105">
        <v>18</v>
      </c>
      <c r="K105" s="13">
        <v>5000</v>
      </c>
      <c r="L105" s="13">
        <v>87.719298245614041</v>
      </c>
      <c r="M105" s="14">
        <v>57</v>
      </c>
      <c r="N105" s="15">
        <v>392.6229508196721</v>
      </c>
      <c r="O105" s="21" t="s">
        <v>1256</v>
      </c>
      <c r="P105" s="6">
        <v>78.52459016393442</v>
      </c>
      <c r="Q105" s="6">
        <v>6.8881219442047739</v>
      </c>
      <c r="AL105" s="31"/>
    </row>
    <row r="106" spans="1:39" x14ac:dyDescent="0.25">
      <c r="A106" t="s">
        <v>23</v>
      </c>
      <c r="B106" t="s">
        <v>18</v>
      </c>
      <c r="D106" s="23" t="s">
        <v>893</v>
      </c>
      <c r="E106" s="7" t="s">
        <v>25</v>
      </c>
      <c r="F106" t="s">
        <v>21</v>
      </c>
      <c r="G106" t="s">
        <v>893</v>
      </c>
      <c r="H106" s="5">
        <v>18</v>
      </c>
      <c r="I106" s="5" t="s">
        <v>9</v>
      </c>
      <c r="J106">
        <v>18</v>
      </c>
      <c r="K106" s="8">
        <v>4977</v>
      </c>
      <c r="L106" s="8">
        <v>110.6</v>
      </c>
      <c r="M106" s="9">
        <v>45</v>
      </c>
      <c r="N106" s="10">
        <v>389.89071038251365</v>
      </c>
      <c r="O106" s="23" t="s">
        <v>1257</v>
      </c>
      <c r="P106" s="6">
        <v>78.338499172697141</v>
      </c>
      <c r="Q106" s="6">
        <v>8.6642380085003037</v>
      </c>
    </row>
    <row r="107" spans="1:39" x14ac:dyDescent="0.25">
      <c r="A107" t="s">
        <v>23</v>
      </c>
      <c r="B107" t="s">
        <v>18</v>
      </c>
      <c r="D107" s="21" t="s">
        <v>893</v>
      </c>
      <c r="E107" s="7" t="s">
        <v>25</v>
      </c>
      <c r="F107" t="s">
        <v>21</v>
      </c>
      <c r="G107" t="s">
        <v>893</v>
      </c>
      <c r="H107" s="5">
        <v>19</v>
      </c>
      <c r="I107" s="5" t="s">
        <v>9</v>
      </c>
      <c r="J107">
        <v>19</v>
      </c>
      <c r="K107" s="13">
        <v>6623</v>
      </c>
      <c r="L107" s="13">
        <v>89.5</v>
      </c>
      <c r="M107" s="14">
        <v>74</v>
      </c>
      <c r="N107" s="15">
        <v>387.97814207650271</v>
      </c>
      <c r="O107" s="21" t="s">
        <v>1258</v>
      </c>
      <c r="P107" s="6">
        <v>58.580423082666876</v>
      </c>
      <c r="Q107" s="6">
        <v>5.2429478658986852</v>
      </c>
    </row>
    <row r="108" spans="1:39" x14ac:dyDescent="0.25">
      <c r="A108" t="s">
        <v>23</v>
      </c>
      <c r="B108" t="s">
        <v>18</v>
      </c>
      <c r="D108" s="23" t="s">
        <v>893</v>
      </c>
      <c r="E108" s="7" t="s">
        <v>37</v>
      </c>
      <c r="F108" t="s">
        <v>21</v>
      </c>
      <c r="G108" t="s">
        <v>893</v>
      </c>
      <c r="H108" s="5">
        <v>18</v>
      </c>
      <c r="I108" s="5" t="s">
        <v>9</v>
      </c>
      <c r="J108">
        <v>18</v>
      </c>
      <c r="K108" s="8">
        <v>6143</v>
      </c>
      <c r="L108" s="8">
        <v>83.013513513513516</v>
      </c>
      <c r="M108" s="9">
        <v>74</v>
      </c>
      <c r="N108" s="10">
        <v>381.57377049180326</v>
      </c>
      <c r="O108" s="23" t="s">
        <v>1259</v>
      </c>
      <c r="P108" s="6">
        <v>62.115215772717448</v>
      </c>
      <c r="Q108" s="6">
        <v>5.1564023039432874</v>
      </c>
    </row>
    <row r="109" spans="1:39" x14ac:dyDescent="0.25">
      <c r="A109" t="s">
        <v>23</v>
      </c>
      <c r="B109" t="s">
        <v>18</v>
      </c>
      <c r="D109" s="21" t="s">
        <v>893</v>
      </c>
      <c r="E109" s="7" t="s">
        <v>37</v>
      </c>
      <c r="F109" t="s">
        <v>21</v>
      </c>
      <c r="G109" t="s">
        <v>893</v>
      </c>
      <c r="H109" s="5">
        <v>18</v>
      </c>
      <c r="I109" s="5" t="s">
        <v>9</v>
      </c>
      <c r="J109">
        <v>18</v>
      </c>
      <c r="K109" s="13">
        <v>6119</v>
      </c>
      <c r="L109" s="13">
        <v>82.689189189189193</v>
      </c>
      <c r="M109" s="14">
        <v>74</v>
      </c>
      <c r="N109" s="15">
        <v>381.57377049180326</v>
      </c>
      <c r="O109" s="21" t="s">
        <v>1260</v>
      </c>
      <c r="P109" s="6">
        <v>62.358844662821255</v>
      </c>
      <c r="Q109" s="6">
        <v>5.1564023039432874</v>
      </c>
    </row>
    <row r="110" spans="1:39" x14ac:dyDescent="0.25">
      <c r="A110" t="s">
        <v>23</v>
      </c>
      <c r="B110" t="s">
        <v>18</v>
      </c>
      <c r="D110" s="23" t="s">
        <v>893</v>
      </c>
      <c r="E110" s="7" t="s">
        <v>20</v>
      </c>
      <c r="F110" t="s">
        <v>21</v>
      </c>
      <c r="G110" t="s">
        <v>893</v>
      </c>
      <c r="H110" s="5">
        <v>18</v>
      </c>
      <c r="I110" s="5" t="s">
        <v>9</v>
      </c>
      <c r="J110">
        <v>18</v>
      </c>
      <c r="K110" s="8">
        <v>4285</v>
      </c>
      <c r="L110" s="8">
        <v>93.152173913043484</v>
      </c>
      <c r="M110" s="9">
        <v>46</v>
      </c>
      <c r="N110" s="10">
        <v>381.57377049180326</v>
      </c>
      <c r="O110" s="23" t="s">
        <v>1261</v>
      </c>
      <c r="P110" s="6">
        <v>89.048721234959928</v>
      </c>
      <c r="Q110" s="6">
        <v>8.2950819672131146</v>
      </c>
    </row>
    <row r="111" spans="1:39" x14ac:dyDescent="0.25">
      <c r="A111" t="s">
        <v>23</v>
      </c>
      <c r="B111" t="s">
        <v>18</v>
      </c>
      <c r="D111" s="21" t="s">
        <v>893</v>
      </c>
      <c r="E111" s="7" t="s">
        <v>25</v>
      </c>
      <c r="F111" t="s">
        <v>21</v>
      </c>
      <c r="G111" t="s">
        <v>893</v>
      </c>
      <c r="H111" s="5">
        <v>17</v>
      </c>
      <c r="I111" s="5" t="s">
        <v>9</v>
      </c>
      <c r="J111">
        <v>17</v>
      </c>
      <c r="K111" s="13">
        <v>3820</v>
      </c>
      <c r="L111" s="13">
        <v>76.400000000000006</v>
      </c>
      <c r="M111" s="14">
        <v>50</v>
      </c>
      <c r="N111" s="15">
        <v>379.78142076502729</v>
      </c>
      <c r="O111" s="21" t="s">
        <v>1262</v>
      </c>
      <c r="P111" s="6">
        <v>99.419220095556881</v>
      </c>
      <c r="Q111" s="6">
        <v>7.5956284153005456</v>
      </c>
    </row>
    <row r="112" spans="1:39" x14ac:dyDescent="0.25">
      <c r="A112" t="s">
        <v>23</v>
      </c>
      <c r="B112" t="s">
        <v>18</v>
      </c>
      <c r="D112" s="25" t="s">
        <v>893</v>
      </c>
      <c r="E112" s="7" t="s">
        <v>20</v>
      </c>
      <c r="F112" t="s">
        <v>21</v>
      </c>
      <c r="G112" t="s">
        <v>893</v>
      </c>
      <c r="H112" s="5">
        <v>18</v>
      </c>
      <c r="I112" s="5" t="s">
        <v>9</v>
      </c>
      <c r="J112">
        <v>18</v>
      </c>
      <c r="K112" s="8">
        <v>4428</v>
      </c>
      <c r="L112" s="8">
        <v>100.63636363636364</v>
      </c>
      <c r="M112" s="9">
        <v>44</v>
      </c>
      <c r="N112" s="10">
        <v>379</v>
      </c>
      <c r="O112" s="25" t="s">
        <v>1263</v>
      </c>
      <c r="P112" s="6">
        <v>85.591689250225841</v>
      </c>
      <c r="Q112" s="6">
        <v>8.6136363636363633</v>
      </c>
    </row>
    <row r="113" spans="1:17" x14ac:dyDescent="0.25">
      <c r="A113" t="s">
        <v>23</v>
      </c>
      <c r="B113" t="s">
        <v>18</v>
      </c>
      <c r="D113" s="21" t="s">
        <v>893</v>
      </c>
      <c r="E113" s="7" t="s">
        <v>25</v>
      </c>
      <c r="F113" t="s">
        <v>21</v>
      </c>
      <c r="G113" t="s">
        <v>893</v>
      </c>
      <c r="H113" s="5">
        <v>18</v>
      </c>
      <c r="I113" s="5" t="s">
        <v>9</v>
      </c>
      <c r="J113">
        <v>18</v>
      </c>
      <c r="K113" s="13">
        <v>5316</v>
      </c>
      <c r="L113" s="13">
        <v>113.1063829787234</v>
      </c>
      <c r="M113" s="14">
        <v>47</v>
      </c>
      <c r="N113" s="15">
        <v>374.86338797814204</v>
      </c>
      <c r="O113" s="21" t="s">
        <v>1264</v>
      </c>
      <c r="P113" s="6">
        <v>70.516062448860424</v>
      </c>
      <c r="Q113" s="6">
        <v>7.9758167654923842</v>
      </c>
    </row>
    <row r="114" spans="1:17" x14ac:dyDescent="0.25">
      <c r="A114" t="s">
        <v>23</v>
      </c>
      <c r="B114" t="s">
        <v>18</v>
      </c>
      <c r="D114" s="23" t="s">
        <v>893</v>
      </c>
      <c r="E114" s="7" t="s">
        <v>37</v>
      </c>
      <c r="F114" t="s">
        <v>21</v>
      </c>
      <c r="G114" t="s">
        <v>893</v>
      </c>
      <c r="H114" s="5">
        <v>18</v>
      </c>
      <c r="I114" s="5" t="s">
        <v>9</v>
      </c>
      <c r="J114">
        <v>18</v>
      </c>
      <c r="K114" s="8">
        <v>6283</v>
      </c>
      <c r="L114" s="8">
        <v>84.905405405405403</v>
      </c>
      <c r="M114" s="9">
        <v>74</v>
      </c>
      <c r="N114" s="10">
        <v>373.87978142076503</v>
      </c>
      <c r="O114" s="23" t="s">
        <v>1265</v>
      </c>
      <c r="P114" s="6">
        <v>59.506570335948595</v>
      </c>
      <c r="Q114" s="6">
        <v>5.0524294786589872</v>
      </c>
    </row>
    <row r="115" spans="1:17" x14ac:dyDescent="0.25">
      <c r="A115" t="s">
        <v>23</v>
      </c>
      <c r="B115" t="s">
        <v>18</v>
      </c>
      <c r="D115" s="21" t="s">
        <v>893</v>
      </c>
      <c r="E115" s="7" t="s">
        <v>25</v>
      </c>
      <c r="F115" t="s">
        <v>21</v>
      </c>
      <c r="G115" t="s">
        <v>893</v>
      </c>
      <c r="H115" s="5">
        <v>17</v>
      </c>
      <c r="I115" s="5" t="s">
        <v>9</v>
      </c>
      <c r="J115">
        <v>17</v>
      </c>
      <c r="K115" s="13">
        <v>3870</v>
      </c>
      <c r="L115" s="13">
        <v>74.42307692307692</v>
      </c>
      <c r="M115" s="14">
        <v>52</v>
      </c>
      <c r="N115" s="15">
        <v>372.6775956284153</v>
      </c>
      <c r="O115" s="21" t="s">
        <v>1266</v>
      </c>
      <c r="P115" s="6">
        <v>96.299120317419977</v>
      </c>
      <c r="Q115" s="6">
        <v>7.1668768390079869</v>
      </c>
    </row>
    <row r="116" spans="1:17" x14ac:dyDescent="0.25">
      <c r="A116" t="s">
        <v>23</v>
      </c>
      <c r="B116" t="s">
        <v>18</v>
      </c>
      <c r="D116" s="25" t="s">
        <v>893</v>
      </c>
      <c r="E116" s="7" t="s">
        <v>37</v>
      </c>
      <c r="F116" t="s">
        <v>21</v>
      </c>
      <c r="G116" t="s">
        <v>893</v>
      </c>
      <c r="H116" s="5">
        <v>18</v>
      </c>
      <c r="I116" s="5" t="s">
        <v>9</v>
      </c>
      <c r="J116">
        <v>18</v>
      </c>
      <c r="K116" s="8">
        <v>4660</v>
      </c>
      <c r="L116" s="8">
        <v>84.727272727272734</v>
      </c>
      <c r="M116" s="9">
        <v>55</v>
      </c>
      <c r="N116" s="10">
        <v>364</v>
      </c>
      <c r="O116" s="25" t="s">
        <v>1267</v>
      </c>
      <c r="P116" s="6">
        <v>78.111587982832617</v>
      </c>
      <c r="Q116" s="6">
        <v>6.6181818181818182</v>
      </c>
    </row>
    <row r="117" spans="1:17" x14ac:dyDescent="0.25">
      <c r="A117" t="s">
        <v>23</v>
      </c>
      <c r="B117" t="s">
        <v>18</v>
      </c>
      <c r="D117" s="27" t="s">
        <v>893</v>
      </c>
      <c r="E117" s="7" t="s">
        <v>37</v>
      </c>
      <c r="F117" t="s">
        <v>21</v>
      </c>
      <c r="G117" t="s">
        <v>893</v>
      </c>
      <c r="H117" s="5">
        <v>18</v>
      </c>
      <c r="I117" s="5" t="s">
        <v>9</v>
      </c>
      <c r="J117">
        <v>18</v>
      </c>
      <c r="K117" s="13">
        <v>4660</v>
      </c>
      <c r="L117" s="13">
        <v>84.727272727272734</v>
      </c>
      <c r="M117" s="14">
        <v>55</v>
      </c>
      <c r="N117" s="15">
        <v>364</v>
      </c>
      <c r="O117" s="27" t="s">
        <v>1268</v>
      </c>
      <c r="P117" s="6">
        <v>78.111587982832617</v>
      </c>
      <c r="Q117" s="6">
        <v>6.6181818181818182</v>
      </c>
    </row>
    <row r="118" spans="1:17" x14ac:dyDescent="0.25">
      <c r="A118" t="s">
        <v>23</v>
      </c>
      <c r="B118" t="s">
        <v>18</v>
      </c>
      <c r="D118" s="25" t="s">
        <v>893</v>
      </c>
      <c r="E118" s="7" t="s">
        <v>20</v>
      </c>
      <c r="F118" t="s">
        <v>21</v>
      </c>
      <c r="G118" t="s">
        <v>893</v>
      </c>
      <c r="H118" s="5">
        <v>17</v>
      </c>
      <c r="I118" s="5" t="s">
        <v>9</v>
      </c>
      <c r="J118">
        <v>17</v>
      </c>
      <c r="K118" s="8">
        <v>3890</v>
      </c>
      <c r="L118" s="8">
        <v>97.25</v>
      </c>
      <c r="M118" s="9">
        <v>40</v>
      </c>
      <c r="N118" s="10">
        <v>364</v>
      </c>
      <c r="O118" s="25" t="s">
        <v>1269</v>
      </c>
      <c r="P118" s="6">
        <v>93.573264781491005</v>
      </c>
      <c r="Q118" s="6">
        <v>9.1</v>
      </c>
    </row>
    <row r="119" spans="1:17" x14ac:dyDescent="0.25">
      <c r="A119" t="s">
        <v>23</v>
      </c>
      <c r="B119" t="s">
        <v>18</v>
      </c>
      <c r="D119" s="21" t="s">
        <v>893</v>
      </c>
      <c r="E119" s="7" t="s">
        <v>25</v>
      </c>
      <c r="F119" t="s">
        <v>21</v>
      </c>
      <c r="G119" t="s">
        <v>893</v>
      </c>
      <c r="H119" s="5">
        <v>18</v>
      </c>
      <c r="I119" s="5" t="s">
        <v>9</v>
      </c>
      <c r="J119">
        <v>18</v>
      </c>
      <c r="K119" s="13">
        <v>5400</v>
      </c>
      <c r="L119" s="13">
        <v>90</v>
      </c>
      <c r="M119" s="14">
        <v>60</v>
      </c>
      <c r="N119" s="15">
        <v>359.28961748633878</v>
      </c>
      <c r="O119" s="21" t="s">
        <v>1270</v>
      </c>
      <c r="P119" s="6">
        <v>66.535114349322001</v>
      </c>
      <c r="Q119" s="6">
        <v>5.9881602914389793</v>
      </c>
    </row>
    <row r="120" spans="1:17" x14ac:dyDescent="0.25">
      <c r="A120" t="s">
        <v>23</v>
      </c>
      <c r="B120" t="s">
        <v>18</v>
      </c>
      <c r="D120" s="23" t="s">
        <v>893</v>
      </c>
      <c r="E120" s="7" t="s">
        <v>25</v>
      </c>
      <c r="F120" t="s">
        <v>21</v>
      </c>
      <c r="G120" t="s">
        <v>893</v>
      </c>
      <c r="H120" s="5">
        <v>18</v>
      </c>
      <c r="I120" s="5" t="s">
        <v>9</v>
      </c>
      <c r="J120">
        <v>18</v>
      </c>
      <c r="K120" s="8">
        <v>6130</v>
      </c>
      <c r="L120" s="8">
        <v>82.837837837837839</v>
      </c>
      <c r="M120" s="9">
        <v>74</v>
      </c>
      <c r="N120" s="10">
        <v>343.44262295081967</v>
      </c>
      <c r="O120" s="23" t="s">
        <v>1271</v>
      </c>
      <c r="P120" s="6">
        <v>56.026529029497503</v>
      </c>
      <c r="Q120" s="6">
        <v>4.6411165263624277</v>
      </c>
    </row>
    <row r="121" spans="1:17" x14ac:dyDescent="0.25">
      <c r="A121" t="s">
        <v>23</v>
      </c>
      <c r="B121" t="s">
        <v>18</v>
      </c>
      <c r="D121" s="12" t="s">
        <v>893</v>
      </c>
      <c r="E121" s="7" t="s">
        <v>37</v>
      </c>
      <c r="F121" t="s">
        <v>21</v>
      </c>
      <c r="G121" t="s">
        <v>893</v>
      </c>
      <c r="H121" s="5">
        <v>17</v>
      </c>
      <c r="I121" s="5" t="s">
        <v>9</v>
      </c>
      <c r="J121">
        <v>17</v>
      </c>
      <c r="K121" s="13">
        <v>3760</v>
      </c>
      <c r="L121" s="13">
        <v>75.2</v>
      </c>
      <c r="M121" s="14">
        <v>50</v>
      </c>
      <c r="N121" s="15">
        <v>337.15846994535519</v>
      </c>
      <c r="O121" s="16" t="s">
        <v>1210</v>
      </c>
      <c r="P121" s="6">
        <v>89.669805836530642</v>
      </c>
      <c r="Q121" s="6">
        <v>6.7431693989071038</v>
      </c>
    </row>
    <row r="122" spans="1:17" x14ac:dyDescent="0.25">
      <c r="A122" t="s">
        <v>23</v>
      </c>
      <c r="B122" t="s">
        <v>18</v>
      </c>
      <c r="D122" s="23" t="s">
        <v>893</v>
      </c>
      <c r="E122" s="7" t="s">
        <v>20</v>
      </c>
      <c r="F122" t="s">
        <v>21</v>
      </c>
      <c r="G122" t="s">
        <v>893</v>
      </c>
      <c r="H122" s="5">
        <v>18</v>
      </c>
      <c r="I122" s="5" t="s">
        <v>9</v>
      </c>
      <c r="J122">
        <v>18</v>
      </c>
      <c r="K122" s="8">
        <v>4428</v>
      </c>
      <c r="L122" s="8">
        <v>100.63636363636364</v>
      </c>
      <c r="M122" s="9">
        <v>44</v>
      </c>
      <c r="N122" s="10">
        <v>325.40983606557376</v>
      </c>
      <c r="O122" s="23" t="s">
        <v>1272</v>
      </c>
      <c r="P122" s="6">
        <v>73.489122869370775</v>
      </c>
      <c r="Q122" s="6">
        <v>7.3956780923994039</v>
      </c>
    </row>
    <row r="123" spans="1:17" x14ac:dyDescent="0.25">
      <c r="A123" t="s">
        <v>23</v>
      </c>
      <c r="B123" t="s">
        <v>18</v>
      </c>
      <c r="D123" s="21" t="s">
        <v>893</v>
      </c>
      <c r="E123" s="7" t="s">
        <v>20</v>
      </c>
      <c r="F123" t="s">
        <v>21</v>
      </c>
      <c r="G123" t="s">
        <v>893</v>
      </c>
      <c r="H123" s="5">
        <v>19</v>
      </c>
      <c r="I123" s="5" t="s">
        <v>9</v>
      </c>
      <c r="J123">
        <v>19</v>
      </c>
      <c r="K123" s="13">
        <v>7500</v>
      </c>
      <c r="L123" s="13">
        <v>113.63636363636364</v>
      </c>
      <c r="M123" s="14">
        <v>66</v>
      </c>
      <c r="N123" s="15">
        <v>324.86338797814204</v>
      </c>
      <c r="O123" s="21" t="s">
        <v>1273</v>
      </c>
      <c r="P123" s="6">
        <v>43.315118397085605</v>
      </c>
      <c r="Q123" s="6">
        <v>4.922172545123364</v>
      </c>
    </row>
    <row r="124" spans="1:17" x14ac:dyDescent="0.25">
      <c r="A124" t="s">
        <v>23</v>
      </c>
      <c r="B124" t="s">
        <v>18</v>
      </c>
      <c r="D124" s="23" t="s">
        <v>893</v>
      </c>
      <c r="E124" s="7" t="s">
        <v>25</v>
      </c>
      <c r="F124" t="s">
        <v>21</v>
      </c>
      <c r="G124" t="s">
        <v>893</v>
      </c>
      <c r="H124" s="5">
        <v>19</v>
      </c>
      <c r="I124" s="5" t="s">
        <v>9</v>
      </c>
      <c r="J124">
        <v>19</v>
      </c>
      <c r="K124" s="8">
        <v>7000</v>
      </c>
      <c r="L124" s="8">
        <v>116.66666666666667</v>
      </c>
      <c r="M124" s="9">
        <v>60</v>
      </c>
      <c r="N124" s="10">
        <v>323.49726775956282</v>
      </c>
      <c r="O124" s="23" t="s">
        <v>1274</v>
      </c>
      <c r="P124" s="6">
        <v>46.213895394223265</v>
      </c>
      <c r="Q124" s="6">
        <v>5.3916211293260465</v>
      </c>
    </row>
    <row r="125" spans="1:17" x14ac:dyDescent="0.25">
      <c r="A125" t="s">
        <v>23</v>
      </c>
      <c r="B125" t="s">
        <v>18</v>
      </c>
      <c r="D125" s="27" t="s">
        <v>893</v>
      </c>
      <c r="E125" s="7" t="s">
        <v>20</v>
      </c>
      <c r="F125" t="s">
        <v>21</v>
      </c>
      <c r="G125" t="s">
        <v>893</v>
      </c>
      <c r="H125" s="5">
        <v>18</v>
      </c>
      <c r="I125" s="5" t="s">
        <v>9</v>
      </c>
      <c r="J125">
        <v>18</v>
      </c>
      <c r="K125" s="13">
        <v>5385</v>
      </c>
      <c r="L125" s="13">
        <v>97.909090909090907</v>
      </c>
      <c r="M125" s="14">
        <v>55</v>
      </c>
      <c r="N125" s="15">
        <v>322</v>
      </c>
      <c r="O125" s="27" t="s">
        <v>1275</v>
      </c>
      <c r="P125" s="6">
        <v>59.795728876508825</v>
      </c>
      <c r="Q125" s="6">
        <v>5.8545454545454545</v>
      </c>
    </row>
    <row r="126" spans="1:17" x14ac:dyDescent="0.25">
      <c r="A126" t="s">
        <v>23</v>
      </c>
      <c r="B126" t="s">
        <v>18</v>
      </c>
      <c r="D126" s="23" t="s">
        <v>893</v>
      </c>
      <c r="E126" s="7" t="s">
        <v>25</v>
      </c>
      <c r="F126" t="s">
        <v>21</v>
      </c>
      <c r="G126" t="s">
        <v>893</v>
      </c>
      <c r="H126" s="5">
        <v>18</v>
      </c>
      <c r="I126" s="5" t="s">
        <v>9</v>
      </c>
      <c r="J126">
        <v>18</v>
      </c>
      <c r="K126" s="8">
        <v>5672</v>
      </c>
      <c r="L126" s="8">
        <v>88.625</v>
      </c>
      <c r="M126" s="9">
        <v>64</v>
      </c>
      <c r="N126" s="10">
        <v>319.67213114754099</v>
      </c>
      <c r="O126" s="23" t="s">
        <v>1276</v>
      </c>
      <c r="P126" s="6">
        <v>56.359684616985369</v>
      </c>
      <c r="Q126" s="6">
        <v>4.994877049180328</v>
      </c>
    </row>
    <row r="127" spans="1:17" x14ac:dyDescent="0.25">
      <c r="A127" t="s">
        <v>23</v>
      </c>
      <c r="B127" t="s">
        <v>18</v>
      </c>
      <c r="D127" s="27" t="s">
        <v>893</v>
      </c>
      <c r="E127" s="7" t="s">
        <v>20</v>
      </c>
      <c r="F127" t="s">
        <v>21</v>
      </c>
      <c r="G127" t="s">
        <v>893</v>
      </c>
      <c r="H127" s="5">
        <v>18</v>
      </c>
      <c r="I127" s="5" t="s">
        <v>9</v>
      </c>
      <c r="J127">
        <v>18</v>
      </c>
      <c r="K127" s="13">
        <v>6345</v>
      </c>
      <c r="L127" s="13">
        <v>105.75</v>
      </c>
      <c r="M127" s="14">
        <v>60</v>
      </c>
      <c r="N127" s="15">
        <v>319.19</v>
      </c>
      <c r="O127" s="27" t="s">
        <v>1277</v>
      </c>
      <c r="P127" s="6">
        <v>50.305752561071714</v>
      </c>
      <c r="Q127" s="6">
        <v>5.3198333333333334</v>
      </c>
    </row>
    <row r="128" spans="1:17" x14ac:dyDescent="0.25">
      <c r="A128" t="s">
        <v>23</v>
      </c>
      <c r="B128" t="s">
        <v>18</v>
      </c>
      <c r="D128" s="25" t="s">
        <v>893</v>
      </c>
      <c r="E128" s="7" t="s">
        <v>20</v>
      </c>
      <c r="F128" t="s">
        <v>21</v>
      </c>
      <c r="G128" t="s">
        <v>893</v>
      </c>
      <c r="H128" s="5">
        <v>17</v>
      </c>
      <c r="I128" s="5" t="s">
        <v>9</v>
      </c>
      <c r="J128">
        <v>17</v>
      </c>
      <c r="K128" s="8">
        <v>4015</v>
      </c>
      <c r="L128" s="8">
        <v>100.375</v>
      </c>
      <c r="M128" s="9">
        <v>40</v>
      </c>
      <c r="N128" s="10">
        <v>308</v>
      </c>
      <c r="O128" s="25" t="s">
        <v>1278</v>
      </c>
      <c r="P128" s="6">
        <v>76.712328767123296</v>
      </c>
      <c r="Q128" s="6">
        <v>7.7</v>
      </c>
    </row>
    <row r="129" spans="1:17" x14ac:dyDescent="0.25">
      <c r="A129" t="s">
        <v>23</v>
      </c>
      <c r="B129" t="s">
        <v>18</v>
      </c>
      <c r="D129" s="27" t="s">
        <v>893</v>
      </c>
      <c r="E129" s="7" t="s">
        <v>20</v>
      </c>
      <c r="F129" t="s">
        <v>21</v>
      </c>
      <c r="G129" t="s">
        <v>893</v>
      </c>
      <c r="H129" s="5">
        <v>17</v>
      </c>
      <c r="I129" s="5" t="s">
        <v>9</v>
      </c>
      <c r="J129">
        <v>17</v>
      </c>
      <c r="K129" s="13">
        <v>4015</v>
      </c>
      <c r="L129" s="13">
        <v>100.375</v>
      </c>
      <c r="M129" s="14">
        <v>40</v>
      </c>
      <c r="N129" s="15">
        <v>308</v>
      </c>
      <c r="O129" s="27" t="s">
        <v>1279</v>
      </c>
      <c r="P129" s="6">
        <v>76.712328767123296</v>
      </c>
      <c r="Q129" s="6">
        <v>7.7</v>
      </c>
    </row>
    <row r="130" spans="1:17" x14ac:dyDescent="0.25">
      <c r="A130" t="s">
        <v>23</v>
      </c>
      <c r="B130" t="s">
        <v>18</v>
      </c>
      <c r="D130" s="7" t="s">
        <v>893</v>
      </c>
      <c r="E130" s="7" t="s">
        <v>25</v>
      </c>
      <c r="F130" t="s">
        <v>21</v>
      </c>
      <c r="G130" t="s">
        <v>893</v>
      </c>
      <c r="H130" s="5">
        <v>18</v>
      </c>
      <c r="I130" s="5" t="s">
        <v>9</v>
      </c>
      <c r="J130">
        <v>18</v>
      </c>
      <c r="K130" s="8">
        <v>5673</v>
      </c>
      <c r="L130" s="8">
        <v>70.965724293219921</v>
      </c>
      <c r="M130" s="9">
        <v>79.94</v>
      </c>
      <c r="N130" s="10">
        <v>305.22000000000003</v>
      </c>
      <c r="O130" s="11" t="s">
        <v>1229</v>
      </c>
      <c r="P130" s="6">
        <v>53.802221047065053</v>
      </c>
      <c r="Q130" s="6">
        <v>3.8181135851888923</v>
      </c>
    </row>
    <row r="131" spans="1:17" x14ac:dyDescent="0.25">
      <c r="A131" t="s">
        <v>23</v>
      </c>
      <c r="B131" t="s">
        <v>18</v>
      </c>
      <c r="D131" s="21" t="s">
        <v>893</v>
      </c>
      <c r="E131" s="7" t="s">
        <v>25</v>
      </c>
      <c r="F131" t="s">
        <v>21</v>
      </c>
      <c r="G131" t="s">
        <v>893</v>
      </c>
      <c r="H131" s="5">
        <v>18</v>
      </c>
      <c r="I131" s="5" t="s">
        <v>9</v>
      </c>
      <c r="J131">
        <v>18</v>
      </c>
      <c r="K131" s="13">
        <v>4520</v>
      </c>
      <c r="L131" s="13">
        <v>82.181818181818187</v>
      </c>
      <c r="M131" s="14">
        <v>55</v>
      </c>
      <c r="N131" s="15">
        <v>300.27322404371586</v>
      </c>
      <c r="O131" s="21" t="s">
        <v>1280</v>
      </c>
      <c r="P131" s="6">
        <v>66.432129213211468</v>
      </c>
      <c r="Q131" s="6">
        <v>5.4595131644311978</v>
      </c>
    </row>
    <row r="132" spans="1:17" x14ac:dyDescent="0.25">
      <c r="A132" t="s">
        <v>23</v>
      </c>
      <c r="B132" t="s">
        <v>18</v>
      </c>
      <c r="D132" s="23" t="s">
        <v>893</v>
      </c>
      <c r="E132" s="7" t="s">
        <v>25</v>
      </c>
      <c r="F132" t="s">
        <v>21</v>
      </c>
      <c r="G132" t="s">
        <v>893</v>
      </c>
      <c r="H132" s="5">
        <v>17</v>
      </c>
      <c r="I132" s="5" t="s">
        <v>9</v>
      </c>
      <c r="J132">
        <v>17</v>
      </c>
      <c r="K132" s="8">
        <v>3493</v>
      </c>
      <c r="L132" s="8">
        <v>94.405405405405403</v>
      </c>
      <c r="M132" s="9">
        <v>37</v>
      </c>
      <c r="N132" s="10">
        <v>285.51912568306011</v>
      </c>
      <c r="O132" s="23" t="s">
        <v>1281</v>
      </c>
      <c r="P132" s="6">
        <v>81.740373799902684</v>
      </c>
      <c r="Q132" s="6">
        <v>7.7167331265691921</v>
      </c>
    </row>
    <row r="133" spans="1:17" x14ac:dyDescent="0.25">
      <c r="A133" t="s">
        <v>23</v>
      </c>
      <c r="B133" t="s">
        <v>18</v>
      </c>
      <c r="D133" s="21" t="s">
        <v>893</v>
      </c>
      <c r="E133" s="7" t="s">
        <v>25</v>
      </c>
      <c r="F133" t="s">
        <v>21</v>
      </c>
      <c r="G133" t="s">
        <v>893</v>
      </c>
      <c r="H133" s="5">
        <v>17</v>
      </c>
      <c r="I133" s="5" t="s">
        <v>9</v>
      </c>
      <c r="J133">
        <v>17</v>
      </c>
      <c r="K133" s="13">
        <v>3074</v>
      </c>
      <c r="L133" s="13">
        <v>83.081081081081081</v>
      </c>
      <c r="M133" s="14">
        <v>37</v>
      </c>
      <c r="N133" s="15">
        <v>285.51912568306011</v>
      </c>
      <c r="O133" s="21" t="s">
        <v>1282</v>
      </c>
      <c r="P133" s="6">
        <v>92.8819537030124</v>
      </c>
      <c r="Q133" s="6">
        <v>7.7167331265691921</v>
      </c>
    </row>
    <row r="134" spans="1:17" x14ac:dyDescent="0.25">
      <c r="A134" t="s">
        <v>23</v>
      </c>
      <c r="B134" t="s">
        <v>18</v>
      </c>
      <c r="D134" s="23" t="s">
        <v>893</v>
      </c>
      <c r="E134" s="7" t="s">
        <v>25</v>
      </c>
      <c r="F134" t="s">
        <v>21</v>
      </c>
      <c r="G134" t="s">
        <v>893</v>
      </c>
      <c r="H134" s="5">
        <v>17</v>
      </c>
      <c r="I134" s="5" t="s">
        <v>9</v>
      </c>
      <c r="J134">
        <v>17</v>
      </c>
      <c r="K134" s="8">
        <v>3037</v>
      </c>
      <c r="L134" s="8">
        <v>82.081081081081081</v>
      </c>
      <c r="M134" s="9">
        <v>37</v>
      </c>
      <c r="N134" s="10">
        <v>285.51912568306011</v>
      </c>
      <c r="O134" s="23" t="s">
        <v>1283</v>
      </c>
      <c r="P134" s="6">
        <v>94.013541548587455</v>
      </c>
      <c r="Q134" s="6">
        <v>7.7167331265691921</v>
      </c>
    </row>
    <row r="135" spans="1:17" x14ac:dyDescent="0.25">
      <c r="A135" t="s">
        <v>23</v>
      </c>
      <c r="B135" t="s">
        <v>18</v>
      </c>
      <c r="D135" s="21" t="s">
        <v>893</v>
      </c>
      <c r="E135" s="7" t="s">
        <v>20</v>
      </c>
      <c r="F135" t="s">
        <v>21</v>
      </c>
      <c r="G135" t="s">
        <v>893</v>
      </c>
      <c r="H135" s="5">
        <v>17</v>
      </c>
      <c r="I135" s="5" t="s">
        <v>9</v>
      </c>
      <c r="J135">
        <v>17</v>
      </c>
      <c r="K135" s="13">
        <v>3910</v>
      </c>
      <c r="L135" s="13">
        <v>118.48484848484848</v>
      </c>
      <c r="M135" s="14">
        <v>33</v>
      </c>
      <c r="N135" s="15">
        <v>274.86338797814204</v>
      </c>
      <c r="O135" s="21" t="s">
        <v>1284</v>
      </c>
      <c r="P135" s="6">
        <v>70.29754168238928</v>
      </c>
      <c r="Q135" s="6">
        <v>8.3291935750952142</v>
      </c>
    </row>
    <row r="136" spans="1:17" x14ac:dyDescent="0.25">
      <c r="A136" t="s">
        <v>23</v>
      </c>
      <c r="B136" t="s">
        <v>18</v>
      </c>
      <c r="D136" s="23" t="s">
        <v>893</v>
      </c>
      <c r="E136" s="7" t="s">
        <v>25</v>
      </c>
      <c r="F136" t="s">
        <v>21</v>
      </c>
      <c r="G136" t="s">
        <v>893</v>
      </c>
      <c r="H136" s="5">
        <v>17</v>
      </c>
      <c r="I136" s="5" t="s">
        <v>9</v>
      </c>
      <c r="J136">
        <v>17</v>
      </c>
      <c r="K136" s="8">
        <v>2985</v>
      </c>
      <c r="L136" s="8">
        <v>99.5</v>
      </c>
      <c r="M136" s="9">
        <v>30</v>
      </c>
      <c r="N136" s="10">
        <v>271.31147540983608</v>
      </c>
      <c r="O136" s="23" t="s">
        <v>1285</v>
      </c>
      <c r="P136" s="6">
        <v>90.891616552708896</v>
      </c>
      <c r="Q136" s="6">
        <v>9.0437158469945356</v>
      </c>
    </row>
    <row r="137" spans="1:17" x14ac:dyDescent="0.25">
      <c r="A137" t="s">
        <v>23</v>
      </c>
      <c r="B137" t="s">
        <v>18</v>
      </c>
      <c r="D137" s="27" t="s">
        <v>893</v>
      </c>
      <c r="E137" s="7" t="s">
        <v>20</v>
      </c>
      <c r="F137" t="s">
        <v>21</v>
      </c>
      <c r="G137" t="s">
        <v>893</v>
      </c>
      <c r="H137" s="5">
        <v>17</v>
      </c>
      <c r="I137" s="5" t="s">
        <v>9</v>
      </c>
      <c r="J137">
        <v>17</v>
      </c>
      <c r="K137" s="13">
        <v>4015</v>
      </c>
      <c r="L137" s="13">
        <v>100.375</v>
      </c>
      <c r="M137" s="14">
        <v>40</v>
      </c>
      <c r="N137" s="15">
        <v>266</v>
      </c>
      <c r="O137" s="27" t="s">
        <v>1286</v>
      </c>
      <c r="P137" s="6">
        <v>66.251556662515569</v>
      </c>
      <c r="Q137" s="6">
        <v>6.65</v>
      </c>
    </row>
    <row r="138" spans="1:17" x14ac:dyDescent="0.25">
      <c r="A138" t="s">
        <v>23</v>
      </c>
      <c r="B138" t="s">
        <v>18</v>
      </c>
      <c r="D138" s="25" t="s">
        <v>893</v>
      </c>
      <c r="E138" s="7" t="s">
        <v>20</v>
      </c>
      <c r="F138" t="s">
        <v>21</v>
      </c>
      <c r="G138" t="s">
        <v>893</v>
      </c>
      <c r="H138" s="5">
        <v>17</v>
      </c>
      <c r="I138" s="5" t="s">
        <v>9</v>
      </c>
      <c r="J138">
        <v>17</v>
      </c>
      <c r="K138" s="8">
        <v>4000</v>
      </c>
      <c r="L138" s="8">
        <v>90.909090909090907</v>
      </c>
      <c r="M138" s="9">
        <v>44</v>
      </c>
      <c r="N138" s="10">
        <v>260</v>
      </c>
      <c r="O138" s="25" t="s">
        <v>1287</v>
      </c>
      <c r="P138" s="6">
        <v>65</v>
      </c>
      <c r="Q138" s="6">
        <v>5.9090909090909092</v>
      </c>
    </row>
    <row r="139" spans="1:17" x14ac:dyDescent="0.25">
      <c r="A139" t="s">
        <v>23</v>
      </c>
      <c r="B139" t="s">
        <v>18</v>
      </c>
      <c r="D139" s="21" t="s">
        <v>893</v>
      </c>
      <c r="E139" s="7" t="s">
        <v>20</v>
      </c>
      <c r="F139" t="s">
        <v>21</v>
      </c>
      <c r="G139" t="s">
        <v>893</v>
      </c>
      <c r="H139" s="5">
        <v>17</v>
      </c>
      <c r="I139" s="5" t="s">
        <v>9</v>
      </c>
      <c r="J139">
        <v>17</v>
      </c>
      <c r="K139" s="13">
        <v>4100</v>
      </c>
      <c r="L139" s="13">
        <v>113.88888888888889</v>
      </c>
      <c r="M139" s="14">
        <v>36</v>
      </c>
      <c r="N139" s="15">
        <v>253.14207650273224</v>
      </c>
      <c r="O139" s="21" t="s">
        <v>1288</v>
      </c>
      <c r="P139" s="6">
        <v>61.741969878715175</v>
      </c>
      <c r="Q139" s="6">
        <v>7.0317243472981179</v>
      </c>
    </row>
    <row r="140" spans="1:17" x14ac:dyDescent="0.25">
      <c r="A140" t="s">
        <v>23</v>
      </c>
      <c r="B140" t="s">
        <v>18</v>
      </c>
      <c r="D140" s="7" t="s">
        <v>893</v>
      </c>
      <c r="E140" s="7" t="s">
        <v>25</v>
      </c>
      <c r="F140" t="s">
        <v>21</v>
      </c>
      <c r="G140" t="s">
        <v>893</v>
      </c>
      <c r="H140" s="5">
        <v>18</v>
      </c>
      <c r="I140" s="5" t="s">
        <v>9</v>
      </c>
      <c r="J140">
        <v>18</v>
      </c>
      <c r="K140" s="8">
        <v>5673</v>
      </c>
      <c r="L140" s="8">
        <v>70.965724293219921</v>
      </c>
      <c r="M140" s="9">
        <v>79.94</v>
      </c>
      <c r="N140" s="10">
        <v>253.08</v>
      </c>
      <c r="O140" s="11" t="s">
        <v>1228</v>
      </c>
      <c r="P140" s="6">
        <v>44.611316763617133</v>
      </c>
      <c r="Q140" s="6">
        <v>3.1658744058043533</v>
      </c>
    </row>
    <row r="141" spans="1:17" x14ac:dyDescent="0.25">
      <c r="A141" t="s">
        <v>23</v>
      </c>
      <c r="B141" t="s">
        <v>18</v>
      </c>
      <c r="D141" s="27" t="s">
        <v>893</v>
      </c>
      <c r="E141" s="7" t="s">
        <v>20</v>
      </c>
      <c r="F141" t="s">
        <v>21</v>
      </c>
      <c r="G141" t="s">
        <v>893</v>
      </c>
      <c r="H141" s="5">
        <v>18</v>
      </c>
      <c r="I141" s="5" t="s">
        <v>9</v>
      </c>
      <c r="J141">
        <v>18</v>
      </c>
      <c r="K141" s="13">
        <v>5255</v>
      </c>
      <c r="L141" s="13">
        <v>105.1</v>
      </c>
      <c r="M141" s="14">
        <v>50</v>
      </c>
      <c r="N141" s="15">
        <v>246.25</v>
      </c>
      <c r="O141" s="27" t="s">
        <v>1289</v>
      </c>
      <c r="P141" s="6">
        <v>46.860133206470024</v>
      </c>
      <c r="Q141" s="6">
        <v>4.9249999999999998</v>
      </c>
    </row>
    <row r="142" spans="1:17" x14ac:dyDescent="0.25">
      <c r="A142" t="s">
        <v>23</v>
      </c>
      <c r="B142" t="s">
        <v>18</v>
      </c>
      <c r="D142" s="7" t="s">
        <v>893</v>
      </c>
      <c r="E142" s="7" t="s">
        <v>25</v>
      </c>
      <c r="F142" t="s">
        <v>21</v>
      </c>
      <c r="G142" t="s">
        <v>893</v>
      </c>
      <c r="H142" s="5">
        <v>18</v>
      </c>
      <c r="I142" s="5" t="s">
        <v>9</v>
      </c>
      <c r="J142">
        <v>18</v>
      </c>
      <c r="K142" s="8">
        <v>5427</v>
      </c>
      <c r="L142" s="8">
        <v>120.6</v>
      </c>
      <c r="M142" s="9">
        <v>45</v>
      </c>
      <c r="N142" s="10">
        <v>241.5</v>
      </c>
      <c r="O142" s="23" t="s">
        <v>1290</v>
      </c>
      <c r="P142" s="6">
        <v>44.499723604201215</v>
      </c>
      <c r="Q142" s="6">
        <v>5.3666666666666663</v>
      </c>
    </row>
    <row r="143" spans="1:17" x14ac:dyDescent="0.25">
      <c r="A143" t="s">
        <v>23</v>
      </c>
      <c r="B143" t="s">
        <v>18</v>
      </c>
      <c r="D143" s="27" t="s">
        <v>893</v>
      </c>
      <c r="E143" s="7" t="s">
        <v>20</v>
      </c>
      <c r="F143" t="s">
        <v>21</v>
      </c>
      <c r="G143" t="s">
        <v>893</v>
      </c>
      <c r="H143" s="5">
        <v>18</v>
      </c>
      <c r="I143" s="5" t="s">
        <v>9</v>
      </c>
      <c r="J143">
        <v>18</v>
      </c>
      <c r="K143" s="13">
        <v>4225</v>
      </c>
      <c r="L143" s="13">
        <v>93.888888888888886</v>
      </c>
      <c r="M143" s="14">
        <v>45</v>
      </c>
      <c r="N143" s="15">
        <v>231</v>
      </c>
      <c r="O143" s="27" t="s">
        <v>1291</v>
      </c>
      <c r="P143" s="6">
        <v>54.674556213017752</v>
      </c>
      <c r="Q143" s="6">
        <v>5.1333333333333337</v>
      </c>
    </row>
    <row r="144" spans="1:17" x14ac:dyDescent="0.25">
      <c r="A144" t="s">
        <v>23</v>
      </c>
      <c r="B144" t="s">
        <v>18</v>
      </c>
      <c r="D144" s="7" t="s">
        <v>893</v>
      </c>
      <c r="E144" s="7" t="s">
        <v>25</v>
      </c>
      <c r="F144" t="s">
        <v>21</v>
      </c>
      <c r="G144" t="s">
        <v>893</v>
      </c>
      <c r="H144" s="5">
        <v>18</v>
      </c>
      <c r="I144" s="5" t="s">
        <v>9</v>
      </c>
      <c r="J144">
        <v>18</v>
      </c>
      <c r="K144" s="8">
        <v>5537</v>
      </c>
      <c r="L144" s="8">
        <v>115.35416666666667</v>
      </c>
      <c r="M144" s="9">
        <v>48</v>
      </c>
      <c r="N144" s="10">
        <v>230</v>
      </c>
      <c r="O144" s="23" t="s">
        <v>1292</v>
      </c>
      <c r="P144" s="6">
        <v>41.53873938956113</v>
      </c>
      <c r="Q144" s="6">
        <v>4.791666666666667</v>
      </c>
    </row>
    <row r="145" spans="1:17" x14ac:dyDescent="0.25">
      <c r="A145" t="s">
        <v>23</v>
      </c>
      <c r="B145" t="s">
        <v>18</v>
      </c>
      <c r="D145" s="21" t="s">
        <v>893</v>
      </c>
      <c r="E145" s="7" t="s">
        <v>25</v>
      </c>
      <c r="F145" t="s">
        <v>21</v>
      </c>
      <c r="G145" t="s">
        <v>893</v>
      </c>
      <c r="H145" s="5">
        <v>18</v>
      </c>
      <c r="I145" s="5" t="s">
        <v>9</v>
      </c>
      <c r="J145">
        <v>18</v>
      </c>
      <c r="K145" s="13">
        <v>5537</v>
      </c>
      <c r="L145" s="13">
        <v>115.35416666666667</v>
      </c>
      <c r="M145" s="14">
        <v>48</v>
      </c>
      <c r="N145" s="15">
        <v>230</v>
      </c>
      <c r="O145" s="21" t="s">
        <v>1293</v>
      </c>
      <c r="P145" s="6">
        <v>41.53873938956113</v>
      </c>
      <c r="Q145" s="6">
        <v>4.791666666666667</v>
      </c>
    </row>
    <row r="146" spans="1:17" x14ac:dyDescent="0.25">
      <c r="A146" t="s">
        <v>23</v>
      </c>
      <c r="B146" t="s">
        <v>18</v>
      </c>
      <c r="D146" s="23" t="s">
        <v>893</v>
      </c>
      <c r="E146" s="7" t="s">
        <v>25</v>
      </c>
      <c r="F146" t="s">
        <v>21</v>
      </c>
      <c r="G146" t="s">
        <v>893</v>
      </c>
      <c r="H146" s="5">
        <v>19</v>
      </c>
      <c r="I146" s="5" t="s">
        <v>9</v>
      </c>
      <c r="J146">
        <v>19</v>
      </c>
      <c r="K146" s="8">
        <v>6750</v>
      </c>
      <c r="L146" s="8">
        <v>135</v>
      </c>
      <c r="M146" s="9">
        <v>50</v>
      </c>
      <c r="N146" s="10">
        <v>220</v>
      </c>
      <c r="O146" s="23" t="s">
        <v>1294</v>
      </c>
      <c r="P146" s="6">
        <v>32.592592592592588</v>
      </c>
      <c r="Q146" s="6">
        <v>4.4000000000000004</v>
      </c>
    </row>
    <row r="147" spans="1:17" x14ac:dyDescent="0.25">
      <c r="A147" t="s">
        <v>23</v>
      </c>
      <c r="B147" t="s">
        <v>18</v>
      </c>
      <c r="D147" s="27" t="s">
        <v>893</v>
      </c>
      <c r="E147" s="7" t="s">
        <v>20</v>
      </c>
      <c r="F147" t="s">
        <v>21</v>
      </c>
      <c r="G147" t="s">
        <v>893</v>
      </c>
      <c r="H147" s="5">
        <v>18</v>
      </c>
      <c r="I147" s="5" t="s">
        <v>9</v>
      </c>
      <c r="J147">
        <v>18</v>
      </c>
      <c r="K147" s="13">
        <v>4225</v>
      </c>
      <c r="L147" s="13">
        <v>93.888888888888886</v>
      </c>
      <c r="M147" s="14">
        <v>45</v>
      </c>
      <c r="N147" s="15">
        <v>210</v>
      </c>
      <c r="O147" s="27" t="s">
        <v>1295</v>
      </c>
      <c r="P147" s="6">
        <v>49.704142011834321</v>
      </c>
      <c r="Q147" s="6">
        <v>4.666666666666667</v>
      </c>
    </row>
    <row r="148" spans="1:17" x14ac:dyDescent="0.25">
      <c r="A148" t="s">
        <v>23</v>
      </c>
      <c r="B148" t="s">
        <v>18</v>
      </c>
      <c r="D148" s="7" t="s">
        <v>893</v>
      </c>
      <c r="E148" s="7" t="s">
        <v>25</v>
      </c>
      <c r="F148" t="s">
        <v>21</v>
      </c>
      <c r="G148" t="s">
        <v>893</v>
      </c>
      <c r="H148" s="5">
        <v>17</v>
      </c>
      <c r="I148" s="5" t="s">
        <v>9</v>
      </c>
      <c r="J148">
        <v>17</v>
      </c>
      <c r="K148" s="8">
        <v>3910</v>
      </c>
      <c r="L148" s="8">
        <v>118.48484848484848</v>
      </c>
      <c r="M148" s="9">
        <v>33</v>
      </c>
      <c r="N148" s="10">
        <v>208.7431693989071</v>
      </c>
      <c r="O148" s="11" t="s">
        <v>1214</v>
      </c>
      <c r="P148" s="6">
        <v>53.386999846267805</v>
      </c>
      <c r="Q148" s="6">
        <v>6.3255505878456697</v>
      </c>
    </row>
    <row r="149" spans="1:17" x14ac:dyDescent="0.25">
      <c r="A149" t="s">
        <v>23</v>
      </c>
      <c r="B149" t="s">
        <v>18</v>
      </c>
      <c r="D149" s="12" t="s">
        <v>893</v>
      </c>
      <c r="E149" s="7" t="s">
        <v>37</v>
      </c>
      <c r="F149" t="s">
        <v>21</v>
      </c>
      <c r="G149" t="s">
        <v>893</v>
      </c>
      <c r="H149" s="5">
        <v>20</v>
      </c>
      <c r="I149" s="5" t="s">
        <v>9</v>
      </c>
      <c r="J149">
        <v>20</v>
      </c>
      <c r="K149" s="13">
        <v>12507</v>
      </c>
      <c r="L149" s="13">
        <v>84.506756756756758</v>
      </c>
      <c r="M149" s="14">
        <v>148</v>
      </c>
      <c r="N149" s="15">
        <v>205.32786885245901</v>
      </c>
      <c r="O149" s="12" t="s">
        <v>1238</v>
      </c>
      <c r="P149" s="6">
        <v>16.417035968054609</v>
      </c>
      <c r="Q149" s="6">
        <v>1.3873504652193176</v>
      </c>
    </row>
    <row r="150" spans="1:17" x14ac:dyDescent="0.25">
      <c r="A150" t="s">
        <v>23</v>
      </c>
      <c r="B150" t="s">
        <v>18</v>
      </c>
      <c r="D150" s="25" t="s">
        <v>893</v>
      </c>
      <c r="E150" s="7" t="s">
        <v>20</v>
      </c>
      <c r="F150" t="s">
        <v>21</v>
      </c>
      <c r="G150" t="s">
        <v>893</v>
      </c>
      <c r="H150" s="5">
        <v>17</v>
      </c>
      <c r="I150" s="5" t="s">
        <v>9</v>
      </c>
      <c r="J150">
        <v>17</v>
      </c>
      <c r="K150" s="8">
        <v>3290</v>
      </c>
      <c r="L150" s="8">
        <v>109.66666666666667</v>
      </c>
      <c r="M150" s="9">
        <v>30</v>
      </c>
      <c r="N150" s="10">
        <v>196</v>
      </c>
      <c r="O150" s="25" t="s">
        <v>1296</v>
      </c>
      <c r="P150" s="6">
        <v>59.574468085106389</v>
      </c>
      <c r="Q150" s="6">
        <v>6.5333333333333332</v>
      </c>
    </row>
    <row r="151" spans="1:17" x14ac:dyDescent="0.25">
      <c r="A151" t="s">
        <v>23</v>
      </c>
      <c r="B151" t="s">
        <v>18</v>
      </c>
      <c r="D151" s="27" t="s">
        <v>893</v>
      </c>
      <c r="E151" s="7" t="s">
        <v>20</v>
      </c>
      <c r="F151" t="s">
        <v>21</v>
      </c>
      <c r="G151" t="s">
        <v>893</v>
      </c>
      <c r="H151" s="5">
        <v>17</v>
      </c>
      <c r="I151" s="5" t="s">
        <v>9</v>
      </c>
      <c r="J151">
        <v>17</v>
      </c>
      <c r="K151" s="13">
        <v>3290</v>
      </c>
      <c r="L151" s="13">
        <v>109.66666666666667</v>
      </c>
      <c r="M151" s="14">
        <v>30</v>
      </c>
      <c r="N151" s="15">
        <v>196</v>
      </c>
      <c r="O151" s="27" t="s">
        <v>1297</v>
      </c>
      <c r="P151" s="6">
        <v>59.574468085106389</v>
      </c>
      <c r="Q151" s="6">
        <v>6.5333333333333332</v>
      </c>
    </row>
    <row r="152" spans="1:17" x14ac:dyDescent="0.25">
      <c r="A152" t="s">
        <v>23</v>
      </c>
      <c r="B152" t="s">
        <v>18</v>
      </c>
      <c r="D152" s="7" t="s">
        <v>893</v>
      </c>
      <c r="E152" s="7" t="s">
        <v>25</v>
      </c>
      <c r="F152" t="s">
        <v>21</v>
      </c>
      <c r="G152" t="s">
        <v>893</v>
      </c>
      <c r="H152" s="5">
        <v>17</v>
      </c>
      <c r="I152" s="5" t="s">
        <v>9</v>
      </c>
      <c r="J152">
        <v>17</v>
      </c>
      <c r="K152" s="8">
        <v>3285</v>
      </c>
      <c r="L152" s="8">
        <v>71.273595139943581</v>
      </c>
      <c r="M152" s="9">
        <v>46.09</v>
      </c>
      <c r="N152" s="10">
        <v>189.66</v>
      </c>
      <c r="O152" s="11" t="s">
        <v>1209</v>
      </c>
      <c r="P152" s="6">
        <v>57.735159817351594</v>
      </c>
      <c r="Q152" s="6">
        <v>4.114992406161857</v>
      </c>
    </row>
    <row r="153" spans="1:17" x14ac:dyDescent="0.25">
      <c r="A153" t="s">
        <v>23</v>
      </c>
      <c r="B153" t="s">
        <v>18</v>
      </c>
      <c r="D153" s="27" t="s">
        <v>893</v>
      </c>
      <c r="E153" s="7" t="s">
        <v>20</v>
      </c>
      <c r="F153" t="s">
        <v>21</v>
      </c>
      <c r="G153" t="s">
        <v>893</v>
      </c>
      <c r="H153" s="5">
        <v>18</v>
      </c>
      <c r="I153" s="5" t="s">
        <v>9</v>
      </c>
      <c r="J153">
        <v>18</v>
      </c>
      <c r="K153" s="13">
        <v>4225</v>
      </c>
      <c r="L153" s="13">
        <v>93.888888888888886</v>
      </c>
      <c r="M153" s="14">
        <v>45</v>
      </c>
      <c r="N153" s="15">
        <v>189</v>
      </c>
      <c r="O153" s="27" t="s">
        <v>1298</v>
      </c>
      <c r="P153" s="6">
        <v>44.73372781065089</v>
      </c>
      <c r="Q153" s="6">
        <v>4.2</v>
      </c>
    </row>
    <row r="154" spans="1:17" x14ac:dyDescent="0.25">
      <c r="A154" t="s">
        <v>23</v>
      </c>
      <c r="B154" t="s">
        <v>18</v>
      </c>
      <c r="D154" s="25" t="s">
        <v>893</v>
      </c>
      <c r="E154" s="7" t="s">
        <v>20</v>
      </c>
      <c r="F154" t="s">
        <v>21</v>
      </c>
      <c r="G154" t="s">
        <v>893</v>
      </c>
      <c r="H154" s="5">
        <v>17</v>
      </c>
      <c r="I154" s="5" t="s">
        <v>9</v>
      </c>
      <c r="J154">
        <v>17</v>
      </c>
      <c r="K154" s="8">
        <v>2865</v>
      </c>
      <c r="L154" s="8">
        <v>95.5</v>
      </c>
      <c r="M154" s="9">
        <v>30</v>
      </c>
      <c r="N154" s="10">
        <v>189</v>
      </c>
      <c r="O154" s="25" t="s">
        <v>1299</v>
      </c>
      <c r="P154" s="6">
        <v>65.968586387434556</v>
      </c>
      <c r="Q154" s="6">
        <v>6.3</v>
      </c>
    </row>
    <row r="155" spans="1:17" x14ac:dyDescent="0.25">
      <c r="A155" t="s">
        <v>23</v>
      </c>
      <c r="B155" t="s">
        <v>18</v>
      </c>
      <c r="D155" s="27" t="s">
        <v>893</v>
      </c>
      <c r="E155" s="7" t="s">
        <v>37</v>
      </c>
      <c r="F155" t="s">
        <v>21</v>
      </c>
      <c r="G155" t="s">
        <v>893</v>
      </c>
      <c r="H155" s="5">
        <v>18</v>
      </c>
      <c r="I155" s="5" t="s">
        <v>9</v>
      </c>
      <c r="J155">
        <v>18</v>
      </c>
      <c r="K155" s="13">
        <v>5236</v>
      </c>
      <c r="L155" s="13">
        <v>87.266666666666666</v>
      </c>
      <c r="M155" s="14">
        <v>60</v>
      </c>
      <c r="N155" s="15">
        <v>184</v>
      </c>
      <c r="O155" s="27" t="s">
        <v>1300</v>
      </c>
      <c r="P155" s="6">
        <v>35.14132925897632</v>
      </c>
      <c r="Q155" s="6">
        <v>3.0666666666666669</v>
      </c>
    </row>
    <row r="156" spans="1:17" x14ac:dyDescent="0.25">
      <c r="A156" t="s">
        <v>23</v>
      </c>
      <c r="B156" t="s">
        <v>18</v>
      </c>
      <c r="D156" s="25" t="s">
        <v>893</v>
      </c>
      <c r="E156" s="7" t="s">
        <v>37</v>
      </c>
      <c r="F156" t="s">
        <v>21</v>
      </c>
      <c r="G156" t="s">
        <v>893</v>
      </c>
      <c r="H156" s="5">
        <v>18</v>
      </c>
      <c r="I156" s="5" t="s">
        <v>9</v>
      </c>
      <c r="J156">
        <v>18</v>
      </c>
      <c r="K156" s="8">
        <v>5236</v>
      </c>
      <c r="L156" s="8">
        <v>87.266666666666666</v>
      </c>
      <c r="M156" s="9">
        <v>60</v>
      </c>
      <c r="N156" s="10">
        <v>184</v>
      </c>
      <c r="O156" s="25" t="s">
        <v>1301</v>
      </c>
      <c r="P156" s="6">
        <v>35.14132925897632</v>
      </c>
      <c r="Q156" s="6">
        <v>3.0666666666666669</v>
      </c>
    </row>
    <row r="157" spans="1:17" x14ac:dyDescent="0.25">
      <c r="A157" t="s">
        <v>23</v>
      </c>
      <c r="B157" t="s">
        <v>18</v>
      </c>
      <c r="D157" s="27" t="s">
        <v>893</v>
      </c>
      <c r="E157" s="7" t="s">
        <v>20</v>
      </c>
      <c r="F157" t="s">
        <v>21</v>
      </c>
      <c r="G157" t="s">
        <v>893</v>
      </c>
      <c r="H157" s="5">
        <v>17</v>
      </c>
      <c r="I157" s="5" t="s">
        <v>9</v>
      </c>
      <c r="J157">
        <v>17</v>
      </c>
      <c r="K157" s="13">
        <v>3500</v>
      </c>
      <c r="L157" s="13">
        <v>100</v>
      </c>
      <c r="M157" s="14">
        <v>35</v>
      </c>
      <c r="N157" s="15">
        <v>183.9</v>
      </c>
      <c r="O157" s="27" t="s">
        <v>1302</v>
      </c>
      <c r="P157" s="6">
        <v>52.542857142857144</v>
      </c>
      <c r="Q157" s="6">
        <v>5.2542857142857144</v>
      </c>
    </row>
    <row r="158" spans="1:17" x14ac:dyDescent="0.25">
      <c r="A158" t="s">
        <v>23</v>
      </c>
      <c r="B158" t="s">
        <v>18</v>
      </c>
      <c r="D158" s="23" t="s">
        <v>893</v>
      </c>
      <c r="E158" s="7" t="s">
        <v>25</v>
      </c>
      <c r="F158" t="s">
        <v>21</v>
      </c>
      <c r="G158" t="s">
        <v>893</v>
      </c>
      <c r="H158" s="5">
        <v>18</v>
      </c>
      <c r="I158" s="5" t="s">
        <v>9</v>
      </c>
      <c r="J158">
        <v>18</v>
      </c>
      <c r="K158" s="8">
        <v>5600</v>
      </c>
      <c r="L158" s="8">
        <v>90.322580645161295</v>
      </c>
      <c r="M158" s="9">
        <v>62</v>
      </c>
      <c r="N158" s="10">
        <v>179.99</v>
      </c>
      <c r="O158" s="23" t="s">
        <v>1303</v>
      </c>
      <c r="P158" s="6">
        <v>32.141071428571429</v>
      </c>
      <c r="Q158" s="6">
        <v>2.9030645161290325</v>
      </c>
    </row>
    <row r="159" spans="1:17" x14ac:dyDescent="0.25">
      <c r="A159" t="s">
        <v>23</v>
      </c>
      <c r="B159" t="s">
        <v>18</v>
      </c>
      <c r="D159" s="21" t="s">
        <v>893</v>
      </c>
      <c r="E159" s="7" t="s">
        <v>25</v>
      </c>
      <c r="F159" t="s">
        <v>21</v>
      </c>
      <c r="G159" t="s">
        <v>893</v>
      </c>
      <c r="H159" s="5">
        <v>22</v>
      </c>
      <c r="I159" s="5" t="s">
        <v>9</v>
      </c>
      <c r="J159">
        <v>22</v>
      </c>
      <c r="K159" s="13">
        <v>18755</v>
      </c>
      <c r="L159" s="13">
        <v>125.03333333333333</v>
      </c>
      <c r="M159" s="14">
        <v>150</v>
      </c>
      <c r="N159" s="15">
        <v>179.99</v>
      </c>
      <c r="O159" s="21" t="s">
        <v>1304</v>
      </c>
      <c r="P159" s="6">
        <v>9.596907491335644</v>
      </c>
      <c r="Q159" s="6">
        <v>1.1999333333333333</v>
      </c>
    </row>
    <row r="160" spans="1:17" x14ac:dyDescent="0.25">
      <c r="A160" t="s">
        <v>23</v>
      </c>
      <c r="B160" t="s">
        <v>18</v>
      </c>
      <c r="D160" s="7" t="s">
        <v>893</v>
      </c>
      <c r="E160" s="7" t="s">
        <v>20</v>
      </c>
      <c r="F160" t="s">
        <v>21</v>
      </c>
      <c r="G160" t="s">
        <v>893</v>
      </c>
      <c r="H160" s="5">
        <v>18</v>
      </c>
      <c r="I160" s="5" t="s">
        <v>9</v>
      </c>
      <c r="J160">
        <v>18</v>
      </c>
      <c r="K160" s="8">
        <v>5800</v>
      </c>
      <c r="L160" s="8">
        <v>96.666666666666671</v>
      </c>
      <c r="M160" s="9">
        <v>60</v>
      </c>
      <c r="N160" s="10">
        <v>179.99</v>
      </c>
      <c r="O160" s="23" t="s">
        <v>1305</v>
      </c>
      <c r="P160" s="6">
        <v>31.032758620689656</v>
      </c>
      <c r="Q160" s="6">
        <v>2.9998333333333336</v>
      </c>
    </row>
    <row r="161" spans="1:17" x14ac:dyDescent="0.25">
      <c r="A161" t="s">
        <v>23</v>
      </c>
      <c r="B161" t="s">
        <v>18</v>
      </c>
      <c r="D161" s="12" t="s">
        <v>893</v>
      </c>
      <c r="E161" s="7" t="s">
        <v>20</v>
      </c>
      <c r="F161" t="s">
        <v>21</v>
      </c>
      <c r="G161" t="s">
        <v>893</v>
      </c>
      <c r="H161" s="5">
        <v>19</v>
      </c>
      <c r="I161" s="5" t="s">
        <v>9</v>
      </c>
      <c r="J161">
        <v>19</v>
      </c>
      <c r="K161" s="13">
        <v>8000</v>
      </c>
      <c r="L161" s="13">
        <v>114.28571428571429</v>
      </c>
      <c r="M161" s="14">
        <v>70</v>
      </c>
      <c r="N161" s="15">
        <v>179.99</v>
      </c>
      <c r="O161" s="27" t="s">
        <v>1306</v>
      </c>
      <c r="P161" s="6">
        <v>22.498750000000001</v>
      </c>
      <c r="Q161" s="6">
        <v>2.5712857142857146</v>
      </c>
    </row>
    <row r="162" spans="1:17" x14ac:dyDescent="0.25">
      <c r="A162" t="s">
        <v>23</v>
      </c>
      <c r="B162" t="s">
        <v>18</v>
      </c>
      <c r="D162" s="27" t="s">
        <v>893</v>
      </c>
      <c r="E162" s="7" t="s">
        <v>20</v>
      </c>
      <c r="F162" t="s">
        <v>21</v>
      </c>
      <c r="G162" t="s">
        <v>893</v>
      </c>
      <c r="H162" s="5">
        <v>18</v>
      </c>
      <c r="I162" s="5" t="s">
        <v>9</v>
      </c>
      <c r="J162">
        <v>18</v>
      </c>
      <c r="K162" s="13">
        <v>4770</v>
      </c>
      <c r="L162" s="13">
        <v>106</v>
      </c>
      <c r="M162" s="14">
        <v>45</v>
      </c>
      <c r="N162" s="15">
        <v>175</v>
      </c>
      <c r="O162" s="27" t="s">
        <v>1307</v>
      </c>
      <c r="P162" s="6">
        <v>36.687631027253673</v>
      </c>
      <c r="Q162" s="6">
        <v>3.8888888888888888</v>
      </c>
    </row>
    <row r="163" spans="1:17" x14ac:dyDescent="0.25">
      <c r="A163" t="s">
        <v>23</v>
      </c>
      <c r="B163" t="s">
        <v>18</v>
      </c>
      <c r="D163" s="25" t="s">
        <v>893</v>
      </c>
      <c r="E163" s="7" t="s">
        <v>20</v>
      </c>
      <c r="F163" t="s">
        <v>21</v>
      </c>
      <c r="G163" t="s">
        <v>893</v>
      </c>
      <c r="H163" s="5">
        <v>17</v>
      </c>
      <c r="I163" s="5" t="s">
        <v>9</v>
      </c>
      <c r="J163">
        <v>17</v>
      </c>
      <c r="K163" s="8">
        <v>4060</v>
      </c>
      <c r="L163" s="8">
        <v>101.5</v>
      </c>
      <c r="M163" s="9">
        <v>40</v>
      </c>
      <c r="N163" s="10">
        <v>147</v>
      </c>
      <c r="O163" s="25" t="s">
        <v>1308</v>
      </c>
      <c r="P163" s="6">
        <v>36.206896551724142</v>
      </c>
      <c r="Q163" s="6">
        <v>3.6749999999999998</v>
      </c>
    </row>
    <row r="164" spans="1:17" x14ac:dyDescent="0.25">
      <c r="A164" t="s">
        <v>23</v>
      </c>
      <c r="B164" t="s">
        <v>18</v>
      </c>
      <c r="D164" s="27" t="s">
        <v>893</v>
      </c>
      <c r="E164" s="7" t="s">
        <v>25</v>
      </c>
      <c r="F164" t="s">
        <v>21</v>
      </c>
      <c r="G164" t="s">
        <v>893</v>
      </c>
      <c r="H164" s="5">
        <v>17</v>
      </c>
      <c r="I164" s="5" t="s">
        <v>9</v>
      </c>
      <c r="J164">
        <v>17</v>
      </c>
      <c r="K164" s="13">
        <v>1878</v>
      </c>
      <c r="L164" s="13">
        <v>93.9</v>
      </c>
      <c r="M164" s="14">
        <v>20</v>
      </c>
      <c r="N164" s="15">
        <v>145.44999999999999</v>
      </c>
      <c r="O164" s="27" t="s">
        <v>1309</v>
      </c>
      <c r="P164" s="6">
        <v>77.449414270500526</v>
      </c>
      <c r="Q164" s="6">
        <v>7.2724999999999991</v>
      </c>
    </row>
    <row r="165" spans="1:17" x14ac:dyDescent="0.25">
      <c r="A165" t="s">
        <v>23</v>
      </c>
      <c r="B165" t="s">
        <v>18</v>
      </c>
      <c r="D165" s="25" t="s">
        <v>893</v>
      </c>
      <c r="E165" s="7" t="s">
        <v>20</v>
      </c>
      <c r="F165" t="s">
        <v>21</v>
      </c>
      <c r="G165" t="s">
        <v>893</v>
      </c>
      <c r="H165" s="5">
        <v>17</v>
      </c>
      <c r="I165" s="5" t="s">
        <v>9</v>
      </c>
      <c r="J165">
        <v>17</v>
      </c>
      <c r="K165" s="8">
        <v>2865</v>
      </c>
      <c r="L165" s="8">
        <v>95.5</v>
      </c>
      <c r="M165" s="9">
        <v>30</v>
      </c>
      <c r="N165" s="10">
        <v>133</v>
      </c>
      <c r="O165" s="25" t="s">
        <v>1310</v>
      </c>
      <c r="P165" s="6">
        <v>46.42233856893543</v>
      </c>
      <c r="Q165" s="6">
        <v>4.4333333333333336</v>
      </c>
    </row>
    <row r="166" spans="1:17" x14ac:dyDescent="0.25">
      <c r="A166" t="s">
        <v>23</v>
      </c>
      <c r="B166" t="s">
        <v>18</v>
      </c>
      <c r="D166" s="12" t="s">
        <v>893</v>
      </c>
      <c r="E166" s="7" t="s">
        <v>37</v>
      </c>
      <c r="F166" t="s">
        <v>21</v>
      </c>
      <c r="G166" t="s">
        <v>893</v>
      </c>
      <c r="H166" s="5">
        <v>20</v>
      </c>
      <c r="I166" s="5" t="s">
        <v>9</v>
      </c>
      <c r="J166">
        <v>20</v>
      </c>
      <c r="K166" s="13">
        <v>12796</v>
      </c>
      <c r="L166" s="13">
        <v>86.459459459459453</v>
      </c>
      <c r="M166" s="14">
        <v>148</v>
      </c>
      <c r="N166" s="15">
        <v>130.32786885245901</v>
      </c>
      <c r="O166" s="12" t="s">
        <v>1239</v>
      </c>
      <c r="P166" s="6">
        <v>10.185047581467568</v>
      </c>
      <c r="Q166" s="6">
        <v>0.8805937084625608</v>
      </c>
    </row>
    <row r="167" spans="1:17" x14ac:dyDescent="0.25">
      <c r="A167" t="s">
        <v>23</v>
      </c>
      <c r="B167" t="s">
        <v>18</v>
      </c>
      <c r="D167" s="7" t="s">
        <v>893</v>
      </c>
      <c r="E167" s="7" t="s">
        <v>37</v>
      </c>
      <c r="F167" t="s">
        <v>21</v>
      </c>
      <c r="G167" t="s">
        <v>893</v>
      </c>
      <c r="H167" s="5">
        <v>17</v>
      </c>
      <c r="I167" s="5" t="s">
        <v>9</v>
      </c>
      <c r="J167">
        <v>17</v>
      </c>
      <c r="K167" s="8">
        <v>4050</v>
      </c>
      <c r="L167" s="8">
        <v>90</v>
      </c>
      <c r="M167" s="9">
        <v>45</v>
      </c>
      <c r="N167" s="10">
        <v>122.79</v>
      </c>
      <c r="O167" s="25" t="s">
        <v>1311</v>
      </c>
      <c r="P167" s="6">
        <v>30.31851851851852</v>
      </c>
      <c r="Q167" s="6">
        <v>2.7286666666666668</v>
      </c>
    </row>
    <row r="168" spans="1:17" x14ac:dyDescent="0.25">
      <c r="A168" t="s">
        <v>23</v>
      </c>
      <c r="B168" t="s">
        <v>18</v>
      </c>
      <c r="D168" s="27" t="s">
        <v>893</v>
      </c>
      <c r="E168" s="7" t="s">
        <v>25</v>
      </c>
      <c r="F168" t="s">
        <v>21</v>
      </c>
      <c r="G168" t="s">
        <v>893</v>
      </c>
      <c r="H168" s="5">
        <v>19</v>
      </c>
      <c r="I168" s="5" t="s">
        <v>9</v>
      </c>
      <c r="J168">
        <v>19</v>
      </c>
      <c r="K168" s="13">
        <v>8100</v>
      </c>
      <c r="L168" s="13">
        <v>135</v>
      </c>
      <c r="M168" s="14">
        <v>60</v>
      </c>
      <c r="N168" s="15">
        <v>112</v>
      </c>
      <c r="O168" s="27" t="s">
        <v>1312</v>
      </c>
      <c r="P168" s="6">
        <v>13.827160493827162</v>
      </c>
      <c r="Q168" s="6">
        <v>1.8666666666666667</v>
      </c>
    </row>
    <row r="169" spans="1:17" x14ac:dyDescent="0.25">
      <c r="A169" t="s">
        <v>23</v>
      </c>
      <c r="B169" t="s">
        <v>18</v>
      </c>
      <c r="D169" s="12" t="s">
        <v>893</v>
      </c>
      <c r="E169" s="7" t="s">
        <v>25</v>
      </c>
      <c r="F169" t="s">
        <v>21</v>
      </c>
      <c r="G169" t="s">
        <v>893</v>
      </c>
      <c r="H169" s="5">
        <v>18</v>
      </c>
      <c r="I169" s="5" t="s">
        <v>9</v>
      </c>
      <c r="J169">
        <v>18</v>
      </c>
      <c r="K169" s="13">
        <v>4500</v>
      </c>
      <c r="L169" s="13">
        <v>64.285714285714292</v>
      </c>
      <c r="M169" s="14">
        <v>70</v>
      </c>
      <c r="N169" s="15">
        <v>99</v>
      </c>
      <c r="O169" s="12" t="s">
        <v>1217</v>
      </c>
      <c r="P169" s="6">
        <v>22</v>
      </c>
      <c r="Q169" s="6">
        <v>1.4142857142857144</v>
      </c>
    </row>
    <row r="170" spans="1:17" x14ac:dyDescent="0.25">
      <c r="A170" t="s">
        <v>23</v>
      </c>
      <c r="B170" t="s">
        <v>18</v>
      </c>
      <c r="D170" s="25" t="s">
        <v>893</v>
      </c>
      <c r="E170" s="7" t="s">
        <v>25</v>
      </c>
      <c r="F170" t="s">
        <v>21</v>
      </c>
      <c r="G170" t="s">
        <v>893</v>
      </c>
      <c r="H170" s="5">
        <v>17</v>
      </c>
      <c r="I170" s="5" t="s">
        <v>9</v>
      </c>
      <c r="J170">
        <v>17</v>
      </c>
      <c r="K170" s="8">
        <v>4050</v>
      </c>
      <c r="L170" s="8">
        <v>135</v>
      </c>
      <c r="M170" s="9">
        <v>30</v>
      </c>
      <c r="N170" s="10">
        <v>89</v>
      </c>
      <c r="O170" s="25" t="s">
        <v>1313</v>
      </c>
      <c r="P170" s="6">
        <v>21.97530864197531</v>
      </c>
      <c r="Q170" s="6">
        <v>2.9666666666666668</v>
      </c>
    </row>
    <row r="171" spans="1:17" x14ac:dyDescent="0.25">
      <c r="A171" t="s">
        <v>23</v>
      </c>
      <c r="B171" t="s">
        <v>18</v>
      </c>
      <c r="D171" s="7" t="s">
        <v>893</v>
      </c>
      <c r="E171" s="7" t="s">
        <v>20</v>
      </c>
      <c r="F171" t="s">
        <v>21</v>
      </c>
      <c r="G171" t="s">
        <v>893</v>
      </c>
      <c r="H171" s="5">
        <v>19</v>
      </c>
      <c r="I171" s="5" t="s">
        <v>9</v>
      </c>
      <c r="J171">
        <v>19</v>
      </c>
      <c r="K171" s="8">
        <v>8800</v>
      </c>
      <c r="L171" s="8">
        <v>117.33333333333333</v>
      </c>
      <c r="M171" s="9">
        <v>75</v>
      </c>
      <c r="N171" s="10">
        <v>85.99</v>
      </c>
      <c r="O171" s="25" t="s">
        <v>1314</v>
      </c>
      <c r="P171" s="6">
        <v>9.771590909090909</v>
      </c>
      <c r="Q171" s="6">
        <v>1.1465333333333332</v>
      </c>
    </row>
    <row r="172" spans="1:17" x14ac:dyDescent="0.25">
      <c r="A172" t="s">
        <v>23</v>
      </c>
      <c r="B172" t="s">
        <v>18</v>
      </c>
      <c r="D172" s="27" t="s">
        <v>893</v>
      </c>
      <c r="E172" s="7" t="s">
        <v>20</v>
      </c>
      <c r="F172" t="s">
        <v>21</v>
      </c>
      <c r="G172" t="s">
        <v>893</v>
      </c>
      <c r="H172" s="5">
        <v>18</v>
      </c>
      <c r="I172" s="5" t="s">
        <v>9</v>
      </c>
      <c r="J172">
        <v>18</v>
      </c>
      <c r="K172" s="13">
        <v>4400</v>
      </c>
      <c r="L172" s="13">
        <v>110</v>
      </c>
      <c r="M172" s="14">
        <v>40</v>
      </c>
      <c r="N172" s="15">
        <v>84.995000000000005</v>
      </c>
      <c r="O172" s="27" t="s">
        <v>1315</v>
      </c>
      <c r="P172" s="6">
        <v>19.317045454545454</v>
      </c>
      <c r="Q172" s="6">
        <v>2.1248750000000003</v>
      </c>
    </row>
    <row r="173" spans="1:17" x14ac:dyDescent="0.25">
      <c r="A173" t="s">
        <v>23</v>
      </c>
      <c r="B173" t="s">
        <v>18</v>
      </c>
      <c r="D173" s="7" t="s">
        <v>893</v>
      </c>
      <c r="E173" s="7" t="s">
        <v>25</v>
      </c>
      <c r="F173" t="s">
        <v>21</v>
      </c>
      <c r="G173" t="s">
        <v>893</v>
      </c>
      <c r="H173" s="5">
        <v>18</v>
      </c>
      <c r="I173" s="5" t="s">
        <v>9</v>
      </c>
      <c r="J173">
        <v>18</v>
      </c>
      <c r="K173" s="8">
        <v>5000</v>
      </c>
      <c r="L173" s="8">
        <v>62.5</v>
      </c>
      <c r="M173" s="9">
        <v>80</v>
      </c>
      <c r="N173" s="10">
        <v>79.97</v>
      </c>
      <c r="O173" s="11" t="s">
        <v>1222</v>
      </c>
      <c r="P173" s="6">
        <v>15.994000000000002</v>
      </c>
      <c r="Q173" s="6">
        <v>0.99962499999999999</v>
      </c>
    </row>
    <row r="174" spans="1:17" x14ac:dyDescent="0.25">
      <c r="A174" t="s">
        <v>23</v>
      </c>
      <c r="B174" t="s">
        <v>18</v>
      </c>
      <c r="D174" s="12" t="s">
        <v>893</v>
      </c>
      <c r="E174" s="7" t="s">
        <v>37</v>
      </c>
      <c r="F174" t="s">
        <v>21</v>
      </c>
      <c r="G174" t="s">
        <v>893</v>
      </c>
      <c r="H174" s="5">
        <v>19</v>
      </c>
      <c r="I174" s="5" t="s">
        <v>9</v>
      </c>
      <c r="J174">
        <v>19</v>
      </c>
      <c r="K174" s="13">
        <v>6597</v>
      </c>
      <c r="L174" s="13">
        <v>89.148648648648646</v>
      </c>
      <c r="M174" s="14">
        <v>74</v>
      </c>
      <c r="N174" s="15">
        <v>31.475409836065573</v>
      </c>
      <c r="O174" s="12" t="s">
        <v>1231</v>
      </c>
      <c r="P174" s="6">
        <v>4.7711702040420754</v>
      </c>
      <c r="Q174" s="6">
        <v>0.42534337616304829</v>
      </c>
    </row>
    <row r="175" spans="1:17" x14ac:dyDescent="0.25">
      <c r="A175" t="s">
        <v>23</v>
      </c>
      <c r="B175" t="s">
        <v>18</v>
      </c>
      <c r="D175" s="7" t="s">
        <v>893</v>
      </c>
      <c r="E175" s="7" t="s">
        <v>20</v>
      </c>
      <c r="F175" t="s">
        <v>21</v>
      </c>
      <c r="G175" t="s">
        <v>893</v>
      </c>
      <c r="H175" s="5">
        <v>17</v>
      </c>
      <c r="I175" s="5" t="s">
        <v>9</v>
      </c>
      <c r="J175">
        <v>17</v>
      </c>
      <c r="K175" s="8">
        <v>3800</v>
      </c>
      <c r="L175" s="8">
        <v>108.57142857142857</v>
      </c>
      <c r="M175" s="9">
        <v>35</v>
      </c>
      <c r="N175" s="10">
        <v>31.45</v>
      </c>
      <c r="O175" s="25" t="s">
        <v>1316</v>
      </c>
      <c r="P175" s="6">
        <v>8.2763157894736832</v>
      </c>
      <c r="Q175" s="6">
        <v>0.89857142857142858</v>
      </c>
    </row>
    <row r="176" spans="1:17" x14ac:dyDescent="0.25">
      <c r="A176" t="s">
        <v>23</v>
      </c>
      <c r="B176" t="s">
        <v>18</v>
      </c>
      <c r="D176" s="12" t="s">
        <v>893</v>
      </c>
      <c r="E176" s="7" t="s">
        <v>20</v>
      </c>
      <c r="F176" t="s">
        <v>21</v>
      </c>
      <c r="G176" t="s">
        <v>893</v>
      </c>
      <c r="H176" s="5">
        <v>17</v>
      </c>
      <c r="I176" s="5" t="s">
        <v>9</v>
      </c>
      <c r="J176">
        <v>17</v>
      </c>
      <c r="K176" s="13">
        <v>3800</v>
      </c>
      <c r="L176" s="13">
        <v>108.57142857142857</v>
      </c>
      <c r="M176" s="14">
        <v>35</v>
      </c>
      <c r="N176" s="15">
        <v>31.45</v>
      </c>
      <c r="O176" s="27" t="s">
        <v>1317</v>
      </c>
      <c r="P176" s="6">
        <v>8.2763157894736832</v>
      </c>
      <c r="Q176" s="6">
        <v>0.89857142857142858</v>
      </c>
    </row>
    <row r="177" spans="1:17" x14ac:dyDescent="0.25">
      <c r="A177" t="s">
        <v>622</v>
      </c>
      <c r="B177" t="s">
        <v>18</v>
      </c>
      <c r="C177" t="s">
        <v>896</v>
      </c>
      <c r="D177" s="43" t="s">
        <v>892</v>
      </c>
      <c r="E177" s="43" t="s">
        <v>65</v>
      </c>
      <c r="F177" t="s">
        <v>66</v>
      </c>
      <c r="G177" t="s">
        <v>893</v>
      </c>
      <c r="H177" t="s">
        <v>67</v>
      </c>
      <c r="I177">
        <v>19</v>
      </c>
      <c r="J177">
        <v>19</v>
      </c>
      <c r="K177" s="43">
        <v>9081</v>
      </c>
      <c r="L177" s="43">
        <v>120.25</v>
      </c>
      <c r="M177" s="43">
        <v>75.52</v>
      </c>
      <c r="N177" s="54">
        <v>463</v>
      </c>
      <c r="O177" t="s">
        <v>1760</v>
      </c>
      <c r="P177" s="6">
        <v>50.985574275960793</v>
      </c>
      <c r="Q177" s="6">
        <v>6.1308262711864412</v>
      </c>
    </row>
    <row r="178" spans="1:17" x14ac:dyDescent="0.25">
      <c r="A178" t="s">
        <v>682</v>
      </c>
      <c r="B178" t="s">
        <v>18</v>
      </c>
      <c r="C178" t="s">
        <v>896</v>
      </c>
      <c r="D178" s="43" t="s">
        <v>892</v>
      </c>
      <c r="E178" s="43" t="s">
        <v>65</v>
      </c>
      <c r="F178" t="s">
        <v>66</v>
      </c>
      <c r="G178" t="s">
        <v>893</v>
      </c>
      <c r="H178" t="s">
        <v>67</v>
      </c>
      <c r="I178">
        <v>19</v>
      </c>
      <c r="J178">
        <v>19</v>
      </c>
      <c r="K178" s="43">
        <v>9081</v>
      </c>
      <c r="L178" s="43">
        <v>120.25</v>
      </c>
      <c r="M178" s="43">
        <v>75.52</v>
      </c>
      <c r="N178" s="43">
        <v>490</v>
      </c>
      <c r="O178" t="s">
        <v>1760</v>
      </c>
      <c r="P178" s="6">
        <v>53.958815108468229</v>
      </c>
      <c r="Q178" s="6">
        <v>6.4883474576271194</v>
      </c>
    </row>
    <row r="179" spans="1:17" x14ac:dyDescent="0.25">
      <c r="A179" t="s">
        <v>622</v>
      </c>
      <c r="B179" t="s">
        <v>18</v>
      </c>
      <c r="C179" t="s">
        <v>899</v>
      </c>
      <c r="D179" s="43" t="s">
        <v>892</v>
      </c>
      <c r="E179" s="43" t="s">
        <v>65</v>
      </c>
      <c r="F179" t="s">
        <v>66</v>
      </c>
      <c r="G179" t="s">
        <v>893</v>
      </c>
      <c r="H179" t="s">
        <v>67</v>
      </c>
      <c r="I179">
        <v>17</v>
      </c>
      <c r="J179">
        <v>17</v>
      </c>
      <c r="K179" s="43">
        <v>3228</v>
      </c>
      <c r="L179" s="43">
        <v>118.2</v>
      </c>
      <c r="M179" s="43">
        <v>27.3</v>
      </c>
      <c r="N179" s="54">
        <v>412.86</v>
      </c>
      <c r="O179" t="s">
        <v>1761</v>
      </c>
      <c r="P179" s="6">
        <v>127.8996282527881</v>
      </c>
      <c r="Q179" s="6">
        <v>15.123076923076923</v>
      </c>
    </row>
    <row r="180" spans="1:17" x14ac:dyDescent="0.25">
      <c r="A180" t="s">
        <v>622</v>
      </c>
      <c r="B180" t="s">
        <v>18</v>
      </c>
      <c r="C180" t="s">
        <v>900</v>
      </c>
      <c r="D180" s="43" t="s">
        <v>892</v>
      </c>
      <c r="E180" s="43" t="s">
        <v>65</v>
      </c>
      <c r="F180" t="s">
        <v>66</v>
      </c>
      <c r="G180" t="s">
        <v>893</v>
      </c>
      <c r="H180" t="s">
        <v>67</v>
      </c>
      <c r="I180">
        <v>17</v>
      </c>
      <c r="J180">
        <v>17</v>
      </c>
      <c r="K180" s="43">
        <v>3374.9</v>
      </c>
      <c r="L180" s="43">
        <v>122.57</v>
      </c>
      <c r="M180" s="43">
        <v>27.53</v>
      </c>
      <c r="N180" s="54">
        <v>105.99</v>
      </c>
      <c r="O180" t="s">
        <v>1762</v>
      </c>
      <c r="P180" s="6">
        <v>31.4053749740733</v>
      </c>
      <c r="Q180" s="6">
        <v>3.8499818379949144</v>
      </c>
    </row>
    <row r="181" spans="1:17" x14ac:dyDescent="0.25">
      <c r="A181" t="s">
        <v>622</v>
      </c>
      <c r="B181" t="s">
        <v>18</v>
      </c>
      <c r="C181" t="s">
        <v>901</v>
      </c>
      <c r="D181" s="43" t="s">
        <v>892</v>
      </c>
      <c r="E181" s="43" t="s">
        <v>65</v>
      </c>
      <c r="F181" t="s">
        <v>66</v>
      </c>
      <c r="G181" t="s">
        <v>893</v>
      </c>
      <c r="H181" t="s">
        <v>67</v>
      </c>
      <c r="I181">
        <v>18</v>
      </c>
      <c r="J181">
        <v>18</v>
      </c>
      <c r="K181" s="43">
        <v>5002.8999999999996</v>
      </c>
      <c r="L181" s="43">
        <v>117.55</v>
      </c>
      <c r="M181" s="43">
        <v>42.56</v>
      </c>
      <c r="N181" s="54">
        <v>135.29</v>
      </c>
      <c r="O181" t="s">
        <v>1762</v>
      </c>
      <c r="P181" s="6">
        <v>27.04231545703492</v>
      </c>
      <c r="Q181" s="6">
        <v>3.1788063909774431</v>
      </c>
    </row>
    <row r="182" spans="1:17" x14ac:dyDescent="0.25">
      <c r="A182" t="s">
        <v>622</v>
      </c>
      <c r="B182" t="s">
        <v>18</v>
      </c>
      <c r="C182" t="s">
        <v>902</v>
      </c>
      <c r="D182" s="43" t="s">
        <v>892</v>
      </c>
      <c r="E182" s="43" t="s">
        <v>65</v>
      </c>
      <c r="F182" t="s">
        <v>66</v>
      </c>
      <c r="G182" t="s">
        <v>893</v>
      </c>
      <c r="H182" t="s">
        <v>67</v>
      </c>
      <c r="I182">
        <v>19</v>
      </c>
      <c r="J182">
        <v>19</v>
      </c>
      <c r="K182" s="43">
        <v>6800</v>
      </c>
      <c r="L182" s="43">
        <v>115.13</v>
      </c>
      <c r="M182" s="43">
        <v>59.06</v>
      </c>
      <c r="N182" s="54">
        <v>227.99</v>
      </c>
      <c r="O182" t="s">
        <v>1762</v>
      </c>
      <c r="P182" s="6">
        <v>33.527941176470584</v>
      </c>
      <c r="Q182" s="6">
        <v>3.8603115475787333</v>
      </c>
    </row>
    <row r="183" spans="1:17" x14ac:dyDescent="0.25">
      <c r="A183" t="s">
        <v>622</v>
      </c>
      <c r="B183" t="s">
        <v>18</v>
      </c>
      <c r="C183" t="s">
        <v>903</v>
      </c>
      <c r="D183" s="43" t="s">
        <v>892</v>
      </c>
      <c r="E183" s="43" t="s">
        <v>65</v>
      </c>
      <c r="F183" t="s">
        <v>66</v>
      </c>
      <c r="G183" t="s">
        <v>893</v>
      </c>
      <c r="H183" t="s">
        <v>67</v>
      </c>
      <c r="I183">
        <v>19</v>
      </c>
      <c r="J183">
        <v>19</v>
      </c>
      <c r="K183" s="43">
        <v>6985.4</v>
      </c>
      <c r="L183" s="43">
        <v>116.75</v>
      </c>
      <c r="M183" s="43">
        <v>59.83</v>
      </c>
      <c r="N183" s="54">
        <v>176.49</v>
      </c>
      <c r="O183" t="s">
        <v>1762</v>
      </c>
      <c r="P183" s="6">
        <v>25.265553869499243</v>
      </c>
      <c r="Q183" s="6">
        <v>2.9498579308039448</v>
      </c>
    </row>
    <row r="184" spans="1:17" x14ac:dyDescent="0.25">
      <c r="A184" t="s">
        <v>622</v>
      </c>
      <c r="B184" t="s">
        <v>18</v>
      </c>
      <c r="C184" t="s">
        <v>971</v>
      </c>
      <c r="D184" s="43" t="s">
        <v>892</v>
      </c>
      <c r="E184" s="43" t="s">
        <v>65</v>
      </c>
      <c r="F184" t="s">
        <v>66</v>
      </c>
      <c r="G184" t="s">
        <v>893</v>
      </c>
      <c r="H184" t="s">
        <v>67</v>
      </c>
      <c r="I184">
        <v>19</v>
      </c>
      <c r="J184">
        <v>19</v>
      </c>
      <c r="K184" s="73">
        <v>6288.49</v>
      </c>
      <c r="L184" s="73">
        <v>119.2</v>
      </c>
      <c r="M184" s="73">
        <v>52.76</v>
      </c>
      <c r="N184" s="10">
        <v>481.67</v>
      </c>
      <c r="O184" t="s">
        <v>1763</v>
      </c>
      <c r="P184" s="6"/>
      <c r="Q184" s="6"/>
    </row>
    <row r="185" spans="1:17" x14ac:dyDescent="0.25">
      <c r="A185" t="s">
        <v>622</v>
      </c>
      <c r="B185" t="s">
        <v>18</v>
      </c>
      <c r="C185" t="s">
        <v>972</v>
      </c>
      <c r="D185" s="43" t="s">
        <v>892</v>
      </c>
      <c r="E185" s="43" t="s">
        <v>65</v>
      </c>
      <c r="F185" t="s">
        <v>66</v>
      </c>
      <c r="G185" t="s">
        <v>893</v>
      </c>
      <c r="H185" t="s">
        <v>67</v>
      </c>
      <c r="I185">
        <v>19</v>
      </c>
      <c r="J185">
        <v>19</v>
      </c>
      <c r="K185" s="5">
        <v>6272.35</v>
      </c>
      <c r="L185" s="5">
        <v>117.92</v>
      </c>
      <c r="M185" s="5">
        <v>53.19</v>
      </c>
      <c r="N185" s="10">
        <v>399.95</v>
      </c>
      <c r="O185" t="s">
        <v>1764</v>
      </c>
      <c r="P185" s="6"/>
      <c r="Q185" s="6"/>
    </row>
    <row r="186" spans="1:17" x14ac:dyDescent="0.25">
      <c r="D186" s="7"/>
      <c r="E186" s="7"/>
      <c r="H186" s="5"/>
      <c r="I186" s="5"/>
      <c r="K186" s="8"/>
      <c r="L186" s="8"/>
      <c r="M186" s="9"/>
      <c r="N186" s="10"/>
      <c r="O186" s="53"/>
      <c r="P186" s="6"/>
      <c r="Q186" s="6"/>
    </row>
    <row r="187" spans="1:17" x14ac:dyDescent="0.25">
      <c r="D187" s="27"/>
      <c r="E187" s="7"/>
      <c r="H187" s="5"/>
      <c r="I187" s="5"/>
      <c r="K187" s="13"/>
      <c r="L187" s="13"/>
      <c r="M187" s="14"/>
      <c r="N187" s="15"/>
      <c r="O187" s="55"/>
      <c r="P187" s="6"/>
      <c r="Q187" s="6"/>
    </row>
    <row r="188" spans="1:17" x14ac:dyDescent="0.25">
      <c r="P188" s="6"/>
      <c r="Q188" s="6"/>
    </row>
    <row r="189" spans="1:17" x14ac:dyDescent="0.25">
      <c r="P189" s="6"/>
      <c r="Q189" s="6"/>
    </row>
    <row r="190" spans="1:17" x14ac:dyDescent="0.25">
      <c r="P190" s="6"/>
      <c r="Q190" s="6"/>
    </row>
    <row r="191" spans="1:17" x14ac:dyDescent="0.25">
      <c r="P191" s="6"/>
      <c r="Q191" s="6"/>
    </row>
    <row r="192" spans="1:17" x14ac:dyDescent="0.25">
      <c r="P192" s="6"/>
      <c r="Q192" s="6"/>
    </row>
    <row r="193" spans="16:17" x14ac:dyDescent="0.25">
      <c r="P193" s="6"/>
      <c r="Q193" s="6"/>
    </row>
    <row r="194" spans="16:17" x14ac:dyDescent="0.25">
      <c r="P194" s="6"/>
      <c r="Q194" s="6"/>
    </row>
    <row r="195" spans="16:17" x14ac:dyDescent="0.25">
      <c r="P195" s="6"/>
      <c r="Q195" s="6"/>
    </row>
    <row r="196" spans="16:17" x14ac:dyDescent="0.25">
      <c r="P196" s="6"/>
      <c r="Q196" s="6"/>
    </row>
    <row r="197" spans="16:17" x14ac:dyDescent="0.25">
      <c r="P197" s="6"/>
      <c r="Q197" s="6"/>
    </row>
    <row r="198" spans="16:17" x14ac:dyDescent="0.25">
      <c r="P198" s="6"/>
      <c r="Q198" s="6"/>
    </row>
    <row r="199" spans="16:17" x14ac:dyDescent="0.25">
      <c r="P199" s="6"/>
      <c r="Q199" s="6"/>
    </row>
    <row r="200" spans="16:17" x14ac:dyDescent="0.25">
      <c r="P200" s="6"/>
      <c r="Q200" s="6"/>
    </row>
    <row r="201" spans="16:17" x14ac:dyDescent="0.25">
      <c r="P201" s="6"/>
      <c r="Q201" s="6"/>
    </row>
    <row r="202" spans="16:17" x14ac:dyDescent="0.25">
      <c r="P202" s="6"/>
      <c r="Q202" s="6"/>
    </row>
    <row r="203" spans="16:17" x14ac:dyDescent="0.25">
      <c r="P203" s="6"/>
      <c r="Q203" s="6"/>
    </row>
    <row r="204" spans="16:17" x14ac:dyDescent="0.25">
      <c r="P204" s="6"/>
      <c r="Q204" s="6"/>
    </row>
    <row r="205" spans="16:17" x14ac:dyDescent="0.25">
      <c r="P205" s="6"/>
      <c r="Q205" s="6"/>
    </row>
    <row r="206" spans="16:17" x14ac:dyDescent="0.25">
      <c r="P206" s="6"/>
      <c r="Q206" s="6"/>
    </row>
    <row r="207" spans="16:17" x14ac:dyDescent="0.25">
      <c r="P207" s="6"/>
      <c r="Q207" s="6"/>
    </row>
    <row r="208" spans="16:17" x14ac:dyDescent="0.25">
      <c r="P208" s="6"/>
      <c r="Q208" s="6"/>
    </row>
    <row r="209" spans="14:17" x14ac:dyDescent="0.25">
      <c r="P209" s="6"/>
      <c r="Q209" s="6"/>
    </row>
    <row r="210" spans="14:17" x14ac:dyDescent="0.25">
      <c r="P210" s="6"/>
      <c r="Q210" s="6"/>
    </row>
    <row r="211" spans="14:17" x14ac:dyDescent="0.25">
      <c r="P211" s="6"/>
      <c r="Q211" s="6"/>
    </row>
    <row r="212" spans="14:17" x14ac:dyDescent="0.25">
      <c r="P212" s="6"/>
      <c r="Q212" s="6"/>
    </row>
    <row r="213" spans="14:17" x14ac:dyDescent="0.25">
      <c r="P213" s="6"/>
      <c r="Q213" s="6"/>
    </row>
    <row r="214" spans="14:17" x14ac:dyDescent="0.25">
      <c r="N214" s="1"/>
      <c r="O214" s="1"/>
      <c r="P214" s="6"/>
      <c r="Q214" s="6"/>
    </row>
    <row r="215" spans="14:17" x14ac:dyDescent="0.25">
      <c r="N215" s="1"/>
      <c r="O215" s="1"/>
      <c r="P215" s="6"/>
      <c r="Q215" s="6"/>
    </row>
    <row r="216" spans="14:17" x14ac:dyDescent="0.25">
      <c r="N216" s="1"/>
      <c r="O216" s="1"/>
      <c r="P216" s="6"/>
      <c r="Q216" s="6"/>
    </row>
    <row r="217" spans="14:17" x14ac:dyDescent="0.25">
      <c r="N217" s="1"/>
      <c r="O217" s="1"/>
      <c r="P217" s="6"/>
      <c r="Q217" s="6"/>
    </row>
    <row r="218" spans="14:17" x14ac:dyDescent="0.25">
      <c r="N218" s="1"/>
      <c r="O218" s="1"/>
      <c r="P218" s="6"/>
      <c r="Q218" s="6"/>
    </row>
    <row r="219" spans="14:17" x14ac:dyDescent="0.25">
      <c r="N219" s="1"/>
      <c r="O219" s="1"/>
      <c r="P219" s="6"/>
      <c r="Q219" s="6"/>
    </row>
    <row r="220" spans="14:17" x14ac:dyDescent="0.25">
      <c r="N220" s="1"/>
      <c r="O220" s="1"/>
      <c r="P220" s="6"/>
      <c r="Q220" s="6"/>
    </row>
    <row r="221" spans="14:17" x14ac:dyDescent="0.25">
      <c r="N221" s="1"/>
      <c r="O221" s="1"/>
      <c r="P221" s="6"/>
      <c r="Q221" s="6"/>
    </row>
    <row r="222" spans="14:17" x14ac:dyDescent="0.25">
      <c r="N222" s="1"/>
      <c r="O222" s="1"/>
      <c r="P222" s="6"/>
      <c r="Q222" s="6"/>
    </row>
    <row r="223" spans="14:17" x14ac:dyDescent="0.25">
      <c r="P223" s="6"/>
      <c r="Q223" s="6"/>
    </row>
    <row r="224" spans="14:17" x14ac:dyDescent="0.25">
      <c r="P224" s="6"/>
      <c r="Q224" s="6"/>
    </row>
    <row r="225" spans="16:17" x14ac:dyDescent="0.25">
      <c r="P225" s="6"/>
      <c r="Q225" s="6"/>
    </row>
    <row r="226" spans="16:17" x14ac:dyDescent="0.25">
      <c r="P226" s="6"/>
      <c r="Q226" s="6"/>
    </row>
    <row r="227" spans="16:17" x14ac:dyDescent="0.25">
      <c r="P227" s="6"/>
      <c r="Q227" s="6"/>
    </row>
    <row r="228" spans="16:17" x14ac:dyDescent="0.25">
      <c r="P228" s="6"/>
      <c r="Q228" s="6"/>
    </row>
    <row r="229" spans="16:17" x14ac:dyDescent="0.25">
      <c r="P229" s="6"/>
      <c r="Q229" s="6"/>
    </row>
    <row r="230" spans="16:17" x14ac:dyDescent="0.25">
      <c r="P230" s="6"/>
      <c r="Q230" s="6"/>
    </row>
    <row r="231" spans="16:17" x14ac:dyDescent="0.25">
      <c r="P231" s="6"/>
      <c r="Q231" s="6"/>
    </row>
    <row r="232" spans="16:17" x14ac:dyDescent="0.25">
      <c r="P232" s="6"/>
      <c r="Q232" s="6"/>
    </row>
    <row r="233" spans="16:17" x14ac:dyDescent="0.25">
      <c r="P233" s="6"/>
      <c r="Q233" s="6"/>
    </row>
    <row r="234" spans="16:17" x14ac:dyDescent="0.25">
      <c r="P234" s="6"/>
      <c r="Q234" s="6"/>
    </row>
    <row r="235" spans="16:17" x14ac:dyDescent="0.25">
      <c r="P235" s="6"/>
      <c r="Q235" s="6"/>
    </row>
    <row r="236" spans="16:17" x14ac:dyDescent="0.25">
      <c r="P236" s="6"/>
      <c r="Q236" s="6"/>
    </row>
    <row r="237" spans="16:17" x14ac:dyDescent="0.25">
      <c r="P237" s="6"/>
      <c r="Q237" s="6"/>
    </row>
    <row r="238" spans="16:17" x14ac:dyDescent="0.25">
      <c r="P238" s="6"/>
      <c r="Q238" s="6"/>
    </row>
    <row r="239" spans="16:17" x14ac:dyDescent="0.25">
      <c r="P239" s="6"/>
      <c r="Q239" s="6"/>
    </row>
    <row r="240" spans="16:17" x14ac:dyDescent="0.25">
      <c r="P240" s="6"/>
      <c r="Q240" s="6"/>
    </row>
    <row r="241" spans="16:17" x14ac:dyDescent="0.25">
      <c r="P241" s="6"/>
      <c r="Q241" s="6"/>
    </row>
    <row r="242" spans="16:17" x14ac:dyDescent="0.25">
      <c r="P242" s="6"/>
      <c r="Q242" s="6"/>
    </row>
    <row r="243" spans="16:17" x14ac:dyDescent="0.25">
      <c r="P243" s="6"/>
      <c r="Q243" s="6"/>
    </row>
    <row r="244" spans="16:17" x14ac:dyDescent="0.25">
      <c r="P244" s="6"/>
      <c r="Q244" s="6"/>
    </row>
    <row r="245" spans="16:17" x14ac:dyDescent="0.25">
      <c r="P245" s="6"/>
      <c r="Q245" s="6"/>
    </row>
    <row r="246" spans="16:17" x14ac:dyDescent="0.25">
      <c r="P246" s="6"/>
      <c r="Q246" s="6"/>
    </row>
    <row r="247" spans="16:17" x14ac:dyDescent="0.25">
      <c r="P247" s="6"/>
      <c r="Q247" s="6"/>
    </row>
    <row r="248" spans="16:17" x14ac:dyDescent="0.25">
      <c r="P248" s="6"/>
      <c r="Q248" s="6"/>
    </row>
    <row r="249" spans="16:17" x14ac:dyDescent="0.25">
      <c r="P249" s="6"/>
      <c r="Q249" s="6"/>
    </row>
    <row r="250" spans="16:17" x14ac:dyDescent="0.25">
      <c r="P250" s="6"/>
      <c r="Q250" s="6"/>
    </row>
    <row r="251" spans="16:17" x14ac:dyDescent="0.25">
      <c r="P251" s="6"/>
      <c r="Q251" s="6"/>
    </row>
    <row r="252" spans="16:17" x14ac:dyDescent="0.25">
      <c r="P252" s="6"/>
      <c r="Q252" s="6"/>
    </row>
    <row r="253" spans="16:17" x14ac:dyDescent="0.25">
      <c r="P253" s="6"/>
      <c r="Q253" s="6"/>
    </row>
    <row r="254" spans="16:17" x14ac:dyDescent="0.25">
      <c r="P254" s="6"/>
      <c r="Q254" s="6"/>
    </row>
    <row r="255" spans="16:17" x14ac:dyDescent="0.25">
      <c r="P255" s="6"/>
      <c r="Q255" s="6"/>
    </row>
    <row r="256" spans="16:17" x14ac:dyDescent="0.25">
      <c r="P256" s="6"/>
      <c r="Q256" s="6"/>
    </row>
    <row r="257" spans="4:17" x14ac:dyDescent="0.25">
      <c r="P257" s="6"/>
      <c r="Q257" s="6"/>
    </row>
    <row r="258" spans="4:17" x14ac:dyDescent="0.25">
      <c r="P258" s="6"/>
      <c r="Q258" s="6"/>
    </row>
    <row r="259" spans="4:17" x14ac:dyDescent="0.25">
      <c r="D259" s="44"/>
      <c r="E259" s="42"/>
      <c r="H259" s="5"/>
      <c r="I259" s="5"/>
      <c r="K259" s="50"/>
      <c r="L259" s="50"/>
      <c r="M259" s="52"/>
      <c r="N259" s="55"/>
      <c r="O259" s="55"/>
      <c r="P259" s="6"/>
      <c r="Q259" s="6"/>
    </row>
    <row r="260" spans="4:17" x14ac:dyDescent="0.25">
      <c r="D260" s="42"/>
      <c r="E260" s="42"/>
      <c r="H260" s="5"/>
      <c r="I260" s="5"/>
      <c r="K260" s="49"/>
      <c r="L260" s="49"/>
      <c r="M260" s="51"/>
      <c r="N260" s="53"/>
      <c r="O260" s="53"/>
      <c r="P260" s="6"/>
      <c r="Q260" s="6"/>
    </row>
    <row r="261" spans="4:17" x14ac:dyDescent="0.25">
      <c r="D261" s="44"/>
      <c r="E261" s="42"/>
      <c r="H261" s="5"/>
      <c r="I261" s="5"/>
      <c r="K261" s="50"/>
      <c r="L261" s="50"/>
      <c r="M261" s="52"/>
      <c r="N261" s="55"/>
      <c r="O261" s="55"/>
      <c r="P261" s="6"/>
      <c r="Q261" s="6"/>
    </row>
    <row r="262" spans="4:17" x14ac:dyDescent="0.25">
      <c r="D262" s="42"/>
      <c r="E262" s="42"/>
      <c r="H262" s="5"/>
      <c r="I262" s="5"/>
      <c r="K262" s="49"/>
      <c r="L262" s="49"/>
      <c r="M262" s="51"/>
      <c r="N262" s="53"/>
      <c r="O262" s="53"/>
      <c r="P262" s="6"/>
      <c r="Q262" s="6"/>
    </row>
    <row r="263" spans="4:17" x14ac:dyDescent="0.25">
      <c r="D263" s="44"/>
      <c r="E263" s="42"/>
      <c r="H263" s="5"/>
      <c r="I263" s="5"/>
      <c r="K263" s="50"/>
      <c r="L263" s="50"/>
      <c r="M263" s="52"/>
      <c r="N263" s="55"/>
      <c r="O263" s="55"/>
      <c r="P263" s="6"/>
      <c r="Q263" s="6"/>
    </row>
    <row r="264" spans="4:17" x14ac:dyDescent="0.25">
      <c r="D264" s="42"/>
      <c r="E264" s="42"/>
      <c r="H264" s="5"/>
      <c r="I264" s="5"/>
      <c r="K264" s="49"/>
      <c r="L264" s="49"/>
      <c r="M264" s="51"/>
      <c r="N264" s="53"/>
      <c r="O264" s="53"/>
      <c r="P264" s="6"/>
      <c r="Q264" s="6"/>
    </row>
    <row r="265" spans="4:17" x14ac:dyDescent="0.25">
      <c r="D265" s="44"/>
      <c r="E265" s="42"/>
      <c r="H265" s="5"/>
      <c r="I265" s="5"/>
      <c r="K265" s="50"/>
      <c r="L265" s="50"/>
      <c r="M265" s="52"/>
      <c r="N265" s="55"/>
      <c r="O265" s="55"/>
      <c r="P265" s="6"/>
      <c r="Q265" s="6"/>
    </row>
    <row r="266" spans="4:17" x14ac:dyDescent="0.25">
      <c r="D266" s="42"/>
      <c r="E266" s="42"/>
      <c r="H266" s="5"/>
      <c r="I266" s="5"/>
      <c r="K266" s="49"/>
      <c r="L266" s="49"/>
      <c r="M266" s="51"/>
      <c r="N266" s="53"/>
      <c r="O266" s="53"/>
      <c r="P266" s="6"/>
      <c r="Q266" s="6"/>
    </row>
    <row r="267" spans="4:17" x14ac:dyDescent="0.25">
      <c r="D267" s="44"/>
      <c r="E267" s="42"/>
      <c r="H267" s="5"/>
      <c r="I267" s="5"/>
      <c r="K267" s="50"/>
      <c r="L267" s="50"/>
      <c r="M267" s="52"/>
      <c r="N267" s="55"/>
      <c r="O267" s="55"/>
      <c r="P267" s="6"/>
      <c r="Q267" s="6"/>
    </row>
    <row r="268" spans="4:17" x14ac:dyDescent="0.25">
      <c r="D268" s="42"/>
      <c r="E268" s="42"/>
      <c r="H268" s="5"/>
      <c r="I268" s="5"/>
      <c r="K268" s="49"/>
      <c r="L268" s="49"/>
      <c r="M268" s="51"/>
      <c r="N268" s="53"/>
      <c r="O268" s="53"/>
      <c r="P268" s="6"/>
      <c r="Q268" s="6"/>
    </row>
    <row r="269" spans="4:17" x14ac:dyDescent="0.25">
      <c r="D269" s="44"/>
      <c r="E269" s="42"/>
      <c r="H269" s="5"/>
      <c r="I269" s="5"/>
      <c r="K269" s="50"/>
      <c r="L269" s="50"/>
      <c r="M269" s="52"/>
      <c r="N269" s="55"/>
      <c r="O269" s="55"/>
      <c r="P269" s="6"/>
      <c r="Q269" s="6"/>
    </row>
    <row r="270" spans="4:17" x14ac:dyDescent="0.25">
      <c r="D270" s="42"/>
      <c r="E270" s="42"/>
      <c r="H270" s="5"/>
      <c r="I270" s="5"/>
      <c r="K270" s="49"/>
      <c r="L270" s="49"/>
      <c r="M270" s="51"/>
      <c r="N270" s="53"/>
      <c r="O270" s="53"/>
      <c r="P270" s="6"/>
      <c r="Q270" s="6"/>
    </row>
    <row r="271" spans="4:17" x14ac:dyDescent="0.25">
      <c r="D271" s="44"/>
      <c r="E271" s="42"/>
      <c r="H271" s="5"/>
      <c r="I271" s="5"/>
      <c r="K271" s="50"/>
      <c r="L271" s="50"/>
      <c r="M271" s="52"/>
      <c r="N271" s="55"/>
      <c r="O271" s="55"/>
      <c r="P271" s="6"/>
      <c r="Q271" s="6"/>
    </row>
    <row r="272" spans="4:17" x14ac:dyDescent="0.25">
      <c r="D272" s="42"/>
      <c r="E272" s="42"/>
      <c r="H272" s="5"/>
      <c r="I272" s="5"/>
      <c r="K272" s="49"/>
      <c r="L272" s="49"/>
      <c r="M272" s="51"/>
      <c r="N272" s="53"/>
      <c r="O272" s="53"/>
      <c r="P272" s="6"/>
      <c r="Q272" s="6"/>
    </row>
    <row r="273" spans="4:17" x14ac:dyDescent="0.25">
      <c r="D273" s="44"/>
      <c r="E273" s="42"/>
      <c r="H273" s="5"/>
      <c r="I273" s="5"/>
      <c r="K273" s="50"/>
      <c r="L273" s="50"/>
      <c r="M273" s="52"/>
      <c r="N273" s="55"/>
      <c r="O273" s="55"/>
      <c r="P273" s="6"/>
      <c r="Q273" s="6"/>
    </row>
    <row r="274" spans="4:17" x14ac:dyDescent="0.25">
      <c r="D274" s="42"/>
      <c r="E274" s="42"/>
      <c r="H274" s="5"/>
      <c r="I274" s="5"/>
      <c r="K274" s="49"/>
      <c r="L274" s="49"/>
      <c r="M274" s="51"/>
      <c r="N274" s="53"/>
      <c r="O274" s="53"/>
      <c r="P274" s="6"/>
      <c r="Q274" s="6"/>
    </row>
    <row r="275" spans="4:17" x14ac:dyDescent="0.25">
      <c r="D275" s="44"/>
      <c r="E275" s="42"/>
      <c r="H275" s="5"/>
      <c r="I275" s="5"/>
      <c r="K275" s="50"/>
      <c r="L275" s="50"/>
      <c r="M275" s="52"/>
      <c r="N275" s="55"/>
      <c r="O275" s="55"/>
      <c r="P275" s="6"/>
      <c r="Q275" s="6"/>
    </row>
    <row r="276" spans="4:17" x14ac:dyDescent="0.25">
      <c r="D276" s="7"/>
      <c r="E276" s="7"/>
      <c r="H276" s="5"/>
      <c r="I276" s="5"/>
      <c r="K276" s="8"/>
      <c r="L276" s="8"/>
      <c r="M276" s="9"/>
      <c r="N276" s="10"/>
      <c r="O276" s="53"/>
      <c r="P276" s="6"/>
      <c r="Q276" s="6"/>
    </row>
    <row r="277" spans="4:17" x14ac:dyDescent="0.25">
      <c r="D277" s="12"/>
      <c r="E277" s="7"/>
      <c r="H277" s="5"/>
      <c r="I277" s="5"/>
      <c r="K277" s="13"/>
      <c r="L277" s="13"/>
      <c r="M277" s="14"/>
      <c r="N277" s="15"/>
      <c r="O277" s="55"/>
      <c r="P277" s="6"/>
      <c r="Q277" s="6"/>
    </row>
    <row r="278" spans="4:17" x14ac:dyDescent="0.25">
      <c r="D278" s="7"/>
      <c r="E278" s="7"/>
      <c r="H278" s="5"/>
      <c r="I278" s="5"/>
      <c r="K278" s="8"/>
      <c r="L278" s="8"/>
      <c r="M278" s="9"/>
      <c r="N278" s="10"/>
      <c r="O278" s="53"/>
      <c r="P278" s="6"/>
      <c r="Q278" s="6"/>
    </row>
    <row r="279" spans="4:17" x14ac:dyDescent="0.25">
      <c r="D279" s="12"/>
      <c r="E279" s="7"/>
      <c r="H279" s="5"/>
      <c r="I279" s="5"/>
      <c r="K279" s="13"/>
      <c r="L279" s="13"/>
      <c r="M279" s="14"/>
      <c r="N279" s="15"/>
      <c r="O279" s="55"/>
      <c r="P279" s="6"/>
      <c r="Q279" s="6"/>
    </row>
    <row r="280" spans="4:17" x14ac:dyDescent="0.25">
      <c r="D280" s="7"/>
      <c r="E280" s="7"/>
      <c r="H280" s="5"/>
      <c r="I280" s="5"/>
      <c r="K280" s="8"/>
      <c r="L280" s="8"/>
      <c r="M280" s="9"/>
      <c r="N280" s="10"/>
      <c r="O280" s="53"/>
      <c r="P280" s="6"/>
      <c r="Q280" s="6"/>
    </row>
    <row r="281" spans="4:17" x14ac:dyDescent="0.25">
      <c r="D281" s="12"/>
      <c r="E281" s="7"/>
      <c r="H281" s="5"/>
      <c r="I281" s="5"/>
      <c r="K281" s="13"/>
      <c r="L281" s="13"/>
      <c r="M281" s="14"/>
      <c r="N281" s="15"/>
      <c r="O281" s="55"/>
      <c r="P281" s="6"/>
      <c r="Q281" s="6"/>
    </row>
    <row r="282" spans="4:17" x14ac:dyDescent="0.25">
      <c r="D282" s="7"/>
      <c r="E282" s="7"/>
      <c r="H282" s="5"/>
      <c r="I282" s="5"/>
      <c r="K282" s="8"/>
      <c r="L282" s="8"/>
      <c r="M282" s="9"/>
      <c r="N282" s="10"/>
      <c r="O282" s="53"/>
      <c r="P282" s="6"/>
      <c r="Q282" s="6"/>
    </row>
    <row r="283" spans="4:17" x14ac:dyDescent="0.25">
      <c r="D283" s="12"/>
      <c r="E283" s="7"/>
      <c r="H283" s="5"/>
      <c r="I283" s="5"/>
      <c r="K283" s="13"/>
      <c r="L283" s="13"/>
      <c r="M283" s="14"/>
      <c r="N283" s="15"/>
      <c r="O283" s="55"/>
      <c r="P283" s="6"/>
      <c r="Q283" s="6"/>
    </row>
    <row r="284" spans="4:17" x14ac:dyDescent="0.25">
      <c r="D284" s="7"/>
      <c r="E284" s="7"/>
      <c r="H284" s="5"/>
      <c r="I284" s="5"/>
      <c r="K284" s="8"/>
      <c r="L284" s="8"/>
      <c r="M284" s="9"/>
      <c r="N284" s="10"/>
      <c r="O284" s="53"/>
      <c r="P284" s="6"/>
      <c r="Q284" s="6"/>
    </row>
    <row r="285" spans="4:17" x14ac:dyDescent="0.25">
      <c r="D285" s="12"/>
      <c r="E285" s="7"/>
      <c r="H285" s="5"/>
      <c r="I285" s="5"/>
      <c r="K285" s="13"/>
      <c r="L285" s="13"/>
      <c r="M285" s="14"/>
      <c r="N285" s="15"/>
      <c r="O285" s="55"/>
      <c r="P285" s="6"/>
      <c r="Q285" s="6"/>
    </row>
    <row r="286" spans="4:17" x14ac:dyDescent="0.25">
      <c r="D286" s="7"/>
      <c r="E286" s="7"/>
      <c r="H286" s="5"/>
      <c r="I286" s="5"/>
      <c r="K286" s="8"/>
      <c r="L286" s="8"/>
      <c r="M286" s="9"/>
      <c r="N286" s="10"/>
      <c r="O286" s="53"/>
      <c r="P286" s="6"/>
      <c r="Q286" s="6"/>
    </row>
    <row r="287" spans="4:17" x14ac:dyDescent="0.25">
      <c r="D287" s="12"/>
      <c r="E287" s="7"/>
      <c r="H287" s="5"/>
      <c r="I287" s="5"/>
      <c r="K287" s="13"/>
      <c r="L287" s="13"/>
      <c r="M287" s="14"/>
      <c r="N287" s="15"/>
      <c r="O287" s="55"/>
      <c r="P287" s="6"/>
      <c r="Q287" s="6"/>
    </row>
    <row r="288" spans="4:17" x14ac:dyDescent="0.25">
      <c r="D288" s="7"/>
      <c r="E288" s="7"/>
      <c r="H288" s="5"/>
      <c r="I288" s="5"/>
      <c r="K288" s="8"/>
      <c r="L288" s="8"/>
      <c r="M288" s="9"/>
      <c r="N288" s="10"/>
      <c r="O288" s="53"/>
      <c r="P288" s="6"/>
      <c r="Q288" s="6"/>
    </row>
    <row r="289" spans="4:19" x14ac:dyDescent="0.25">
      <c r="D289" s="12"/>
      <c r="E289" s="7"/>
      <c r="H289" s="5"/>
      <c r="I289" s="5"/>
      <c r="K289" s="13"/>
      <c r="L289" s="13"/>
      <c r="M289" s="14"/>
      <c r="N289" s="15"/>
      <c r="O289" s="55"/>
      <c r="P289" s="6"/>
      <c r="Q289" s="6"/>
    </row>
    <row r="290" spans="4:19" x14ac:dyDescent="0.25">
      <c r="D290" s="7"/>
      <c r="E290" s="7"/>
      <c r="H290" s="5"/>
      <c r="I290" s="5"/>
      <c r="K290" s="8"/>
      <c r="L290" s="8"/>
      <c r="M290" s="9"/>
      <c r="N290" s="10"/>
      <c r="O290" s="53"/>
      <c r="P290" s="6"/>
      <c r="Q290" s="6"/>
    </row>
    <row r="291" spans="4:19" x14ac:dyDescent="0.25">
      <c r="D291" s="12"/>
      <c r="E291" s="7"/>
      <c r="H291" s="5"/>
      <c r="I291" s="5"/>
      <c r="K291" s="13"/>
      <c r="L291" s="13"/>
      <c r="M291" s="14"/>
      <c r="N291" s="15"/>
      <c r="O291" s="55"/>
      <c r="P291" s="6"/>
      <c r="Q291" s="6"/>
    </row>
    <row r="292" spans="4:19" x14ac:dyDescent="0.25">
      <c r="D292" s="7"/>
      <c r="E292" s="7"/>
      <c r="H292" s="5"/>
      <c r="I292" s="5"/>
      <c r="K292" s="8"/>
      <c r="L292" s="8"/>
      <c r="M292" s="9"/>
      <c r="N292" s="10"/>
      <c r="O292" s="53"/>
      <c r="P292" s="6"/>
      <c r="Q292" s="6"/>
    </row>
    <row r="293" spans="4:19" x14ac:dyDescent="0.25">
      <c r="D293" s="12"/>
      <c r="E293" s="7"/>
      <c r="H293" s="5"/>
      <c r="I293" s="5"/>
      <c r="K293" s="13"/>
      <c r="L293" s="13"/>
      <c r="M293" s="14"/>
      <c r="N293" s="15"/>
      <c r="O293" s="55"/>
      <c r="P293" s="6"/>
      <c r="Q293" s="6"/>
    </row>
    <row r="294" spans="4:19" x14ac:dyDescent="0.25">
      <c r="D294" s="7"/>
      <c r="E294" s="7"/>
      <c r="H294" s="5"/>
      <c r="I294" s="5"/>
      <c r="K294" s="8"/>
      <c r="L294" s="8"/>
      <c r="M294" s="9"/>
      <c r="N294" s="10"/>
      <c r="O294" s="53"/>
      <c r="P294" s="6"/>
      <c r="Q294" s="6"/>
    </row>
    <row r="295" spans="4:19" x14ac:dyDescent="0.25">
      <c r="D295" s="12"/>
      <c r="E295" s="7"/>
      <c r="H295" s="5"/>
      <c r="I295" s="5"/>
      <c r="K295" s="13"/>
      <c r="L295" s="13"/>
      <c r="M295" s="14"/>
      <c r="N295" s="15"/>
      <c r="O295" s="55"/>
      <c r="P295" s="6"/>
      <c r="Q295" s="6"/>
      <c r="R295" s="7"/>
      <c r="S295" s="11"/>
    </row>
    <row r="296" spans="4:19" x14ac:dyDescent="0.25">
      <c r="D296" s="7"/>
      <c r="E296" s="7"/>
      <c r="H296" s="5"/>
      <c r="I296" s="5"/>
      <c r="K296" s="8"/>
      <c r="L296" s="8"/>
      <c r="M296" s="9"/>
      <c r="N296" s="10"/>
      <c r="O296" s="53"/>
      <c r="P296" s="6"/>
      <c r="Q296" s="6"/>
      <c r="R296" s="12"/>
      <c r="S296" s="16"/>
    </row>
    <row r="297" spans="4:19" x14ac:dyDescent="0.25">
      <c r="D297" s="12"/>
      <c r="E297" s="7"/>
      <c r="H297" s="5"/>
      <c r="I297" s="5"/>
      <c r="K297" s="13"/>
      <c r="L297" s="13"/>
      <c r="M297" s="14"/>
      <c r="N297" s="15"/>
      <c r="O297" s="55"/>
      <c r="P297" s="6"/>
      <c r="Q297" s="6"/>
      <c r="R297" s="7"/>
      <c r="S297" s="11"/>
    </row>
    <row r="298" spans="4:19" x14ac:dyDescent="0.25">
      <c r="D298" s="7"/>
      <c r="E298" s="7"/>
      <c r="H298" s="5"/>
      <c r="I298" s="5"/>
      <c r="K298" s="8"/>
      <c r="L298" s="8"/>
      <c r="M298" s="9"/>
      <c r="N298" s="10"/>
      <c r="O298" s="53"/>
      <c r="P298" s="6"/>
      <c r="Q298" s="6"/>
      <c r="R298" s="12"/>
      <c r="S298" s="16"/>
    </row>
    <row r="299" spans="4:19" x14ac:dyDescent="0.25">
      <c r="D299" s="12"/>
      <c r="E299" s="7"/>
      <c r="H299" s="5"/>
      <c r="I299" s="5"/>
      <c r="K299" s="13"/>
      <c r="L299" s="13"/>
      <c r="M299" s="14"/>
      <c r="N299" s="15"/>
      <c r="O299" s="55"/>
      <c r="P299" s="6"/>
      <c r="Q299" s="6"/>
      <c r="R299" s="7"/>
      <c r="S299" s="11"/>
    </row>
    <row r="300" spans="4:19" x14ac:dyDescent="0.25">
      <c r="D300" s="7"/>
      <c r="E300" s="7"/>
      <c r="H300" s="5"/>
      <c r="I300" s="5"/>
      <c r="K300" s="8"/>
      <c r="L300" s="8"/>
      <c r="M300" s="9"/>
      <c r="N300" s="10"/>
      <c r="O300" s="53"/>
      <c r="P300" s="6"/>
      <c r="Q300" s="6"/>
      <c r="R300" s="12"/>
      <c r="S300" s="16"/>
    </row>
    <row r="301" spans="4:19" x14ac:dyDescent="0.25">
      <c r="D301" s="12"/>
      <c r="E301" s="7"/>
      <c r="H301" s="5"/>
      <c r="I301" s="5"/>
      <c r="K301" s="13"/>
      <c r="L301" s="13"/>
      <c r="M301" s="14"/>
      <c r="N301" s="15"/>
      <c r="O301" s="55"/>
      <c r="P301" s="6"/>
      <c r="Q301" s="6"/>
      <c r="R301" s="7"/>
      <c r="S301" s="11"/>
    </row>
    <row r="302" spans="4:19" x14ac:dyDescent="0.25">
      <c r="D302" s="7"/>
      <c r="E302" s="7"/>
      <c r="H302" s="5"/>
      <c r="I302" s="5"/>
      <c r="K302" s="8"/>
      <c r="L302" s="8"/>
      <c r="M302" s="9"/>
      <c r="N302" s="10"/>
      <c r="O302" s="53"/>
      <c r="P302" s="6"/>
      <c r="Q302" s="6"/>
      <c r="R302" s="12"/>
      <c r="S302" s="12"/>
    </row>
    <row r="303" spans="4:19" x14ac:dyDescent="0.25">
      <c r="D303" s="12"/>
      <c r="E303" s="7"/>
      <c r="H303" s="5"/>
      <c r="I303" s="5"/>
      <c r="K303" s="13"/>
      <c r="L303" s="13"/>
      <c r="M303" s="14"/>
      <c r="N303" s="15"/>
      <c r="O303" s="55"/>
      <c r="P303" s="6"/>
      <c r="Q303" s="6"/>
      <c r="R303" s="7"/>
      <c r="S303" s="11"/>
    </row>
    <row r="304" spans="4:19" x14ac:dyDescent="0.25">
      <c r="D304" s="7"/>
      <c r="E304" s="7"/>
      <c r="H304" s="5"/>
      <c r="I304" s="5"/>
      <c r="K304" s="8"/>
      <c r="L304" s="8"/>
      <c r="M304" s="9"/>
      <c r="N304" s="10"/>
      <c r="O304" s="53"/>
      <c r="P304" s="6"/>
      <c r="Q304" s="6"/>
      <c r="R304" s="12"/>
      <c r="S304" s="16"/>
    </row>
    <row r="305" spans="4:19" x14ac:dyDescent="0.25">
      <c r="D305" s="12"/>
      <c r="E305" s="7"/>
      <c r="H305" s="5"/>
      <c r="I305" s="5"/>
      <c r="K305" s="13"/>
      <c r="L305" s="13"/>
      <c r="M305" s="14"/>
      <c r="N305" s="15"/>
      <c r="O305" s="55"/>
      <c r="P305" s="6"/>
      <c r="Q305" s="6"/>
      <c r="R305" s="7"/>
      <c r="S305" s="11"/>
    </row>
    <row r="306" spans="4:19" x14ac:dyDescent="0.25">
      <c r="D306" s="7"/>
      <c r="E306" s="7"/>
      <c r="H306" s="5"/>
      <c r="I306" s="5"/>
      <c r="K306" s="8"/>
      <c r="L306" s="8"/>
      <c r="M306" s="9"/>
      <c r="N306" s="10"/>
      <c r="O306" s="53"/>
      <c r="P306" s="6"/>
      <c r="Q306" s="6"/>
      <c r="R306" s="12"/>
      <c r="S306" s="16"/>
    </row>
    <row r="307" spans="4:19" x14ac:dyDescent="0.25">
      <c r="D307" s="12"/>
      <c r="E307" s="7"/>
      <c r="H307" s="5"/>
      <c r="I307" s="5"/>
      <c r="K307" s="13"/>
      <c r="L307" s="13"/>
      <c r="M307" s="14"/>
      <c r="N307" s="15"/>
      <c r="O307" s="55"/>
      <c r="P307" s="6"/>
      <c r="Q307" s="6"/>
      <c r="R307" s="7"/>
      <c r="S307" s="11"/>
    </row>
    <row r="308" spans="4:19" x14ac:dyDescent="0.25">
      <c r="D308" s="7"/>
      <c r="E308" s="7"/>
      <c r="H308" s="5"/>
      <c r="I308" s="5"/>
      <c r="K308" s="8"/>
      <c r="L308" s="8"/>
      <c r="M308" s="9"/>
      <c r="N308" s="10"/>
      <c r="O308" s="53"/>
      <c r="P308" s="6"/>
      <c r="Q308" s="6"/>
      <c r="R308" s="12"/>
      <c r="S308" s="16"/>
    </row>
    <row r="309" spans="4:19" x14ac:dyDescent="0.25">
      <c r="D309" s="12"/>
      <c r="E309" s="7"/>
      <c r="H309" s="5"/>
      <c r="I309" s="5"/>
      <c r="K309" s="13"/>
      <c r="L309" s="13"/>
      <c r="M309" s="14"/>
      <c r="N309" s="15"/>
      <c r="O309" s="55"/>
      <c r="P309" s="6"/>
      <c r="Q309" s="6"/>
      <c r="R309" s="7"/>
      <c r="S309" s="11"/>
    </row>
    <row r="310" spans="4:19" x14ac:dyDescent="0.25">
      <c r="D310" s="7"/>
      <c r="E310" s="7"/>
      <c r="H310" s="5"/>
      <c r="I310" s="5"/>
      <c r="K310" s="8"/>
      <c r="L310" s="8"/>
      <c r="M310" s="9"/>
      <c r="N310" s="10"/>
      <c r="O310" s="53"/>
      <c r="P310" s="6"/>
      <c r="Q310" s="6"/>
      <c r="R310" s="12"/>
      <c r="S310" s="16"/>
    </row>
    <row r="311" spans="4:19" x14ac:dyDescent="0.25">
      <c r="D311" s="12"/>
      <c r="E311" s="7"/>
      <c r="H311" s="5"/>
      <c r="I311" s="5"/>
      <c r="K311" s="13"/>
      <c r="L311" s="13"/>
      <c r="M311" s="14"/>
      <c r="N311" s="15"/>
      <c r="O311" s="55"/>
      <c r="P311" s="6"/>
      <c r="Q311" s="6"/>
      <c r="R311" s="7"/>
      <c r="S311" s="11"/>
    </row>
    <row r="312" spans="4:19" x14ac:dyDescent="0.25">
      <c r="D312" s="7"/>
      <c r="E312" s="7"/>
      <c r="H312" s="5"/>
      <c r="I312" s="5"/>
      <c r="K312" s="8"/>
      <c r="L312" s="8"/>
      <c r="M312" s="9"/>
      <c r="N312" s="10"/>
      <c r="O312" s="53"/>
      <c r="P312" s="6"/>
      <c r="Q312" s="6"/>
      <c r="R312" s="12"/>
      <c r="S312" s="16"/>
    </row>
    <row r="313" spans="4:19" x14ac:dyDescent="0.25">
      <c r="D313" s="12"/>
      <c r="E313" s="7"/>
      <c r="H313" s="5"/>
      <c r="I313" s="5"/>
      <c r="K313" s="13"/>
      <c r="L313" s="13"/>
      <c r="M313" s="14"/>
      <c r="N313" s="15"/>
      <c r="O313" s="55"/>
      <c r="P313" s="6"/>
      <c r="Q313" s="6"/>
      <c r="R313" s="7"/>
      <c r="S313" s="11"/>
    </row>
    <row r="314" spans="4:19" x14ac:dyDescent="0.25">
      <c r="D314" s="7"/>
      <c r="E314" s="7"/>
      <c r="H314" s="5"/>
      <c r="I314" s="5"/>
      <c r="K314" s="8"/>
      <c r="L314" s="8"/>
      <c r="M314" s="9"/>
      <c r="N314" s="10"/>
      <c r="O314" s="53"/>
      <c r="P314" s="6"/>
      <c r="Q314" s="6"/>
      <c r="R314" s="12"/>
      <c r="S314" s="12"/>
    </row>
    <row r="315" spans="4:19" x14ac:dyDescent="0.25">
      <c r="D315" s="12"/>
      <c r="E315" s="7"/>
      <c r="H315" s="5"/>
      <c r="I315" s="5"/>
      <c r="K315" s="13"/>
      <c r="L315" s="13"/>
      <c r="M315" s="14"/>
      <c r="N315" s="15"/>
      <c r="O315" s="55"/>
      <c r="P315" s="6"/>
      <c r="Q315" s="6"/>
      <c r="R315" s="7"/>
      <c r="S315" s="11"/>
    </row>
    <row r="316" spans="4:19" x14ac:dyDescent="0.25">
      <c r="D316" s="7"/>
      <c r="E316" s="7"/>
      <c r="H316" s="5"/>
      <c r="I316" s="5"/>
      <c r="K316" s="8"/>
      <c r="L316" s="8"/>
      <c r="M316" s="9"/>
      <c r="N316" s="10"/>
      <c r="O316" s="53"/>
      <c r="P316" s="6"/>
      <c r="Q316" s="6"/>
      <c r="R316" s="12"/>
      <c r="S316" s="16"/>
    </row>
    <row r="317" spans="4:19" x14ac:dyDescent="0.25">
      <c r="D317" s="12"/>
      <c r="E317" s="7"/>
      <c r="H317" s="5"/>
      <c r="I317" s="5"/>
      <c r="K317" s="13"/>
      <c r="L317" s="13"/>
      <c r="M317" s="14"/>
      <c r="N317" s="15"/>
      <c r="O317" s="55"/>
      <c r="P317" s="6"/>
      <c r="Q317" s="6"/>
      <c r="R317" s="7"/>
      <c r="S317" s="11"/>
    </row>
    <row r="318" spans="4:19" x14ac:dyDescent="0.25">
      <c r="D318" s="7"/>
      <c r="E318" s="7"/>
      <c r="H318" s="5"/>
      <c r="I318" s="5"/>
      <c r="K318" s="8"/>
      <c r="L318" s="8"/>
      <c r="M318" s="9"/>
      <c r="N318" s="10"/>
      <c r="O318" s="53"/>
      <c r="P318" s="6"/>
      <c r="Q318" s="6"/>
      <c r="R318" s="12"/>
      <c r="S318" s="16"/>
    </row>
    <row r="319" spans="4:19" x14ac:dyDescent="0.25">
      <c r="D319" s="12"/>
      <c r="E319" s="7"/>
      <c r="H319" s="5"/>
      <c r="I319" s="5"/>
      <c r="K319" s="13"/>
      <c r="L319" s="13"/>
      <c r="M319" s="14"/>
      <c r="N319" s="15"/>
      <c r="O319" s="55"/>
      <c r="P319" s="6"/>
      <c r="Q319" s="6"/>
      <c r="R319" s="7"/>
      <c r="S319" s="11"/>
    </row>
    <row r="320" spans="4:19" x14ac:dyDescent="0.25">
      <c r="D320" s="7"/>
      <c r="E320" s="7"/>
      <c r="H320" s="5"/>
      <c r="I320" s="5"/>
      <c r="K320" s="8"/>
      <c r="L320" s="8"/>
      <c r="M320" s="9"/>
      <c r="N320" s="10"/>
      <c r="O320" s="53"/>
      <c r="P320" s="6"/>
      <c r="Q320" s="6"/>
      <c r="R320" s="12"/>
      <c r="S320" s="16"/>
    </row>
    <row r="321" spans="4:19" x14ac:dyDescent="0.25">
      <c r="D321" s="12"/>
      <c r="E321" s="7"/>
      <c r="H321" s="5"/>
      <c r="I321" s="5"/>
      <c r="K321" s="13"/>
      <c r="L321" s="13"/>
      <c r="M321" s="14"/>
      <c r="N321" s="15"/>
      <c r="O321" s="55"/>
      <c r="P321" s="6"/>
      <c r="Q321" s="6"/>
      <c r="R321" s="7"/>
      <c r="S321" s="11"/>
    </row>
    <row r="322" spans="4:19" x14ac:dyDescent="0.25">
      <c r="D322" s="7"/>
      <c r="E322" s="7"/>
      <c r="H322" s="5"/>
      <c r="I322" s="5"/>
      <c r="K322" s="8"/>
      <c r="L322" s="8"/>
      <c r="M322" s="9"/>
      <c r="N322" s="10"/>
      <c r="O322" s="53"/>
      <c r="P322" s="6"/>
      <c r="Q322" s="6"/>
      <c r="R322" s="12"/>
      <c r="S322" s="16"/>
    </row>
    <row r="323" spans="4:19" x14ac:dyDescent="0.25">
      <c r="D323" s="12"/>
      <c r="E323" s="7"/>
      <c r="H323" s="5"/>
      <c r="I323" s="5"/>
      <c r="K323" s="13"/>
      <c r="L323" s="13"/>
      <c r="M323" s="14"/>
      <c r="N323" s="15"/>
      <c r="O323" s="55"/>
      <c r="P323" s="6"/>
      <c r="Q323" s="6"/>
      <c r="R323" s="7"/>
      <c r="S323" s="11"/>
    </row>
    <row r="324" spans="4:19" x14ac:dyDescent="0.25">
      <c r="D324" s="7"/>
      <c r="E324" s="7"/>
      <c r="H324" s="5"/>
      <c r="I324" s="5"/>
      <c r="K324" s="8"/>
      <c r="L324" s="8"/>
      <c r="M324" s="9"/>
      <c r="N324" s="10"/>
      <c r="O324" s="53"/>
      <c r="P324" s="6"/>
      <c r="Q324" s="6"/>
      <c r="R324" s="12"/>
      <c r="S324" s="16"/>
    </row>
    <row r="325" spans="4:19" x14ac:dyDescent="0.25">
      <c r="D325" s="12"/>
      <c r="E325" s="7"/>
      <c r="H325" s="5"/>
      <c r="I325" s="5"/>
      <c r="K325" s="13"/>
      <c r="L325" s="13"/>
      <c r="M325" s="14"/>
      <c r="N325" s="15"/>
      <c r="O325" s="55"/>
      <c r="P325" s="6"/>
      <c r="Q325" s="6"/>
      <c r="R325" s="7"/>
      <c r="S325" s="11"/>
    </row>
    <row r="326" spans="4:19" x14ac:dyDescent="0.25">
      <c r="D326" s="7"/>
      <c r="E326" s="7"/>
      <c r="H326" s="5"/>
      <c r="I326" s="5"/>
      <c r="K326" s="8"/>
      <c r="L326" s="8"/>
      <c r="M326" s="9"/>
      <c r="N326" s="10"/>
      <c r="O326" s="53"/>
      <c r="P326" s="6"/>
      <c r="Q326" s="6"/>
      <c r="R326" s="12"/>
      <c r="S326" s="16"/>
    </row>
    <row r="327" spans="4:19" x14ac:dyDescent="0.25">
      <c r="D327" s="12"/>
      <c r="E327" s="7"/>
      <c r="H327" s="5"/>
      <c r="I327" s="5"/>
      <c r="K327" s="13"/>
      <c r="L327" s="13"/>
      <c r="M327" s="14"/>
      <c r="N327" s="15"/>
      <c r="O327" s="55"/>
      <c r="P327" s="6"/>
      <c r="Q327" s="6"/>
      <c r="R327" s="7"/>
      <c r="S327" s="11"/>
    </row>
    <row r="328" spans="4:19" x14ac:dyDescent="0.25">
      <c r="D328" s="7"/>
      <c r="E328" s="7"/>
      <c r="H328" s="5"/>
      <c r="I328" s="5"/>
      <c r="K328" s="8"/>
      <c r="L328" s="8"/>
      <c r="M328" s="9"/>
      <c r="N328" s="10"/>
      <c r="O328" s="53"/>
      <c r="P328" s="6"/>
      <c r="Q328" s="6"/>
      <c r="R328" s="12"/>
      <c r="S328" s="16"/>
    </row>
    <row r="329" spans="4:19" x14ac:dyDescent="0.25">
      <c r="D329" s="12"/>
      <c r="E329" s="7"/>
      <c r="H329" s="5"/>
      <c r="I329" s="5"/>
      <c r="K329" s="13"/>
      <c r="L329" s="13"/>
      <c r="M329" s="14"/>
      <c r="N329" s="15"/>
      <c r="O329" s="55"/>
      <c r="P329" s="6"/>
      <c r="Q329" s="6"/>
      <c r="R329" s="7"/>
      <c r="S329" s="7"/>
    </row>
    <row r="330" spans="4:19" x14ac:dyDescent="0.25">
      <c r="D330" s="7"/>
      <c r="E330" s="7"/>
      <c r="H330" s="5"/>
      <c r="I330" s="5"/>
      <c r="K330" s="8"/>
      <c r="L330" s="8"/>
      <c r="M330" s="9"/>
      <c r="N330" s="10"/>
      <c r="O330" s="53"/>
      <c r="P330" s="6"/>
      <c r="Q330" s="6"/>
      <c r="R330" s="12"/>
      <c r="S330" s="16"/>
    </row>
    <row r="331" spans="4:19" x14ac:dyDescent="0.25">
      <c r="D331" s="12"/>
      <c r="E331" s="7"/>
      <c r="H331" s="5"/>
      <c r="I331" s="5"/>
      <c r="K331" s="13"/>
      <c r="L331" s="13"/>
      <c r="M331" s="14"/>
      <c r="N331" s="15"/>
      <c r="O331" s="55"/>
      <c r="P331" s="6"/>
      <c r="Q331" s="6"/>
      <c r="R331" s="7"/>
      <c r="S331" s="11"/>
    </row>
    <row r="332" spans="4:19" x14ac:dyDescent="0.25">
      <c r="D332" s="7"/>
      <c r="E332" s="7"/>
      <c r="H332" s="5"/>
      <c r="I332" s="5"/>
      <c r="K332" s="8"/>
      <c r="L332" s="8"/>
      <c r="M332" s="9"/>
      <c r="N332" s="10"/>
      <c r="O332" s="53"/>
      <c r="P332" s="6"/>
      <c r="Q332" s="6"/>
      <c r="R332" s="12"/>
      <c r="S332" s="12"/>
    </row>
    <row r="333" spans="4:19" x14ac:dyDescent="0.25">
      <c r="D333" s="12"/>
      <c r="E333" s="7"/>
      <c r="H333" s="5"/>
      <c r="I333" s="5"/>
      <c r="K333" s="13"/>
      <c r="L333" s="13"/>
      <c r="M333" s="14"/>
      <c r="N333" s="15"/>
      <c r="O333" s="55"/>
      <c r="P333" s="6"/>
      <c r="Q333" s="6"/>
      <c r="R333" s="7"/>
      <c r="S333" s="7"/>
    </row>
    <row r="334" spans="4:19" x14ac:dyDescent="0.25">
      <c r="D334" s="7"/>
      <c r="E334" s="7"/>
      <c r="H334" s="5"/>
      <c r="I334" s="5"/>
      <c r="K334" s="8"/>
      <c r="L334" s="8"/>
      <c r="M334" s="9"/>
      <c r="N334" s="10"/>
      <c r="O334" s="53"/>
      <c r="P334" s="6"/>
      <c r="Q334" s="6"/>
      <c r="R334" s="12"/>
      <c r="S334" s="16"/>
    </row>
    <row r="335" spans="4:19" x14ac:dyDescent="0.25">
      <c r="D335" s="12"/>
      <c r="E335" s="7"/>
      <c r="H335" s="5"/>
      <c r="I335" s="5"/>
      <c r="K335" s="13"/>
      <c r="L335" s="13"/>
      <c r="M335" s="14"/>
      <c r="N335" s="15"/>
      <c r="O335" s="55"/>
      <c r="P335" s="6"/>
      <c r="Q335" s="6"/>
      <c r="R335" s="7"/>
      <c r="S335" s="7"/>
    </row>
    <row r="336" spans="4:19" x14ac:dyDescent="0.25">
      <c r="D336" s="7"/>
      <c r="E336" s="7"/>
      <c r="H336" s="5"/>
      <c r="I336" s="5"/>
      <c r="K336" s="8"/>
      <c r="L336" s="8"/>
      <c r="M336" s="9"/>
      <c r="N336" s="10"/>
      <c r="O336" s="53"/>
      <c r="P336" s="6"/>
      <c r="Q336" s="6"/>
      <c r="R336" s="12"/>
      <c r="S336" s="16"/>
    </row>
    <row r="337" spans="4:19" x14ac:dyDescent="0.25">
      <c r="D337" s="12"/>
      <c r="E337" s="7"/>
      <c r="H337" s="5"/>
      <c r="I337" s="5"/>
      <c r="K337" s="13"/>
      <c r="L337" s="13"/>
      <c r="M337" s="14"/>
      <c r="N337" s="15"/>
      <c r="O337" s="55"/>
      <c r="P337" s="6"/>
      <c r="Q337" s="6"/>
      <c r="R337" s="7"/>
      <c r="S337" s="11"/>
    </row>
    <row r="338" spans="4:19" x14ac:dyDescent="0.25">
      <c r="D338" s="7"/>
      <c r="E338" s="7"/>
      <c r="H338" s="5"/>
      <c r="I338" s="5"/>
      <c r="K338" s="8"/>
      <c r="L338" s="8"/>
      <c r="M338" s="9"/>
      <c r="N338" s="10"/>
      <c r="O338" s="53"/>
      <c r="P338" s="6"/>
      <c r="Q338" s="6"/>
      <c r="R338" s="12"/>
      <c r="S338" s="16"/>
    </row>
    <row r="339" spans="4:19" x14ac:dyDescent="0.25">
      <c r="D339" s="12"/>
      <c r="E339" s="7"/>
      <c r="H339" s="5"/>
      <c r="I339" s="5"/>
      <c r="K339" s="13"/>
      <c r="L339" s="13"/>
      <c r="M339" s="14"/>
      <c r="N339" s="15"/>
      <c r="O339" s="55"/>
      <c r="P339" s="6"/>
      <c r="Q339" s="6"/>
      <c r="R339" s="7"/>
      <c r="S339" s="7"/>
    </row>
    <row r="340" spans="4:19" x14ac:dyDescent="0.25">
      <c r="D340" s="7"/>
      <c r="E340" s="7"/>
      <c r="H340" s="5"/>
      <c r="I340" s="5"/>
      <c r="K340" s="8"/>
      <c r="L340" s="8"/>
      <c r="M340" s="9"/>
      <c r="N340" s="10"/>
      <c r="O340" s="53"/>
      <c r="P340" s="6"/>
      <c r="Q340" s="6"/>
      <c r="R340" s="12"/>
      <c r="S340" s="16"/>
    </row>
    <row r="341" spans="4:19" x14ac:dyDescent="0.25">
      <c r="D341" s="12"/>
      <c r="E341" s="7"/>
      <c r="H341" s="5"/>
      <c r="I341" s="5"/>
      <c r="K341" s="13"/>
      <c r="L341" s="13"/>
      <c r="M341" s="14"/>
      <c r="N341" s="15"/>
      <c r="O341" s="55"/>
      <c r="P341" s="6"/>
      <c r="Q341" s="6"/>
      <c r="R341" s="7"/>
      <c r="S341" s="11"/>
    </row>
    <row r="342" spans="4:19" x14ac:dyDescent="0.25">
      <c r="D342" s="7"/>
      <c r="E342" s="7"/>
      <c r="H342" s="5"/>
      <c r="I342" s="5"/>
      <c r="K342" s="8"/>
      <c r="L342" s="8"/>
      <c r="M342" s="9"/>
      <c r="N342" s="10"/>
      <c r="O342" s="53"/>
      <c r="P342" s="6"/>
      <c r="Q342" s="6"/>
      <c r="R342" s="12"/>
      <c r="S342" s="16"/>
    </row>
    <row r="343" spans="4:19" x14ac:dyDescent="0.25">
      <c r="D343" s="12"/>
      <c r="E343" s="7"/>
      <c r="H343" s="5"/>
      <c r="I343" s="5"/>
      <c r="K343" s="13"/>
      <c r="L343" s="13"/>
      <c r="M343" s="14"/>
      <c r="N343" s="15"/>
      <c r="O343" s="55"/>
      <c r="P343" s="6"/>
      <c r="Q343" s="6"/>
      <c r="R343" s="7"/>
      <c r="S343" s="11"/>
    </row>
    <row r="344" spans="4:19" x14ac:dyDescent="0.25">
      <c r="D344" s="7"/>
      <c r="E344" s="7"/>
      <c r="H344" s="5"/>
      <c r="I344" s="5"/>
      <c r="K344" s="8"/>
      <c r="L344" s="8"/>
      <c r="M344" s="9"/>
      <c r="N344" s="10"/>
      <c r="O344" s="53"/>
      <c r="P344" s="6"/>
      <c r="Q344" s="6"/>
      <c r="R344" s="12"/>
      <c r="S344" s="16"/>
    </row>
    <row r="345" spans="4:19" x14ac:dyDescent="0.25">
      <c r="D345" s="12"/>
      <c r="E345" s="7"/>
      <c r="H345" s="5"/>
      <c r="I345" s="5"/>
      <c r="K345" s="13"/>
      <c r="L345" s="13"/>
      <c r="M345" s="14"/>
      <c r="N345" s="15"/>
      <c r="O345" s="55"/>
      <c r="P345" s="6"/>
      <c r="Q345" s="6"/>
      <c r="R345" s="7"/>
      <c r="S345" s="11"/>
    </row>
    <row r="346" spans="4:19" x14ac:dyDescent="0.25">
      <c r="D346" s="7"/>
      <c r="E346" s="7"/>
      <c r="H346" s="5"/>
      <c r="I346" s="5"/>
      <c r="K346" s="8"/>
      <c r="L346" s="8"/>
      <c r="M346" s="9"/>
      <c r="N346" s="10"/>
      <c r="O346" s="53"/>
      <c r="P346" s="6"/>
      <c r="Q346" s="6"/>
      <c r="R346" s="12"/>
      <c r="S346" s="16"/>
    </row>
    <row r="347" spans="4:19" x14ac:dyDescent="0.25">
      <c r="D347" s="12"/>
      <c r="E347" s="7"/>
      <c r="H347" s="5"/>
      <c r="I347" s="5"/>
      <c r="K347" s="13"/>
      <c r="L347" s="13"/>
      <c r="M347" s="14"/>
      <c r="N347" s="15"/>
      <c r="O347" s="55"/>
      <c r="P347" s="6"/>
      <c r="Q347" s="6"/>
      <c r="R347" s="7"/>
      <c r="S347" s="11"/>
    </row>
    <row r="348" spans="4:19" x14ac:dyDescent="0.25">
      <c r="D348" s="7"/>
      <c r="E348" s="7"/>
      <c r="H348" s="5"/>
      <c r="I348" s="5"/>
      <c r="K348" s="8"/>
      <c r="L348" s="8"/>
      <c r="M348" s="9"/>
      <c r="N348" s="10"/>
      <c r="O348" s="53"/>
      <c r="P348" s="6"/>
      <c r="Q348" s="6"/>
      <c r="R348" s="12"/>
      <c r="S348" s="16"/>
    </row>
    <row r="349" spans="4:19" x14ac:dyDescent="0.25">
      <c r="D349" s="12"/>
      <c r="E349" s="7"/>
      <c r="H349" s="5"/>
      <c r="I349" s="5"/>
      <c r="K349" s="13"/>
      <c r="L349" s="13"/>
      <c r="M349" s="14"/>
      <c r="N349" s="15"/>
      <c r="O349" s="55"/>
      <c r="P349" s="6"/>
      <c r="Q349" s="6"/>
      <c r="R349" s="7"/>
      <c r="S349" s="7"/>
    </row>
    <row r="350" spans="4:19" x14ac:dyDescent="0.25">
      <c r="D350" s="7"/>
      <c r="E350" s="7"/>
      <c r="H350" s="5"/>
      <c r="I350" s="5"/>
      <c r="K350" s="8"/>
      <c r="L350" s="8"/>
      <c r="M350" s="9"/>
      <c r="N350" s="10"/>
      <c r="O350" s="53"/>
      <c r="P350" s="6"/>
      <c r="Q350" s="6"/>
      <c r="R350" s="12"/>
      <c r="S350" s="16"/>
    </row>
    <row r="351" spans="4:19" x14ac:dyDescent="0.25">
      <c r="D351" s="12"/>
      <c r="E351" s="7"/>
      <c r="H351" s="5"/>
      <c r="I351" s="5"/>
      <c r="K351" s="13"/>
      <c r="L351" s="13"/>
      <c r="M351" s="14"/>
      <c r="N351" s="15"/>
      <c r="O351" s="55"/>
      <c r="P351" s="6"/>
      <c r="Q351" s="6"/>
      <c r="R351" s="7"/>
      <c r="S351" s="11"/>
    </row>
    <row r="352" spans="4:19" x14ac:dyDescent="0.25">
      <c r="D352" s="7"/>
      <c r="E352" s="7"/>
      <c r="H352" s="5"/>
      <c r="I352" s="5"/>
      <c r="K352" s="8"/>
      <c r="L352" s="8"/>
      <c r="M352" s="9"/>
      <c r="N352" s="10"/>
      <c r="O352" s="53"/>
      <c r="P352" s="6"/>
      <c r="Q352" s="6"/>
      <c r="R352" s="12"/>
      <c r="S352" s="16"/>
    </row>
    <row r="353" spans="4:19" x14ac:dyDescent="0.25">
      <c r="D353" s="12"/>
      <c r="E353" s="7"/>
      <c r="H353" s="5"/>
      <c r="I353" s="5"/>
      <c r="K353" s="13"/>
      <c r="L353" s="13"/>
      <c r="M353" s="14"/>
      <c r="N353" s="15"/>
      <c r="O353" s="55"/>
      <c r="P353" s="6"/>
      <c r="Q353" s="6"/>
      <c r="R353" s="7"/>
      <c r="S353" s="11"/>
    </row>
    <row r="354" spans="4:19" x14ac:dyDescent="0.25">
      <c r="D354" s="7"/>
      <c r="E354" s="7"/>
      <c r="H354" s="5"/>
      <c r="I354" s="5"/>
      <c r="K354" s="8"/>
      <c r="L354" s="8"/>
      <c r="M354" s="9"/>
      <c r="N354" s="10"/>
      <c r="O354" s="53"/>
      <c r="P354" s="6"/>
      <c r="Q354" s="6"/>
      <c r="R354" s="12"/>
      <c r="S354" s="16"/>
    </row>
    <row r="355" spans="4:19" x14ac:dyDescent="0.25">
      <c r="D355" s="12"/>
      <c r="E355" s="7"/>
      <c r="H355" s="5"/>
      <c r="I355" s="5"/>
      <c r="K355" s="13"/>
      <c r="L355" s="13"/>
      <c r="M355" s="14"/>
      <c r="N355" s="15"/>
      <c r="O355" s="55"/>
      <c r="P355" s="6"/>
      <c r="Q355" s="6"/>
      <c r="R355" s="7"/>
      <c r="S355" s="11"/>
    </row>
    <row r="356" spans="4:19" x14ac:dyDescent="0.25">
      <c r="D356" s="7"/>
      <c r="E356" s="7"/>
      <c r="H356" s="5"/>
      <c r="I356" s="5"/>
      <c r="K356" s="8"/>
      <c r="L356" s="8"/>
      <c r="M356" s="9"/>
      <c r="N356" s="10"/>
      <c r="O356" s="53"/>
      <c r="P356" s="6"/>
      <c r="Q356" s="6"/>
      <c r="R356" s="12"/>
      <c r="S356" s="16"/>
    </row>
    <row r="357" spans="4:19" x14ac:dyDescent="0.25">
      <c r="D357" s="12"/>
      <c r="E357" s="7"/>
      <c r="H357" s="5"/>
      <c r="I357" s="5"/>
      <c r="K357" s="13"/>
      <c r="L357" s="13"/>
      <c r="M357" s="14"/>
      <c r="N357" s="15"/>
      <c r="O357" s="55"/>
      <c r="P357" s="6"/>
      <c r="Q357" s="6"/>
      <c r="R357" s="7"/>
      <c r="S357" s="11"/>
    </row>
    <row r="358" spans="4:19" x14ac:dyDescent="0.25">
      <c r="D358" s="7"/>
      <c r="E358" s="7"/>
      <c r="H358" s="5"/>
      <c r="I358" s="5"/>
      <c r="K358" s="8"/>
      <c r="L358" s="8"/>
      <c r="M358" s="9"/>
      <c r="N358" s="10"/>
      <c r="O358" s="53"/>
      <c r="P358" s="6"/>
      <c r="Q358" s="6"/>
      <c r="R358" s="12"/>
      <c r="S358" s="16"/>
    </row>
    <row r="359" spans="4:19" x14ac:dyDescent="0.25">
      <c r="D359" s="12"/>
      <c r="E359" s="7"/>
      <c r="H359" s="5"/>
      <c r="I359" s="5"/>
      <c r="K359" s="13"/>
      <c r="L359" s="13"/>
      <c r="M359" s="14"/>
      <c r="N359" s="15"/>
      <c r="O359" s="55"/>
      <c r="P359" s="6"/>
      <c r="Q359" s="6"/>
      <c r="R359" s="7"/>
      <c r="S359" s="7"/>
    </row>
    <row r="360" spans="4:19" x14ac:dyDescent="0.25">
      <c r="D360" s="7"/>
      <c r="E360" s="7"/>
      <c r="H360" s="5"/>
      <c r="I360" s="5"/>
      <c r="K360" s="8"/>
      <c r="L360" s="8"/>
      <c r="M360" s="9"/>
      <c r="N360" s="10"/>
      <c r="O360" s="53"/>
      <c r="P360" s="6"/>
      <c r="Q360" s="6"/>
      <c r="R360" s="12"/>
      <c r="S360" s="12"/>
    </row>
    <row r="361" spans="4:19" x14ac:dyDescent="0.25">
      <c r="D361" s="12"/>
      <c r="E361" s="7"/>
      <c r="H361" s="5"/>
      <c r="I361" s="5"/>
      <c r="K361" s="13"/>
      <c r="L361" s="13"/>
      <c r="M361" s="14"/>
      <c r="N361" s="15"/>
      <c r="O361" s="55"/>
      <c r="P361" s="6"/>
      <c r="Q361" s="6"/>
      <c r="R361" s="7"/>
      <c r="S361" s="7"/>
    </row>
    <row r="362" spans="4:19" x14ac:dyDescent="0.25">
      <c r="D362" s="7"/>
      <c r="E362" s="7"/>
      <c r="H362" s="5"/>
      <c r="I362" s="5"/>
      <c r="K362" s="8"/>
      <c r="L362" s="8"/>
      <c r="M362" s="9"/>
      <c r="N362" s="10"/>
      <c r="O362" s="53"/>
      <c r="P362" s="6"/>
      <c r="Q362" s="6"/>
      <c r="R362" s="12"/>
      <c r="S362" s="16"/>
    </row>
    <row r="363" spans="4:19" x14ac:dyDescent="0.25">
      <c r="D363" s="12"/>
      <c r="E363" s="7"/>
      <c r="H363" s="5"/>
      <c r="I363" s="5"/>
      <c r="K363" s="13"/>
      <c r="L363" s="13"/>
      <c r="M363" s="14"/>
      <c r="N363" s="15"/>
      <c r="O363" s="55"/>
      <c r="P363" s="6"/>
      <c r="Q363" s="6"/>
      <c r="R363" s="7"/>
      <c r="S363" s="7"/>
    </row>
    <row r="364" spans="4:19" x14ac:dyDescent="0.25">
      <c r="D364" s="7"/>
      <c r="E364" s="7"/>
      <c r="H364" s="5"/>
      <c r="I364" s="5"/>
      <c r="K364" s="8"/>
      <c r="L364" s="8"/>
      <c r="M364" s="9"/>
      <c r="N364" s="10"/>
      <c r="O364" s="53"/>
      <c r="P364" s="6"/>
      <c r="Q364" s="6"/>
      <c r="R364" s="12"/>
      <c r="S364" s="16"/>
    </row>
    <row r="365" spans="4:19" x14ac:dyDescent="0.25">
      <c r="D365" s="12"/>
      <c r="E365" s="7"/>
      <c r="H365" s="5"/>
      <c r="I365" s="5"/>
      <c r="K365" s="13"/>
      <c r="L365" s="13"/>
      <c r="M365" s="14"/>
      <c r="N365" s="15"/>
      <c r="O365" s="55"/>
      <c r="P365" s="6"/>
      <c r="Q365" s="6"/>
      <c r="R365" s="7"/>
      <c r="S365" s="11"/>
    </row>
    <row r="366" spans="4:19" x14ac:dyDescent="0.25">
      <c r="D366" s="7"/>
      <c r="E366" s="7"/>
      <c r="H366" s="5"/>
      <c r="I366" s="5"/>
      <c r="K366" s="8"/>
      <c r="L366" s="8"/>
      <c r="M366" s="9"/>
      <c r="N366" s="10"/>
      <c r="O366" s="53"/>
      <c r="P366" s="6"/>
      <c r="Q366" s="6"/>
      <c r="R366" s="12"/>
      <c r="S366" s="16"/>
    </row>
    <row r="367" spans="4:19" x14ac:dyDescent="0.25">
      <c r="D367" s="12"/>
      <c r="E367" s="7"/>
      <c r="H367" s="5"/>
      <c r="I367" s="5"/>
      <c r="K367" s="13"/>
      <c r="L367" s="13"/>
      <c r="M367" s="14"/>
      <c r="N367" s="15"/>
      <c r="O367" s="55"/>
      <c r="P367" s="6"/>
      <c r="Q367" s="6"/>
      <c r="R367" s="7"/>
      <c r="S367" s="11"/>
    </row>
    <row r="368" spans="4:19" x14ac:dyDescent="0.25">
      <c r="D368" s="7"/>
      <c r="E368" s="7"/>
      <c r="H368" s="5"/>
      <c r="I368" s="5"/>
      <c r="K368" s="8"/>
      <c r="L368" s="8"/>
      <c r="M368" s="9"/>
      <c r="N368" s="10"/>
      <c r="O368" s="53"/>
      <c r="P368" s="6"/>
      <c r="Q368" s="6"/>
      <c r="R368" s="12"/>
      <c r="S368" s="16"/>
    </row>
    <row r="369" spans="4:19" x14ac:dyDescent="0.25">
      <c r="D369" s="12"/>
      <c r="E369" s="7"/>
      <c r="H369" s="5"/>
      <c r="I369" s="5"/>
      <c r="K369" s="13"/>
      <c r="L369" s="13"/>
      <c r="M369" s="14"/>
      <c r="N369" s="15"/>
      <c r="O369" s="55"/>
      <c r="P369" s="6"/>
      <c r="Q369" s="6"/>
      <c r="R369" s="7"/>
      <c r="S369" s="11"/>
    </row>
    <row r="370" spans="4:19" x14ac:dyDescent="0.25">
      <c r="D370" s="7"/>
      <c r="E370" s="7"/>
      <c r="H370" s="5"/>
      <c r="I370" s="5"/>
      <c r="K370" s="8"/>
      <c r="L370" s="8"/>
      <c r="M370" s="9"/>
      <c r="N370" s="10"/>
      <c r="O370" s="53"/>
      <c r="P370" s="6"/>
      <c r="Q370" s="6"/>
      <c r="R370" s="12"/>
      <c r="S370" s="16"/>
    </row>
    <row r="371" spans="4:19" x14ac:dyDescent="0.25">
      <c r="D371" s="12"/>
      <c r="E371" s="7"/>
      <c r="H371" s="5"/>
      <c r="I371" s="5"/>
      <c r="K371" s="13"/>
      <c r="L371" s="13"/>
      <c r="M371" s="14"/>
      <c r="N371" s="15"/>
      <c r="O371" s="55"/>
      <c r="P371" s="6"/>
      <c r="Q371" s="6"/>
      <c r="R371" s="7"/>
      <c r="S371" s="11"/>
    </row>
    <row r="372" spans="4:19" x14ac:dyDescent="0.25">
      <c r="D372" s="7"/>
      <c r="E372" s="7"/>
      <c r="H372" s="5"/>
      <c r="I372" s="5"/>
      <c r="K372" s="8"/>
      <c r="L372" s="8"/>
      <c r="M372" s="9"/>
      <c r="N372" s="10"/>
      <c r="O372" s="53"/>
      <c r="P372" s="6"/>
      <c r="Q372" s="6"/>
      <c r="R372" s="12"/>
      <c r="S372" s="16"/>
    </row>
    <row r="373" spans="4:19" x14ac:dyDescent="0.25">
      <c r="D373" s="12"/>
      <c r="E373" s="7"/>
      <c r="H373" s="5"/>
      <c r="I373" s="5"/>
      <c r="K373" s="13"/>
      <c r="L373" s="13"/>
      <c r="M373" s="14"/>
      <c r="N373" s="15"/>
      <c r="O373" s="55"/>
      <c r="P373" s="6"/>
      <c r="Q373" s="6"/>
      <c r="R373" s="7"/>
      <c r="S373" s="11"/>
    </row>
    <row r="374" spans="4:19" x14ac:dyDescent="0.25">
      <c r="D374" s="7"/>
      <c r="E374" s="7"/>
      <c r="H374" s="5"/>
      <c r="I374" s="5"/>
      <c r="K374" s="8"/>
      <c r="L374" s="8"/>
      <c r="M374" s="9"/>
      <c r="N374" s="10"/>
      <c r="O374" s="53"/>
      <c r="P374" s="6"/>
      <c r="Q374" s="6"/>
      <c r="R374" s="12"/>
      <c r="S374" s="16"/>
    </row>
    <row r="375" spans="4:19" x14ac:dyDescent="0.25">
      <c r="D375" s="12"/>
      <c r="E375" s="7"/>
      <c r="H375" s="5"/>
      <c r="I375" s="5"/>
      <c r="K375" s="13"/>
      <c r="L375" s="13"/>
      <c r="M375" s="14"/>
      <c r="N375" s="15"/>
      <c r="O375" s="55"/>
      <c r="P375" s="6"/>
      <c r="Q375" s="6"/>
      <c r="R375" s="7"/>
      <c r="S375" s="11"/>
    </row>
    <row r="376" spans="4:19" x14ac:dyDescent="0.25">
      <c r="D376" s="12"/>
      <c r="E376" s="7"/>
      <c r="H376" s="5"/>
      <c r="I376" s="5"/>
      <c r="K376" s="13"/>
      <c r="L376" s="13"/>
      <c r="M376" s="14"/>
      <c r="N376" s="15"/>
      <c r="O376" s="55"/>
      <c r="P376" s="6"/>
      <c r="Q376" s="6"/>
      <c r="R376" s="12"/>
      <c r="S376" s="16"/>
    </row>
    <row r="377" spans="4:19" x14ac:dyDescent="0.25">
      <c r="D377" s="7"/>
      <c r="E377" s="7"/>
      <c r="H377" s="5"/>
      <c r="I377" s="5"/>
      <c r="K377" s="8"/>
      <c r="L377" s="8"/>
      <c r="M377" s="9"/>
      <c r="N377" s="10"/>
      <c r="O377" s="53"/>
      <c r="P377" s="6"/>
      <c r="Q377" s="6"/>
      <c r="R377" s="7"/>
      <c r="S377" s="7"/>
    </row>
    <row r="378" spans="4:19" x14ac:dyDescent="0.25">
      <c r="D378" s="12"/>
      <c r="E378" s="7"/>
      <c r="H378" s="5"/>
      <c r="I378" s="5"/>
      <c r="K378" s="13"/>
      <c r="L378" s="13"/>
      <c r="M378" s="14"/>
      <c r="N378" s="15"/>
      <c r="O378" s="55"/>
      <c r="P378" s="6"/>
      <c r="Q378" s="6"/>
      <c r="R378" s="12"/>
      <c r="S378" s="12"/>
    </row>
    <row r="379" spans="4:19" x14ac:dyDescent="0.25">
      <c r="D379" s="7"/>
      <c r="E379" s="7"/>
      <c r="H379" s="5"/>
      <c r="I379" s="5"/>
      <c r="K379" s="8"/>
      <c r="L379" s="8"/>
      <c r="M379" s="9"/>
      <c r="N379" s="10"/>
      <c r="O379" s="53"/>
      <c r="P379" s="6"/>
      <c r="Q379" s="6"/>
      <c r="R379" s="7"/>
      <c r="S379" s="11"/>
    </row>
    <row r="380" spans="4:19" x14ac:dyDescent="0.25">
      <c r="D380" s="12"/>
      <c r="E380" s="7"/>
      <c r="H380" s="5"/>
      <c r="I380" s="5"/>
      <c r="K380" s="13"/>
      <c r="L380" s="13"/>
      <c r="M380" s="14"/>
      <c r="N380" s="15"/>
      <c r="O380" s="55"/>
      <c r="P380" s="6"/>
      <c r="Q380" s="6"/>
      <c r="R380" s="12"/>
      <c r="S380" s="16"/>
    </row>
    <row r="381" spans="4:19" x14ac:dyDescent="0.25">
      <c r="D381" s="7"/>
      <c r="E381" s="7"/>
      <c r="H381" s="5"/>
      <c r="I381" s="5"/>
      <c r="K381" s="8"/>
      <c r="L381" s="8"/>
      <c r="M381" s="9"/>
      <c r="N381" s="10"/>
      <c r="O381" s="53"/>
      <c r="P381" s="6"/>
      <c r="Q381" s="6"/>
      <c r="R381" s="7"/>
      <c r="S381" s="11"/>
    </row>
    <row r="382" spans="4:19" x14ac:dyDescent="0.25">
      <c r="D382" s="12"/>
      <c r="E382" s="7"/>
      <c r="H382" s="5"/>
      <c r="I382" s="5"/>
      <c r="K382" s="13"/>
      <c r="L382" s="13"/>
      <c r="M382" s="14"/>
      <c r="N382" s="15"/>
      <c r="O382" s="55"/>
      <c r="P382" s="6"/>
      <c r="Q382" s="6"/>
      <c r="R382" s="12"/>
      <c r="S382" s="16"/>
    </row>
    <row r="383" spans="4:19" x14ac:dyDescent="0.25">
      <c r="D383" s="7"/>
      <c r="E383" s="7"/>
      <c r="H383" s="5"/>
      <c r="I383" s="5"/>
      <c r="K383" s="8"/>
      <c r="L383" s="8"/>
      <c r="M383" s="9"/>
      <c r="N383" s="10"/>
      <c r="O383" s="53"/>
      <c r="P383" s="6"/>
      <c r="Q383" s="6"/>
      <c r="R383" s="7"/>
      <c r="S383" s="7"/>
    </row>
    <row r="384" spans="4:19" x14ac:dyDescent="0.25">
      <c r="D384" s="12"/>
      <c r="E384" s="7"/>
      <c r="H384" s="5"/>
      <c r="I384" s="5"/>
      <c r="K384" s="13"/>
      <c r="L384" s="13"/>
      <c r="M384" s="14"/>
      <c r="N384" s="15"/>
      <c r="O384" s="55"/>
      <c r="P384" s="6"/>
      <c r="Q384" s="6"/>
      <c r="R384" s="12"/>
      <c r="S384" s="16"/>
    </row>
    <row r="385" spans="4:19" x14ac:dyDescent="0.25">
      <c r="D385" s="7"/>
      <c r="E385" s="7"/>
      <c r="H385" s="5"/>
      <c r="I385" s="5"/>
      <c r="K385" s="8"/>
      <c r="L385" s="8"/>
      <c r="M385" s="9"/>
      <c r="N385" s="10"/>
      <c r="O385" s="53"/>
      <c r="P385" s="6"/>
      <c r="Q385" s="6"/>
      <c r="R385" s="7"/>
      <c r="S385" s="11"/>
    </row>
    <row r="386" spans="4:19" x14ac:dyDescent="0.25">
      <c r="D386" s="12"/>
      <c r="E386" s="7"/>
      <c r="H386" s="5"/>
      <c r="I386" s="5"/>
      <c r="K386" s="13"/>
      <c r="L386" s="13"/>
      <c r="M386" s="14"/>
      <c r="N386" s="15"/>
      <c r="O386" s="55"/>
      <c r="P386" s="6"/>
      <c r="Q386" s="6"/>
      <c r="R386" s="12"/>
      <c r="S386" s="12"/>
    </row>
    <row r="387" spans="4:19" x14ac:dyDescent="0.25">
      <c r="D387" s="7"/>
      <c r="E387" s="7"/>
      <c r="H387" s="5"/>
      <c r="I387" s="5"/>
      <c r="K387" s="8"/>
      <c r="L387" s="8"/>
      <c r="M387" s="9"/>
      <c r="N387" s="10"/>
      <c r="O387" s="53"/>
      <c r="P387" s="6"/>
      <c r="Q387" s="6"/>
      <c r="R387" s="7"/>
      <c r="S387" s="11"/>
    </row>
    <row r="388" spans="4:19" x14ac:dyDescent="0.25">
      <c r="D388" s="12"/>
      <c r="E388" s="7"/>
      <c r="H388" s="5"/>
      <c r="I388" s="5"/>
      <c r="K388" s="13"/>
      <c r="L388" s="13"/>
      <c r="M388" s="14"/>
      <c r="N388" s="15"/>
      <c r="O388" s="55"/>
      <c r="P388" s="6"/>
      <c r="Q388" s="6"/>
      <c r="R388" s="12"/>
      <c r="S388" s="12"/>
    </row>
    <row r="389" spans="4:19" x14ac:dyDescent="0.25">
      <c r="D389" s="7"/>
      <c r="E389" s="7"/>
      <c r="H389" s="5"/>
      <c r="I389" s="5"/>
      <c r="K389" s="8"/>
      <c r="L389" s="8"/>
      <c r="M389" s="9"/>
      <c r="N389" s="10"/>
      <c r="O389" s="53"/>
      <c r="P389" s="6"/>
      <c r="Q389" s="6"/>
      <c r="R389" s="7"/>
      <c r="S389" s="11"/>
    </row>
    <row r="390" spans="4:19" x14ac:dyDescent="0.25">
      <c r="D390" s="12"/>
      <c r="E390" s="7"/>
      <c r="H390" s="5"/>
      <c r="I390" s="5"/>
      <c r="K390" s="13"/>
      <c r="L390" s="13"/>
      <c r="M390" s="14"/>
      <c r="N390" s="15"/>
      <c r="O390" s="55"/>
      <c r="P390" s="6"/>
      <c r="Q390" s="6"/>
      <c r="R390" s="12"/>
      <c r="S390" s="16"/>
    </row>
    <row r="391" spans="4:19" x14ac:dyDescent="0.25">
      <c r="D391" s="7"/>
      <c r="E391" s="7"/>
      <c r="H391" s="5"/>
      <c r="I391" s="5"/>
      <c r="K391" s="8"/>
      <c r="L391" s="8"/>
      <c r="M391" s="9"/>
      <c r="N391" s="10"/>
      <c r="O391" s="53"/>
      <c r="P391" s="6"/>
      <c r="Q391" s="6"/>
      <c r="R391" s="7"/>
      <c r="S391" s="11"/>
    </row>
    <row r="392" spans="4:19" x14ac:dyDescent="0.25">
      <c r="D392" s="12"/>
      <c r="E392" s="7"/>
      <c r="H392" s="5"/>
      <c r="I392" s="5"/>
      <c r="K392" s="13"/>
      <c r="L392" s="13"/>
      <c r="M392" s="14"/>
      <c r="N392" s="15"/>
      <c r="O392" s="55"/>
      <c r="P392" s="6"/>
      <c r="Q392" s="6"/>
      <c r="R392" s="12"/>
      <c r="S392" s="16"/>
    </row>
    <row r="393" spans="4:19" x14ac:dyDescent="0.25">
      <c r="D393" s="7"/>
      <c r="E393" s="7"/>
      <c r="H393" s="5"/>
      <c r="I393" s="5"/>
      <c r="K393" s="8"/>
      <c r="L393" s="8"/>
      <c r="M393" s="9"/>
      <c r="N393" s="10"/>
      <c r="O393" s="53"/>
      <c r="P393" s="6"/>
      <c r="Q393" s="6"/>
      <c r="R393" s="7"/>
      <c r="S393" s="11"/>
    </row>
    <row r="394" spans="4:19" x14ac:dyDescent="0.25">
      <c r="D394" s="12"/>
      <c r="E394" s="7"/>
      <c r="H394" s="5"/>
      <c r="I394" s="5"/>
      <c r="K394" s="13"/>
      <c r="L394" s="13"/>
      <c r="M394" s="14"/>
      <c r="N394" s="15"/>
      <c r="O394" s="55"/>
      <c r="P394" s="6"/>
      <c r="Q394" s="6"/>
      <c r="R394" s="12"/>
      <c r="S394" s="16"/>
    </row>
    <row r="395" spans="4:19" x14ac:dyDescent="0.25">
      <c r="D395" s="7"/>
      <c r="E395" s="7"/>
      <c r="H395" s="5"/>
      <c r="I395" s="5"/>
      <c r="K395" s="8"/>
      <c r="L395" s="8"/>
      <c r="M395" s="9"/>
      <c r="N395" s="10"/>
      <c r="O395" s="53"/>
      <c r="P395" s="6"/>
      <c r="Q395" s="6"/>
      <c r="R395" s="7"/>
      <c r="S395" s="11"/>
    </row>
    <row r="396" spans="4:19" x14ac:dyDescent="0.25">
      <c r="D396" s="12"/>
      <c r="E396" s="7"/>
      <c r="H396" s="5"/>
      <c r="I396" s="5"/>
      <c r="K396" s="13"/>
      <c r="L396" s="13"/>
      <c r="M396" s="14"/>
      <c r="N396" s="15"/>
      <c r="O396" s="55"/>
      <c r="P396" s="6"/>
      <c r="Q396" s="6"/>
      <c r="R396" s="12"/>
      <c r="S396" s="12"/>
    </row>
    <row r="397" spans="4:19" x14ac:dyDescent="0.25">
      <c r="D397" s="7"/>
      <c r="E397" s="7"/>
      <c r="H397" s="5"/>
      <c r="I397" s="5"/>
      <c r="K397" s="8"/>
      <c r="L397" s="8"/>
      <c r="M397" s="9"/>
      <c r="N397" s="10"/>
      <c r="O397" s="53"/>
      <c r="P397" s="6"/>
      <c r="Q397" s="6"/>
      <c r="R397" s="7"/>
      <c r="S397" s="7"/>
    </row>
    <row r="398" spans="4:19" x14ac:dyDescent="0.25">
      <c r="D398" s="12"/>
      <c r="E398" s="7"/>
      <c r="H398" s="5"/>
      <c r="I398" s="5"/>
      <c r="K398" s="13"/>
      <c r="L398" s="13"/>
      <c r="M398" s="14"/>
      <c r="N398" s="15"/>
      <c r="O398" s="55"/>
      <c r="P398" s="6"/>
      <c r="Q398" s="6"/>
      <c r="R398" s="12"/>
      <c r="S398" s="16"/>
    </row>
    <row r="399" spans="4:19" x14ac:dyDescent="0.25">
      <c r="D399" s="7"/>
      <c r="E399" s="7"/>
      <c r="H399" s="5"/>
      <c r="I399" s="5"/>
      <c r="K399" s="8"/>
      <c r="L399" s="8"/>
      <c r="M399" s="9"/>
      <c r="N399" s="10"/>
      <c r="O399" s="53"/>
      <c r="P399" s="6"/>
      <c r="Q399" s="6"/>
      <c r="R399" s="7"/>
      <c r="S399" s="11"/>
    </row>
    <row r="400" spans="4:19" x14ac:dyDescent="0.25">
      <c r="D400" s="12"/>
      <c r="E400" s="7"/>
      <c r="H400" s="5"/>
      <c r="I400" s="5"/>
      <c r="K400" s="13"/>
      <c r="L400" s="13"/>
      <c r="M400" s="14"/>
      <c r="N400" s="15"/>
      <c r="O400" s="55"/>
      <c r="P400" s="6"/>
      <c r="Q400" s="6"/>
      <c r="R400" s="12"/>
      <c r="S400" s="12"/>
    </row>
    <row r="401" spans="4:19" x14ac:dyDescent="0.25">
      <c r="D401" s="7"/>
      <c r="E401" s="7"/>
      <c r="H401" s="5"/>
      <c r="I401" s="5"/>
      <c r="K401" s="8"/>
      <c r="L401" s="8"/>
      <c r="M401" s="9"/>
      <c r="N401" s="10"/>
      <c r="O401" s="53"/>
      <c r="P401" s="6"/>
      <c r="Q401" s="6"/>
      <c r="R401" s="7"/>
      <c r="S401" s="11"/>
    </row>
    <row r="402" spans="4:19" x14ac:dyDescent="0.25">
      <c r="D402" s="12"/>
      <c r="E402" s="7"/>
      <c r="H402" s="5"/>
      <c r="I402" s="5"/>
      <c r="K402" s="13"/>
      <c r="L402" s="13"/>
      <c r="M402" s="14"/>
      <c r="N402" s="15"/>
      <c r="O402" s="55"/>
      <c r="P402" s="6"/>
      <c r="Q402" s="6"/>
      <c r="R402" s="12"/>
      <c r="S402" s="16"/>
    </row>
    <row r="403" spans="4:19" x14ac:dyDescent="0.25">
      <c r="D403" s="7"/>
      <c r="E403" s="7"/>
      <c r="H403" s="5"/>
      <c r="I403" s="5"/>
      <c r="K403" s="8"/>
      <c r="L403" s="8"/>
      <c r="M403" s="9"/>
      <c r="N403" s="10"/>
      <c r="O403" s="53"/>
      <c r="P403" s="6"/>
      <c r="Q403" s="6"/>
      <c r="R403" s="7"/>
      <c r="S403" s="11"/>
    </row>
    <row r="404" spans="4:19" x14ac:dyDescent="0.25">
      <c r="D404" s="12"/>
      <c r="E404" s="7"/>
      <c r="H404" s="5"/>
      <c r="I404" s="5"/>
      <c r="K404" s="13"/>
      <c r="L404" s="13"/>
      <c r="M404" s="14"/>
      <c r="N404" s="15"/>
      <c r="O404" s="55"/>
      <c r="P404" s="6"/>
      <c r="Q404" s="6"/>
      <c r="R404" s="12"/>
      <c r="S404" s="16"/>
    </row>
    <row r="405" spans="4:19" x14ac:dyDescent="0.25">
      <c r="D405" s="7"/>
      <c r="E405" s="7"/>
      <c r="H405" s="5"/>
      <c r="I405" s="5"/>
      <c r="K405" s="8"/>
      <c r="L405" s="8"/>
      <c r="M405" s="9"/>
      <c r="N405" s="10"/>
      <c r="O405" s="53"/>
      <c r="P405" s="6"/>
      <c r="Q405" s="6"/>
      <c r="R405" s="7"/>
      <c r="S405" s="11"/>
    </row>
    <row r="406" spans="4:19" x14ac:dyDescent="0.25">
      <c r="D406" s="12"/>
      <c r="E406" s="7"/>
      <c r="H406" s="5"/>
      <c r="I406" s="5"/>
      <c r="K406" s="13"/>
      <c r="L406" s="13"/>
      <c r="M406" s="14"/>
      <c r="N406" s="15"/>
      <c r="O406" s="55"/>
      <c r="P406" s="6"/>
      <c r="Q406" s="6"/>
      <c r="R406" s="12"/>
      <c r="S406" s="16"/>
    </row>
    <row r="407" spans="4:19" x14ac:dyDescent="0.25">
      <c r="D407" s="7"/>
      <c r="E407" s="7"/>
      <c r="H407" s="5"/>
      <c r="I407" s="5"/>
      <c r="K407" s="8"/>
      <c r="L407" s="8"/>
      <c r="M407" s="9"/>
      <c r="N407" s="10"/>
      <c r="O407" s="53"/>
      <c r="P407" s="6"/>
      <c r="Q407" s="6"/>
      <c r="R407" s="7"/>
      <c r="S407" s="11"/>
    </row>
    <row r="408" spans="4:19" x14ac:dyDescent="0.25">
      <c r="D408" s="7"/>
      <c r="E408" s="7"/>
      <c r="H408" s="5"/>
      <c r="I408" s="5"/>
      <c r="K408" s="8"/>
      <c r="L408" s="8"/>
      <c r="M408" s="9"/>
      <c r="N408" s="10"/>
      <c r="O408" s="53"/>
      <c r="P408" s="6"/>
      <c r="Q408" s="6"/>
      <c r="R408" s="12"/>
      <c r="S408" s="16"/>
    </row>
    <row r="409" spans="4:19" x14ac:dyDescent="0.25">
      <c r="D409" s="21"/>
      <c r="E409" s="7"/>
      <c r="H409" s="5"/>
      <c r="I409" s="5"/>
      <c r="K409" s="13"/>
      <c r="L409" s="13"/>
      <c r="M409" s="14"/>
      <c r="N409" s="15"/>
      <c r="O409" s="55"/>
      <c r="P409" s="6"/>
      <c r="Q409" s="6"/>
      <c r="R409" s="7"/>
      <c r="S409" s="11"/>
    </row>
    <row r="410" spans="4:19" x14ac:dyDescent="0.25">
      <c r="D410" s="25"/>
      <c r="E410" s="7"/>
      <c r="H410" s="5"/>
      <c r="I410" s="5"/>
      <c r="K410" s="8"/>
      <c r="L410" s="8"/>
      <c r="M410" s="9"/>
      <c r="N410" s="10"/>
      <c r="O410" s="53"/>
      <c r="P410" s="6"/>
      <c r="Q410" s="6"/>
      <c r="R410" s="12"/>
      <c r="S410" s="16"/>
    </row>
    <row r="411" spans="4:19" x14ac:dyDescent="0.25">
      <c r="D411" s="27"/>
      <c r="E411" s="7"/>
      <c r="H411" s="5"/>
      <c r="I411" s="5"/>
      <c r="K411" s="13"/>
      <c r="L411" s="13"/>
      <c r="M411" s="14"/>
      <c r="N411" s="15"/>
      <c r="O411" s="55"/>
      <c r="P411" s="6"/>
      <c r="Q411" s="6"/>
      <c r="R411" s="7"/>
      <c r="S411" s="11"/>
    </row>
    <row r="412" spans="4:19" x14ac:dyDescent="0.25">
      <c r="D412" s="25"/>
      <c r="E412" s="7"/>
      <c r="H412" s="5"/>
      <c r="I412" s="5"/>
      <c r="K412" s="8"/>
      <c r="L412" s="8"/>
      <c r="M412" s="9"/>
      <c r="N412" s="10"/>
      <c r="O412" s="53"/>
      <c r="P412" s="6"/>
      <c r="Q412" s="6"/>
      <c r="R412" s="12"/>
      <c r="S412" s="12"/>
    </row>
    <row r="413" spans="4:19" x14ac:dyDescent="0.25">
      <c r="D413" s="21"/>
      <c r="E413" s="7"/>
      <c r="H413" s="5"/>
      <c r="I413" s="5"/>
      <c r="K413" s="13"/>
      <c r="L413" s="13"/>
      <c r="M413" s="14"/>
      <c r="N413" s="15"/>
      <c r="O413" s="55"/>
      <c r="P413" s="6"/>
      <c r="Q413" s="6"/>
      <c r="R413" s="7"/>
      <c r="S413" s="11"/>
    </row>
    <row r="414" spans="4:19" x14ac:dyDescent="0.25">
      <c r="D414" s="7"/>
      <c r="E414" s="7"/>
      <c r="H414" s="5"/>
      <c r="I414" s="5"/>
      <c r="K414" s="8"/>
      <c r="L414" s="8"/>
      <c r="M414" s="9"/>
      <c r="N414" s="10"/>
      <c r="O414" s="53"/>
      <c r="P414" s="6"/>
      <c r="Q414" s="6"/>
      <c r="R414" s="12"/>
      <c r="S414" s="16"/>
    </row>
    <row r="415" spans="4:19" x14ac:dyDescent="0.25">
      <c r="D415" s="27"/>
      <c r="E415" s="7"/>
      <c r="H415" s="5"/>
      <c r="I415" s="5"/>
      <c r="K415" s="13"/>
      <c r="L415" s="13"/>
      <c r="M415" s="14"/>
      <c r="N415" s="15"/>
      <c r="O415" s="55"/>
      <c r="P415" s="6"/>
      <c r="Q415" s="6"/>
      <c r="R415" s="7"/>
      <c r="S415" s="11"/>
    </row>
    <row r="416" spans="4:19" x14ac:dyDescent="0.25">
      <c r="D416" s="23"/>
      <c r="E416" s="7"/>
      <c r="H416" s="5"/>
      <c r="I416" s="5"/>
      <c r="K416" s="8"/>
      <c r="L416" s="8"/>
      <c r="M416" s="9"/>
      <c r="N416" s="10"/>
      <c r="O416" s="53"/>
      <c r="P416" s="6"/>
      <c r="Q416" s="6"/>
      <c r="R416" s="12"/>
      <c r="S416" s="12"/>
    </row>
    <row r="417" spans="4:19" x14ac:dyDescent="0.25">
      <c r="D417" s="27"/>
      <c r="E417" s="7"/>
      <c r="H417" s="5"/>
      <c r="I417" s="5"/>
      <c r="K417" s="13"/>
      <c r="L417" s="13"/>
      <c r="M417" s="14"/>
      <c r="N417" s="15"/>
      <c r="O417" s="55"/>
      <c r="P417" s="6"/>
      <c r="Q417" s="6"/>
      <c r="R417" s="7"/>
      <c r="S417" s="7"/>
    </row>
    <row r="418" spans="4:19" x14ac:dyDescent="0.25">
      <c r="D418" s="25"/>
      <c r="E418" s="7"/>
      <c r="H418" s="5"/>
      <c r="I418" s="5"/>
      <c r="K418" s="8"/>
      <c r="L418" s="8"/>
      <c r="M418" s="9"/>
      <c r="N418" s="10"/>
      <c r="O418" s="53"/>
      <c r="P418" s="6"/>
      <c r="Q418" s="6"/>
      <c r="R418" s="12"/>
      <c r="S418" s="16"/>
    </row>
    <row r="419" spans="4:19" x14ac:dyDescent="0.25">
      <c r="D419" s="27"/>
      <c r="E419" s="7"/>
      <c r="H419" s="5"/>
      <c r="I419" s="5"/>
      <c r="K419" s="13"/>
      <c r="L419" s="13"/>
      <c r="M419" s="14"/>
      <c r="N419" s="15"/>
      <c r="O419" s="55"/>
      <c r="P419" s="6"/>
      <c r="Q419" s="6"/>
      <c r="R419" s="7"/>
      <c r="S419" s="11"/>
    </row>
    <row r="420" spans="4:19" x14ac:dyDescent="0.25">
      <c r="D420" s="23"/>
      <c r="E420" s="7"/>
      <c r="H420" s="5"/>
      <c r="I420" s="5"/>
      <c r="K420" s="8"/>
      <c r="L420" s="8"/>
      <c r="M420" s="9"/>
      <c r="N420" s="10"/>
      <c r="O420" s="53"/>
      <c r="P420" s="6"/>
      <c r="Q420" s="6"/>
      <c r="R420" s="12"/>
      <c r="S420" s="16"/>
    </row>
    <row r="421" spans="4:19" x14ac:dyDescent="0.25">
      <c r="D421" s="27"/>
      <c r="E421" s="7"/>
      <c r="H421" s="5"/>
      <c r="I421" s="5"/>
      <c r="K421" s="13"/>
      <c r="L421" s="13"/>
      <c r="M421" s="14"/>
      <c r="N421" s="15"/>
      <c r="O421" s="55"/>
      <c r="P421" s="6"/>
      <c r="Q421" s="6"/>
      <c r="R421" s="7"/>
      <c r="S421" s="7"/>
    </row>
    <row r="422" spans="4:19" x14ac:dyDescent="0.25">
      <c r="D422" s="25"/>
      <c r="E422" s="7"/>
      <c r="H422" s="5"/>
      <c r="I422" s="5"/>
      <c r="K422" s="8"/>
      <c r="L422" s="8"/>
      <c r="M422" s="9"/>
      <c r="N422" s="10"/>
      <c r="O422" s="53"/>
      <c r="P422" s="6"/>
      <c r="Q422" s="6"/>
      <c r="R422" s="12"/>
      <c r="S422" s="12"/>
    </row>
    <row r="423" spans="4:19" x14ac:dyDescent="0.25">
      <c r="D423" s="27"/>
      <c r="E423" s="7"/>
      <c r="H423" s="5"/>
      <c r="I423" s="5"/>
      <c r="K423" s="13"/>
      <c r="L423" s="13"/>
      <c r="M423" s="14"/>
      <c r="N423" s="15"/>
      <c r="O423" s="55"/>
      <c r="P423" s="6"/>
      <c r="Q423" s="6"/>
      <c r="R423" s="7"/>
      <c r="S423" s="11"/>
    </row>
    <row r="424" spans="4:19" x14ac:dyDescent="0.25">
      <c r="D424" s="25"/>
      <c r="E424" s="7"/>
      <c r="H424" s="5"/>
      <c r="I424" s="5"/>
      <c r="K424" s="8"/>
      <c r="L424" s="8"/>
      <c r="M424" s="9"/>
      <c r="N424" s="10"/>
      <c r="O424" s="53"/>
      <c r="P424" s="6"/>
      <c r="Q424" s="6"/>
      <c r="R424" s="12"/>
      <c r="S424" s="16"/>
    </row>
    <row r="425" spans="4:19" x14ac:dyDescent="0.25">
      <c r="D425" s="27"/>
      <c r="E425" s="7"/>
      <c r="H425" s="5"/>
      <c r="I425" s="5"/>
      <c r="K425" s="13"/>
      <c r="L425" s="13"/>
      <c r="M425" s="14"/>
      <c r="N425" s="15"/>
      <c r="O425" s="55"/>
      <c r="P425" s="6"/>
      <c r="Q425" s="6"/>
      <c r="R425" s="7"/>
      <c r="S425" s="7"/>
    </row>
    <row r="426" spans="4:19" x14ac:dyDescent="0.25">
      <c r="D426" s="25"/>
      <c r="E426" s="7"/>
      <c r="H426" s="5"/>
      <c r="I426" s="5"/>
      <c r="K426" s="8"/>
      <c r="L426" s="8"/>
      <c r="M426" s="9"/>
      <c r="N426" s="10"/>
      <c r="O426" s="53"/>
      <c r="P426" s="6"/>
      <c r="Q426" s="6"/>
      <c r="R426" s="12"/>
      <c r="S426" s="16"/>
    </row>
    <row r="427" spans="4:19" x14ac:dyDescent="0.25">
      <c r="D427" s="27"/>
      <c r="E427" s="7"/>
      <c r="H427" s="5"/>
      <c r="I427" s="5"/>
      <c r="K427" s="13"/>
      <c r="L427" s="13"/>
      <c r="M427" s="14"/>
      <c r="N427" s="15"/>
      <c r="O427" s="55"/>
      <c r="P427" s="6"/>
      <c r="Q427" s="6"/>
      <c r="R427" s="7"/>
      <c r="S427" s="11"/>
    </row>
    <row r="428" spans="4:19" x14ac:dyDescent="0.25">
      <c r="D428" s="25"/>
      <c r="E428" s="7"/>
      <c r="H428" s="5"/>
      <c r="I428" s="5"/>
      <c r="K428" s="8"/>
      <c r="L428" s="8"/>
      <c r="M428" s="9"/>
      <c r="N428" s="10"/>
      <c r="O428" s="53"/>
      <c r="P428" s="6"/>
      <c r="Q428" s="6"/>
      <c r="R428" s="12"/>
      <c r="S428" s="12"/>
    </row>
    <row r="429" spans="4:19" x14ac:dyDescent="0.25">
      <c r="D429" s="12"/>
      <c r="E429" s="7"/>
      <c r="H429" s="5"/>
      <c r="I429" s="5"/>
      <c r="K429" s="13"/>
      <c r="L429" s="13"/>
      <c r="M429" s="14"/>
      <c r="N429" s="15"/>
      <c r="O429" s="55"/>
      <c r="P429" s="6"/>
      <c r="Q429" s="6"/>
      <c r="R429" s="7"/>
      <c r="S429" s="11"/>
    </row>
    <row r="430" spans="4:19" x14ac:dyDescent="0.25">
      <c r="D430" s="25"/>
      <c r="E430" s="7"/>
      <c r="H430" s="5"/>
      <c r="I430" s="5"/>
      <c r="K430" s="8"/>
      <c r="L430" s="8"/>
      <c r="M430" s="9"/>
      <c r="N430" s="10"/>
      <c r="O430" s="53"/>
      <c r="P430" s="6"/>
      <c r="Q430" s="6"/>
      <c r="R430" s="12"/>
      <c r="S430" s="16"/>
    </row>
    <row r="431" spans="4:19" x14ac:dyDescent="0.25">
      <c r="D431" s="21"/>
      <c r="E431" s="7"/>
      <c r="H431" s="5"/>
      <c r="I431" s="5"/>
      <c r="K431" s="13"/>
      <c r="L431" s="13"/>
      <c r="M431" s="14"/>
      <c r="N431" s="15"/>
      <c r="O431" s="55"/>
      <c r="P431" s="6"/>
      <c r="Q431" s="6"/>
      <c r="R431" s="7"/>
      <c r="S431" s="11"/>
    </row>
    <row r="432" spans="4:19" x14ac:dyDescent="0.25">
      <c r="D432" s="25"/>
      <c r="E432" s="7"/>
      <c r="H432" s="5"/>
      <c r="I432" s="5"/>
      <c r="K432" s="8"/>
      <c r="L432" s="8"/>
      <c r="M432" s="9"/>
      <c r="N432" s="10"/>
      <c r="O432" s="53"/>
      <c r="P432" s="6"/>
      <c r="Q432" s="6"/>
      <c r="R432" s="12"/>
      <c r="S432" s="12"/>
    </row>
    <row r="433" spans="4:19" x14ac:dyDescent="0.25">
      <c r="D433" s="12"/>
      <c r="E433" s="7"/>
      <c r="H433" s="5"/>
      <c r="I433" s="5"/>
      <c r="K433" s="13"/>
      <c r="L433" s="13"/>
      <c r="M433" s="14"/>
      <c r="N433" s="15"/>
      <c r="O433" s="55"/>
      <c r="P433" s="6"/>
      <c r="Q433" s="6"/>
      <c r="R433" s="7"/>
      <c r="S433" s="7"/>
    </row>
    <row r="434" spans="4:19" x14ac:dyDescent="0.25">
      <c r="D434" s="25"/>
      <c r="E434" s="7"/>
      <c r="H434" s="5"/>
      <c r="I434" s="5"/>
      <c r="K434" s="8"/>
      <c r="L434" s="8"/>
      <c r="M434" s="9"/>
      <c r="N434" s="10"/>
      <c r="O434" s="53"/>
      <c r="P434" s="6"/>
      <c r="Q434" s="6"/>
      <c r="R434" s="12"/>
      <c r="S434" s="12"/>
    </row>
    <row r="435" spans="4:19" x14ac:dyDescent="0.25">
      <c r="D435" s="12"/>
      <c r="E435" s="7"/>
      <c r="H435" s="5"/>
      <c r="I435" s="5"/>
      <c r="K435" s="13"/>
      <c r="L435" s="13"/>
      <c r="M435" s="14"/>
      <c r="N435" s="15"/>
      <c r="O435" s="55"/>
      <c r="P435" s="6"/>
      <c r="Q435" s="6"/>
      <c r="R435" s="7"/>
      <c r="S435" s="11"/>
    </row>
    <row r="436" spans="4:19" x14ac:dyDescent="0.25">
      <c r="D436" s="25"/>
      <c r="E436" s="7"/>
      <c r="H436" s="5"/>
      <c r="I436" s="5"/>
      <c r="K436" s="8"/>
      <c r="L436" s="8"/>
      <c r="M436" s="9"/>
      <c r="N436" s="10"/>
      <c r="O436" s="53"/>
      <c r="P436" s="6"/>
      <c r="Q436" s="6"/>
      <c r="R436" s="12"/>
      <c r="S436" s="16"/>
    </row>
    <row r="437" spans="4:19" x14ac:dyDescent="0.25">
      <c r="D437" s="12"/>
      <c r="E437" s="7"/>
      <c r="H437" s="5"/>
      <c r="I437" s="5"/>
      <c r="K437" s="13"/>
      <c r="L437" s="13"/>
      <c r="M437" s="14"/>
      <c r="N437" s="15"/>
      <c r="O437" s="55"/>
      <c r="P437" s="6"/>
      <c r="Q437" s="6"/>
      <c r="R437" s="7"/>
      <c r="S437" s="7"/>
    </row>
    <row r="438" spans="4:19" x14ac:dyDescent="0.25">
      <c r="D438" s="27"/>
      <c r="E438" s="7"/>
      <c r="H438" s="5"/>
      <c r="I438" s="5"/>
      <c r="K438" s="13"/>
      <c r="L438" s="13"/>
      <c r="M438" s="14"/>
      <c r="N438" s="15"/>
      <c r="O438" s="55"/>
      <c r="P438" s="6"/>
      <c r="Q438" s="6"/>
      <c r="R438" s="12"/>
      <c r="S438" s="16"/>
    </row>
    <row r="439" spans="4:19" x14ac:dyDescent="0.25">
      <c r="D439" s="7"/>
      <c r="E439" s="7"/>
      <c r="H439" s="5"/>
      <c r="I439" s="5"/>
      <c r="K439" s="8"/>
      <c r="L439" s="8"/>
      <c r="M439" s="9"/>
      <c r="N439" s="10"/>
      <c r="O439" s="53"/>
      <c r="P439" s="6"/>
      <c r="Q439" s="6"/>
      <c r="R439" s="7"/>
      <c r="S439" s="11"/>
    </row>
    <row r="440" spans="4:19" x14ac:dyDescent="0.25">
      <c r="D440" s="27"/>
      <c r="E440" s="7"/>
      <c r="H440" s="5"/>
      <c r="I440" s="5"/>
      <c r="K440" s="13"/>
      <c r="L440" s="13"/>
      <c r="M440" s="14"/>
      <c r="N440" s="15"/>
      <c r="O440" s="55"/>
      <c r="P440" s="6"/>
      <c r="Q440" s="6"/>
      <c r="R440" s="12"/>
      <c r="S440" s="12"/>
    </row>
    <row r="441" spans="4:19" x14ac:dyDescent="0.25">
      <c r="D441" s="25"/>
      <c r="E441" s="7"/>
      <c r="H441" s="5"/>
      <c r="I441" s="5"/>
      <c r="K441" s="8"/>
      <c r="L441" s="8"/>
      <c r="M441" s="9"/>
      <c r="N441" s="10"/>
      <c r="O441" s="53"/>
      <c r="P441" s="6"/>
      <c r="Q441" s="6"/>
      <c r="R441" s="7"/>
      <c r="S441" s="7"/>
    </row>
    <row r="442" spans="4:19" x14ac:dyDescent="0.25">
      <c r="D442" s="27"/>
      <c r="E442" s="7"/>
      <c r="H442" s="5"/>
      <c r="I442" s="5"/>
      <c r="K442" s="13"/>
      <c r="L442" s="13"/>
      <c r="M442" s="14"/>
      <c r="N442" s="15"/>
      <c r="O442" s="55"/>
      <c r="P442" s="6"/>
      <c r="Q442" s="6"/>
      <c r="R442" s="12"/>
      <c r="S442" s="12"/>
    </row>
    <row r="443" spans="4:19" x14ac:dyDescent="0.25">
      <c r="D443" s="7"/>
      <c r="E443" s="7"/>
      <c r="H443" s="5"/>
      <c r="I443" s="5"/>
      <c r="K443" s="8"/>
      <c r="L443" s="8"/>
      <c r="M443" s="9"/>
      <c r="N443" s="10"/>
      <c r="O443" s="53"/>
      <c r="P443" s="6"/>
      <c r="Q443" s="6"/>
      <c r="R443" s="7"/>
      <c r="S443" s="11"/>
    </row>
    <row r="444" spans="4:19" x14ac:dyDescent="0.25">
      <c r="D444" s="12"/>
      <c r="E444" s="7"/>
      <c r="H444" s="5"/>
      <c r="I444" s="5"/>
      <c r="K444" s="13"/>
      <c r="L444" s="13"/>
      <c r="M444" s="14"/>
      <c r="N444" s="15"/>
      <c r="O444" s="55"/>
      <c r="P444" s="6"/>
      <c r="Q444" s="6"/>
      <c r="R444" s="12"/>
      <c r="S444" s="12"/>
    </row>
    <row r="445" spans="4:19" x14ac:dyDescent="0.25">
      <c r="D445" s="25"/>
      <c r="E445" s="7"/>
      <c r="H445" s="5"/>
      <c r="I445" s="5"/>
      <c r="K445" s="8"/>
      <c r="L445" s="8"/>
      <c r="M445" s="9"/>
      <c r="N445" s="10"/>
      <c r="O445" s="53"/>
      <c r="P445" s="6"/>
      <c r="Q445" s="6"/>
      <c r="R445" s="7"/>
      <c r="S445" s="7"/>
    </row>
    <row r="446" spans="4:19" x14ac:dyDescent="0.25">
      <c r="D446" s="27"/>
      <c r="E446" s="7"/>
      <c r="H446" s="5"/>
      <c r="I446" s="5"/>
      <c r="K446" s="13"/>
      <c r="L446" s="13"/>
      <c r="M446" s="14"/>
      <c r="N446" s="15"/>
      <c r="O446" s="55"/>
      <c r="P446" s="6"/>
      <c r="Q446" s="6"/>
      <c r="R446" s="12"/>
      <c r="S446" s="12"/>
    </row>
    <row r="447" spans="4:19" x14ac:dyDescent="0.25">
      <c r="D447" s="7"/>
      <c r="E447" s="7"/>
      <c r="H447" s="5"/>
      <c r="I447" s="5"/>
      <c r="K447" s="8"/>
      <c r="L447" s="8"/>
      <c r="M447" s="9"/>
      <c r="N447" s="10"/>
      <c r="O447" s="53"/>
      <c r="P447" s="6"/>
      <c r="Q447" s="6"/>
      <c r="R447" s="7"/>
      <c r="S447" s="11"/>
    </row>
    <row r="448" spans="4:19" x14ac:dyDescent="0.25">
      <c r="D448" s="27"/>
      <c r="E448" s="7"/>
      <c r="H448" s="5"/>
      <c r="I448" s="5"/>
      <c r="K448" s="13"/>
      <c r="L448" s="13"/>
      <c r="M448" s="14"/>
      <c r="N448" s="15"/>
      <c r="O448" s="55"/>
      <c r="P448" s="6"/>
      <c r="Q448" s="6"/>
      <c r="R448" s="12"/>
      <c r="S448" s="12"/>
    </row>
    <row r="449" spans="4:19" x14ac:dyDescent="0.25">
      <c r="D449" s="25"/>
      <c r="E449" s="7"/>
      <c r="H449" s="5"/>
      <c r="I449" s="5"/>
      <c r="K449" s="8"/>
      <c r="L449" s="8"/>
      <c r="M449" s="9"/>
      <c r="N449" s="10"/>
      <c r="O449" s="53"/>
      <c r="P449" s="6"/>
      <c r="Q449" s="6"/>
      <c r="R449" s="7"/>
      <c r="S449" s="7"/>
    </row>
    <row r="450" spans="4:19" x14ac:dyDescent="0.25">
      <c r="D450" s="12"/>
      <c r="E450" s="7"/>
      <c r="H450" s="5"/>
      <c r="I450" s="5"/>
      <c r="K450" s="13"/>
      <c r="L450" s="13"/>
      <c r="M450" s="14"/>
      <c r="N450" s="15"/>
      <c r="O450" s="55"/>
      <c r="P450" s="6"/>
      <c r="Q450" s="6"/>
      <c r="R450" s="12"/>
      <c r="S450" s="12"/>
    </row>
    <row r="451" spans="4:19" x14ac:dyDescent="0.25">
      <c r="D451" s="25"/>
      <c r="E451" s="7"/>
      <c r="H451" s="5"/>
      <c r="I451" s="5"/>
      <c r="K451" s="8"/>
      <c r="L451" s="8"/>
      <c r="M451" s="9"/>
      <c r="N451" s="10"/>
      <c r="O451" s="53"/>
      <c r="P451" s="6"/>
      <c r="Q451" s="6"/>
      <c r="R451" s="7"/>
      <c r="S451" s="7"/>
    </row>
    <row r="452" spans="4:19" x14ac:dyDescent="0.25">
      <c r="D452" s="27"/>
      <c r="E452" s="7"/>
      <c r="H452" s="5"/>
      <c r="I452" s="5"/>
      <c r="K452" s="13"/>
      <c r="L452" s="13"/>
      <c r="M452" s="14"/>
      <c r="N452" s="15"/>
      <c r="O452" s="55"/>
      <c r="P452" s="6"/>
      <c r="Q452" s="6"/>
      <c r="R452" s="12"/>
      <c r="S452" s="12"/>
    </row>
    <row r="453" spans="4:19" x14ac:dyDescent="0.25">
      <c r="D453" s="25"/>
      <c r="E453" s="7"/>
      <c r="H453" s="5"/>
      <c r="I453" s="5"/>
      <c r="K453" s="8"/>
      <c r="L453" s="8"/>
      <c r="M453" s="9"/>
      <c r="N453" s="10"/>
      <c r="O453" s="53"/>
      <c r="P453" s="6"/>
      <c r="Q453" s="6"/>
      <c r="R453" s="7"/>
      <c r="S453" s="11"/>
    </row>
    <row r="454" spans="4:19" x14ac:dyDescent="0.25">
      <c r="D454" s="27"/>
      <c r="E454" s="7"/>
      <c r="H454" s="5"/>
      <c r="I454" s="5"/>
      <c r="K454" s="13"/>
      <c r="L454" s="13"/>
      <c r="M454" s="14"/>
      <c r="N454" s="15"/>
      <c r="O454" s="55"/>
      <c r="P454" s="6"/>
      <c r="Q454" s="6"/>
      <c r="R454" s="12"/>
      <c r="S454" s="12"/>
    </row>
    <row r="455" spans="4:19" x14ac:dyDescent="0.25">
      <c r="D455" s="7"/>
      <c r="E455" s="7"/>
      <c r="H455" s="5"/>
      <c r="I455" s="5"/>
      <c r="K455" s="8"/>
      <c r="L455" s="8"/>
      <c r="M455" s="9"/>
      <c r="N455" s="10"/>
      <c r="O455" s="53"/>
      <c r="P455" s="6"/>
      <c r="Q455" s="6"/>
      <c r="R455" s="7"/>
      <c r="S455" s="7"/>
    </row>
    <row r="456" spans="4:19" x14ac:dyDescent="0.25">
      <c r="D456" s="25"/>
      <c r="E456" s="7"/>
      <c r="H456" s="5"/>
      <c r="I456" s="5"/>
      <c r="K456" s="8"/>
      <c r="L456" s="8"/>
      <c r="M456" s="9"/>
      <c r="N456" s="10"/>
      <c r="O456" s="53"/>
      <c r="P456" s="6"/>
      <c r="Q456" s="6"/>
      <c r="R456" s="12"/>
      <c r="S456" s="12"/>
    </row>
    <row r="457" spans="4:19" x14ac:dyDescent="0.25">
      <c r="D457" s="27"/>
      <c r="E457" s="7"/>
      <c r="H457" s="5"/>
      <c r="I457" s="5"/>
      <c r="K457" s="13"/>
      <c r="L457" s="13"/>
      <c r="M457" s="14"/>
      <c r="N457" s="15"/>
      <c r="O457" s="55"/>
      <c r="P457" s="6"/>
      <c r="Q457" s="6"/>
      <c r="R457" s="7"/>
      <c r="S457" s="11"/>
    </row>
    <row r="458" spans="4:19" x14ac:dyDescent="0.25">
      <c r="D458" s="25"/>
      <c r="E458" s="7"/>
      <c r="H458" s="5"/>
      <c r="I458" s="5"/>
      <c r="K458" s="8"/>
      <c r="L458" s="8"/>
      <c r="M458" s="9"/>
      <c r="N458" s="10"/>
      <c r="O458" s="53"/>
      <c r="P458" s="6"/>
      <c r="Q458" s="6"/>
      <c r="R458" s="12"/>
      <c r="S458" s="12"/>
    </row>
    <row r="459" spans="4:19" x14ac:dyDescent="0.25">
      <c r="D459" s="12"/>
      <c r="E459" s="7"/>
      <c r="H459" s="5"/>
      <c r="I459" s="5"/>
      <c r="K459" s="13"/>
      <c r="L459" s="13"/>
      <c r="M459" s="14"/>
      <c r="N459" s="15"/>
      <c r="O459" s="55"/>
      <c r="P459" s="6"/>
      <c r="Q459" s="6"/>
      <c r="R459" s="7"/>
      <c r="S459" s="17"/>
    </row>
    <row r="460" spans="4:19" x14ac:dyDescent="0.25">
      <c r="D460" s="25"/>
      <c r="E460" s="7"/>
      <c r="H460" s="5"/>
      <c r="I460" s="5"/>
      <c r="K460" s="8"/>
      <c r="L460" s="8"/>
      <c r="M460" s="9"/>
      <c r="N460" s="10"/>
      <c r="O460" s="53"/>
      <c r="P460" s="6"/>
      <c r="Q460" s="6"/>
      <c r="R460" s="12"/>
      <c r="S460" s="12"/>
    </row>
    <row r="461" spans="4:19" x14ac:dyDescent="0.25">
      <c r="D461" s="12"/>
      <c r="E461" s="7"/>
      <c r="H461" s="5"/>
      <c r="I461" s="5"/>
      <c r="K461" s="13"/>
      <c r="L461" s="13"/>
      <c r="M461" s="14"/>
      <c r="N461" s="15"/>
      <c r="O461" s="55"/>
      <c r="P461" s="6"/>
      <c r="Q461" s="6"/>
      <c r="R461" s="7"/>
      <c r="S461" s="17"/>
    </row>
    <row r="462" spans="4:19" x14ac:dyDescent="0.25">
      <c r="D462" s="7"/>
      <c r="E462" s="7"/>
      <c r="H462" s="5"/>
      <c r="I462" s="5"/>
      <c r="K462" s="8"/>
      <c r="L462" s="8"/>
      <c r="M462" s="9"/>
      <c r="N462" s="10"/>
      <c r="O462" s="53"/>
      <c r="P462" s="6"/>
      <c r="Q462" s="6"/>
      <c r="R462" s="12"/>
      <c r="S462" s="12"/>
    </row>
    <row r="463" spans="4:19" x14ac:dyDescent="0.25">
      <c r="D463" s="27"/>
      <c r="E463" s="7"/>
      <c r="H463" s="5"/>
      <c r="I463" s="5"/>
      <c r="K463" s="13"/>
      <c r="L463" s="13"/>
      <c r="M463" s="14"/>
      <c r="N463" s="15"/>
      <c r="O463" s="55"/>
      <c r="P463" s="6"/>
      <c r="Q463" s="6"/>
      <c r="R463" s="7"/>
      <c r="S463" s="17"/>
    </row>
    <row r="464" spans="4:19" x14ac:dyDescent="0.25">
      <c r="D464" s="7"/>
      <c r="E464" s="7"/>
      <c r="H464" s="5"/>
      <c r="I464" s="5"/>
      <c r="K464" s="8"/>
      <c r="L464" s="8"/>
      <c r="M464" s="9"/>
      <c r="N464" s="10"/>
      <c r="O464" s="53"/>
      <c r="P464" s="6"/>
      <c r="Q464" s="6"/>
      <c r="R464" s="7"/>
      <c r="S464" s="17"/>
    </row>
    <row r="465" spans="4:19" x14ac:dyDescent="0.25">
      <c r="D465" s="27"/>
      <c r="E465" s="7"/>
      <c r="H465" s="5"/>
      <c r="I465" s="5"/>
      <c r="K465" s="13"/>
      <c r="L465" s="13"/>
      <c r="M465" s="14"/>
      <c r="N465" s="15"/>
      <c r="O465" s="55"/>
      <c r="P465" s="6"/>
      <c r="Q465" s="6"/>
      <c r="R465" s="7"/>
      <c r="S465" s="17"/>
    </row>
    <row r="466" spans="4:19" x14ac:dyDescent="0.25">
      <c r="D466" s="23"/>
      <c r="E466" s="7"/>
      <c r="H466" s="5"/>
      <c r="I466" s="5"/>
      <c r="K466" s="8"/>
      <c r="L466" s="8"/>
      <c r="M466" s="9"/>
      <c r="N466" s="10"/>
      <c r="O466" s="53"/>
      <c r="P466" s="6"/>
      <c r="Q466" s="6"/>
      <c r="R466" s="12"/>
      <c r="S466" s="12"/>
    </row>
    <row r="467" spans="4:19" x14ac:dyDescent="0.25">
      <c r="D467" s="21"/>
      <c r="E467" s="7"/>
      <c r="H467" s="5"/>
      <c r="I467" s="5"/>
      <c r="K467" s="13"/>
      <c r="L467" s="13"/>
      <c r="M467" s="14"/>
      <c r="N467" s="15"/>
      <c r="O467" s="55"/>
      <c r="P467" s="6"/>
      <c r="Q467" s="6"/>
      <c r="R467" s="7"/>
      <c r="S467" s="7"/>
    </row>
    <row r="468" spans="4:19" x14ac:dyDescent="0.25">
      <c r="D468" s="23"/>
      <c r="E468" s="7"/>
      <c r="H468" s="5"/>
      <c r="I468" s="5"/>
      <c r="K468" s="8"/>
      <c r="L468" s="8"/>
      <c r="M468" s="9"/>
      <c r="N468" s="10"/>
      <c r="O468" s="53"/>
      <c r="P468" s="6"/>
      <c r="Q468" s="6"/>
      <c r="R468" s="7"/>
      <c r="S468" s="17"/>
    </row>
    <row r="469" spans="4:19" x14ac:dyDescent="0.25">
      <c r="D469" s="27"/>
      <c r="E469" s="7"/>
      <c r="H469" s="5"/>
      <c r="I469" s="5"/>
      <c r="K469" s="13"/>
      <c r="L469" s="13"/>
      <c r="M469" s="14"/>
      <c r="N469" s="15"/>
      <c r="O469" s="55"/>
      <c r="P469" s="6"/>
      <c r="Q469" s="6"/>
      <c r="R469" s="7"/>
      <c r="S469" s="17"/>
    </row>
    <row r="470" spans="4:19" x14ac:dyDescent="0.25">
      <c r="D470" s="23"/>
      <c r="E470" s="7"/>
      <c r="H470" s="5"/>
      <c r="I470" s="5"/>
      <c r="K470" s="8"/>
      <c r="L470" s="8"/>
      <c r="M470" s="9"/>
      <c r="N470" s="10"/>
      <c r="O470" s="53"/>
      <c r="P470" s="6"/>
      <c r="Q470" s="6"/>
      <c r="R470" s="7"/>
      <c r="S470" s="17"/>
    </row>
    <row r="471" spans="4:19" x14ac:dyDescent="0.25">
      <c r="D471" s="21"/>
      <c r="E471" s="7"/>
      <c r="H471" s="5"/>
      <c r="I471" s="5"/>
      <c r="K471" s="13"/>
      <c r="L471" s="13"/>
      <c r="M471" s="14"/>
      <c r="N471" s="15"/>
      <c r="O471" s="55"/>
      <c r="P471" s="6"/>
      <c r="Q471" s="6"/>
      <c r="R471" s="7"/>
      <c r="S471" s="17"/>
    </row>
    <row r="472" spans="4:19" x14ac:dyDescent="0.25">
      <c r="D472" s="7"/>
      <c r="E472" s="7"/>
      <c r="H472" s="5"/>
      <c r="I472" s="5"/>
      <c r="K472" s="8"/>
      <c r="L472" s="8"/>
      <c r="M472" s="9"/>
      <c r="N472" s="10"/>
      <c r="O472" s="53"/>
      <c r="P472" s="6"/>
      <c r="Q472" s="6"/>
      <c r="R472" s="7"/>
      <c r="S472" s="17"/>
    </row>
    <row r="473" spans="4:19" x14ac:dyDescent="0.25">
      <c r="D473" s="27"/>
      <c r="E473" s="7"/>
      <c r="H473" s="5"/>
      <c r="I473" s="5"/>
      <c r="K473" s="13"/>
      <c r="L473" s="13"/>
      <c r="M473" s="14"/>
      <c r="N473" s="15"/>
      <c r="O473" s="55"/>
      <c r="P473" s="6"/>
      <c r="Q473" s="6"/>
      <c r="R473" s="7"/>
      <c r="S473" s="17"/>
    </row>
    <row r="474" spans="4:19" x14ac:dyDescent="0.25">
      <c r="D474" s="23"/>
      <c r="E474" s="7"/>
      <c r="H474" s="5"/>
      <c r="I474" s="5"/>
      <c r="K474" s="8"/>
      <c r="L474" s="8"/>
      <c r="M474" s="9"/>
      <c r="N474" s="10"/>
      <c r="O474" s="53"/>
      <c r="P474" s="6"/>
      <c r="Q474" s="6"/>
      <c r="R474" s="12"/>
      <c r="S474" s="12"/>
    </row>
    <row r="475" spans="4:19" x14ac:dyDescent="0.25">
      <c r="D475" s="21"/>
      <c r="E475" s="7"/>
      <c r="H475" s="5"/>
      <c r="I475" s="5"/>
      <c r="K475" s="13"/>
      <c r="L475" s="13"/>
      <c r="M475" s="14"/>
      <c r="N475" s="15"/>
      <c r="O475" s="55"/>
      <c r="P475" s="6"/>
      <c r="Q475" s="6"/>
      <c r="R475" s="7"/>
      <c r="S475" s="7"/>
    </row>
    <row r="476" spans="4:19" x14ac:dyDescent="0.25">
      <c r="D476" s="23"/>
      <c r="E476" s="7"/>
      <c r="H476" s="5"/>
      <c r="I476" s="5"/>
      <c r="K476" s="8"/>
      <c r="L476" s="8"/>
      <c r="M476" s="9"/>
      <c r="N476" s="10"/>
      <c r="O476" s="53"/>
      <c r="P476" s="6"/>
      <c r="Q476" s="6"/>
      <c r="R476" s="7"/>
      <c r="S476" s="17"/>
    </row>
    <row r="477" spans="4:19" x14ac:dyDescent="0.25">
      <c r="D477" s="21"/>
      <c r="E477" s="7"/>
      <c r="H477" s="5"/>
      <c r="I477" s="5"/>
      <c r="K477" s="13"/>
      <c r="L477" s="13"/>
      <c r="M477" s="14"/>
      <c r="N477" s="15"/>
      <c r="O477" s="55"/>
      <c r="P477" s="6"/>
      <c r="Q477" s="6"/>
      <c r="R477" s="7"/>
      <c r="S477" s="17"/>
    </row>
    <row r="478" spans="4:19" x14ac:dyDescent="0.25">
      <c r="D478" s="7"/>
      <c r="E478" s="7"/>
      <c r="H478" s="5"/>
      <c r="I478" s="5"/>
      <c r="K478" s="8"/>
      <c r="L478" s="8"/>
      <c r="M478" s="9"/>
      <c r="N478" s="10"/>
      <c r="O478" s="53"/>
      <c r="P478" s="6"/>
      <c r="Q478" s="6"/>
      <c r="R478" s="7"/>
      <c r="S478" s="17"/>
    </row>
    <row r="479" spans="4:19" x14ac:dyDescent="0.25">
      <c r="D479" s="12"/>
      <c r="E479" s="7"/>
      <c r="H479" s="5"/>
      <c r="I479" s="5"/>
      <c r="K479" s="13"/>
      <c r="L479" s="13"/>
      <c r="M479" s="14"/>
      <c r="N479" s="15"/>
      <c r="O479" s="55"/>
      <c r="P479" s="6"/>
      <c r="Q479" s="6"/>
      <c r="R479" s="7"/>
      <c r="S479" s="7"/>
    </row>
    <row r="480" spans="4:19" x14ac:dyDescent="0.25">
      <c r="D480" s="23"/>
      <c r="E480" s="7"/>
      <c r="H480" s="5"/>
      <c r="I480" s="5"/>
      <c r="K480" s="8"/>
      <c r="L480" s="8"/>
      <c r="M480" s="9"/>
      <c r="N480" s="10"/>
      <c r="O480" s="53"/>
      <c r="P480" s="6"/>
      <c r="Q480" s="6"/>
      <c r="R480" s="12"/>
      <c r="S480" s="12"/>
    </row>
    <row r="481" spans="4:19" x14ac:dyDescent="0.25">
      <c r="D481" s="27"/>
      <c r="E481" s="7"/>
      <c r="H481" s="5"/>
      <c r="I481" s="5"/>
      <c r="K481" s="13"/>
      <c r="L481" s="13"/>
      <c r="M481" s="14"/>
      <c r="N481" s="15"/>
      <c r="O481" s="55"/>
      <c r="P481" s="6"/>
      <c r="Q481" s="6"/>
      <c r="R481" s="7"/>
      <c r="S481" s="7"/>
    </row>
    <row r="482" spans="4:19" x14ac:dyDescent="0.25">
      <c r="D482" s="7"/>
      <c r="E482" s="7"/>
      <c r="H482" s="5"/>
      <c r="I482" s="5"/>
      <c r="K482" s="8"/>
      <c r="L482" s="8"/>
      <c r="M482" s="9"/>
      <c r="N482" s="10"/>
      <c r="O482" s="53"/>
      <c r="P482" s="6"/>
      <c r="Q482" s="6"/>
      <c r="R482" s="12"/>
      <c r="S482" s="12"/>
    </row>
    <row r="483" spans="4:19" x14ac:dyDescent="0.25">
      <c r="D483" s="21"/>
      <c r="E483" s="7"/>
      <c r="H483" s="5"/>
      <c r="I483" s="5"/>
      <c r="K483" s="13"/>
      <c r="L483" s="13"/>
      <c r="M483" s="14"/>
      <c r="N483" s="15"/>
      <c r="O483" s="55"/>
      <c r="P483" s="6"/>
      <c r="Q483" s="6"/>
      <c r="R483" s="7"/>
      <c r="S483" s="7"/>
    </row>
    <row r="484" spans="4:19" x14ac:dyDescent="0.25">
      <c r="D484" s="25"/>
      <c r="E484" s="7"/>
      <c r="H484" s="5"/>
      <c r="I484" s="5"/>
      <c r="K484" s="8"/>
      <c r="L484" s="8"/>
      <c r="M484" s="9"/>
      <c r="N484" s="10"/>
      <c r="O484" s="53"/>
      <c r="P484" s="6"/>
      <c r="Q484" s="6"/>
      <c r="R484" s="12"/>
      <c r="S484" s="12"/>
    </row>
    <row r="485" spans="4:19" x14ac:dyDescent="0.25">
      <c r="D485" s="21"/>
      <c r="E485" s="7"/>
      <c r="H485" s="5"/>
      <c r="I485" s="5"/>
      <c r="K485" s="13"/>
      <c r="L485" s="13"/>
      <c r="M485" s="14"/>
      <c r="N485" s="15"/>
      <c r="O485" s="55"/>
      <c r="P485" s="6"/>
      <c r="Q485" s="6"/>
      <c r="R485" s="7"/>
      <c r="S485" s="7"/>
    </row>
    <row r="486" spans="4:19" x14ac:dyDescent="0.25">
      <c r="D486" s="25"/>
      <c r="E486" s="7"/>
      <c r="H486" s="5"/>
      <c r="I486" s="5"/>
      <c r="K486" s="8"/>
      <c r="L486" s="8"/>
      <c r="M486" s="9"/>
      <c r="N486" s="10"/>
      <c r="O486" s="53"/>
      <c r="P486" s="6"/>
      <c r="Q486" s="6"/>
      <c r="R486" s="7"/>
      <c r="S486" s="17"/>
    </row>
    <row r="487" spans="4:19" x14ac:dyDescent="0.25">
      <c r="D487" s="21"/>
      <c r="E487" s="7"/>
      <c r="H487" s="5"/>
      <c r="I487" s="5"/>
      <c r="K487" s="13"/>
      <c r="L487" s="13"/>
      <c r="M487" s="14"/>
      <c r="N487" s="15"/>
      <c r="O487" s="55"/>
      <c r="P487" s="6"/>
      <c r="Q487" s="6"/>
      <c r="R487" s="7"/>
      <c r="S487" s="17"/>
    </row>
    <row r="488" spans="4:19" x14ac:dyDescent="0.25">
      <c r="D488" s="7"/>
      <c r="E488" s="7"/>
      <c r="H488" s="5"/>
      <c r="I488" s="5"/>
      <c r="K488" s="8"/>
      <c r="L488" s="8"/>
      <c r="M488" s="9"/>
      <c r="N488" s="10"/>
      <c r="O488" s="53"/>
      <c r="P488" s="6"/>
      <c r="Q488" s="6"/>
      <c r="R488" s="7"/>
      <c r="S488" s="17"/>
    </row>
    <row r="489" spans="4:19" x14ac:dyDescent="0.25">
      <c r="D489" s="12"/>
      <c r="E489" s="7"/>
      <c r="H489" s="5"/>
      <c r="I489" s="5"/>
      <c r="K489" s="13"/>
      <c r="L489" s="13"/>
      <c r="M489" s="14"/>
      <c r="N489" s="15"/>
      <c r="O489" s="55"/>
      <c r="P489" s="6"/>
      <c r="Q489" s="6"/>
      <c r="R489" s="7"/>
      <c r="S489" s="7"/>
    </row>
    <row r="490" spans="4:19" x14ac:dyDescent="0.25">
      <c r="D490" s="25"/>
      <c r="E490" s="7"/>
      <c r="H490" s="5"/>
      <c r="I490" s="5"/>
      <c r="K490" s="8"/>
      <c r="L490" s="8"/>
      <c r="M490" s="9"/>
      <c r="N490" s="10"/>
      <c r="O490" s="53"/>
      <c r="P490" s="6"/>
      <c r="Q490" s="6"/>
      <c r="R490" s="7"/>
      <c r="S490" s="17"/>
    </row>
    <row r="491" spans="4:19" x14ac:dyDescent="0.25">
      <c r="D491" s="21"/>
      <c r="E491" s="7"/>
      <c r="H491" s="5"/>
      <c r="I491" s="5"/>
      <c r="K491" s="13"/>
      <c r="L491" s="13"/>
      <c r="M491" s="14"/>
      <c r="N491" s="15"/>
      <c r="O491" s="55"/>
      <c r="P491" s="6"/>
      <c r="Q491" s="6"/>
      <c r="R491" s="7"/>
      <c r="S491" s="7"/>
    </row>
    <row r="492" spans="4:19" x14ac:dyDescent="0.25">
      <c r="D492" s="23"/>
      <c r="E492" s="7"/>
      <c r="H492" s="5"/>
      <c r="I492" s="5"/>
      <c r="K492" s="8"/>
      <c r="L492" s="8"/>
      <c r="M492" s="9"/>
      <c r="N492" s="10"/>
      <c r="O492" s="53"/>
      <c r="P492" s="6"/>
      <c r="Q492" s="6"/>
      <c r="R492" s="12"/>
      <c r="S492" s="12"/>
    </row>
    <row r="493" spans="4:19" x14ac:dyDescent="0.25">
      <c r="D493" s="12"/>
      <c r="E493" s="7"/>
      <c r="H493" s="5"/>
      <c r="I493" s="5"/>
      <c r="K493" s="13"/>
      <c r="L493" s="13"/>
      <c r="M493" s="14"/>
      <c r="N493" s="15"/>
      <c r="O493" s="55"/>
      <c r="P493" s="6"/>
      <c r="Q493" s="6"/>
      <c r="R493" s="7"/>
      <c r="S493" s="17"/>
    </row>
    <row r="494" spans="4:19" x14ac:dyDescent="0.25">
      <c r="D494" s="7"/>
      <c r="E494" s="7"/>
      <c r="H494" s="5"/>
      <c r="I494" s="5"/>
      <c r="K494" s="8"/>
      <c r="L494" s="8"/>
      <c r="M494" s="9"/>
      <c r="N494" s="10"/>
      <c r="O494" s="53"/>
      <c r="P494" s="6"/>
      <c r="Q494" s="6"/>
      <c r="R494" s="7"/>
      <c r="S494" s="17"/>
    </row>
    <row r="495" spans="4:19" x14ac:dyDescent="0.25">
      <c r="D495" s="27"/>
      <c r="E495" s="7"/>
      <c r="H495" s="5"/>
      <c r="I495" s="5"/>
      <c r="K495" s="13"/>
      <c r="L495" s="13"/>
      <c r="M495" s="14"/>
      <c r="N495" s="15"/>
      <c r="O495" s="55"/>
      <c r="P495" s="6"/>
      <c r="Q495" s="6"/>
      <c r="R495" s="7"/>
      <c r="S495" s="7"/>
    </row>
    <row r="496" spans="4:19" x14ac:dyDescent="0.25">
      <c r="D496" s="25"/>
      <c r="E496" s="7"/>
      <c r="H496" s="5"/>
      <c r="I496" s="5"/>
      <c r="K496" s="8"/>
      <c r="L496" s="8"/>
      <c r="M496" s="9"/>
      <c r="N496" s="10"/>
      <c r="O496" s="53"/>
      <c r="P496" s="6"/>
      <c r="Q496" s="6"/>
      <c r="R496" s="12"/>
      <c r="S496" s="12"/>
    </row>
    <row r="497" spans="4:19" x14ac:dyDescent="0.25">
      <c r="D497" s="21"/>
      <c r="E497" s="7"/>
      <c r="H497" s="5"/>
      <c r="I497" s="5"/>
      <c r="K497" s="13"/>
      <c r="L497" s="13"/>
      <c r="M497" s="14"/>
      <c r="N497" s="15"/>
      <c r="O497" s="55"/>
      <c r="P497" s="6"/>
      <c r="Q497" s="6"/>
      <c r="R497" s="7"/>
      <c r="S497" s="7"/>
    </row>
    <row r="498" spans="4:19" x14ac:dyDescent="0.25">
      <c r="D498" s="23"/>
      <c r="E498" s="7"/>
      <c r="H498" s="5"/>
      <c r="I498" s="5"/>
      <c r="K498" s="8"/>
      <c r="L498" s="8"/>
      <c r="M498" s="9"/>
      <c r="N498" s="10"/>
      <c r="O498" s="53"/>
      <c r="P498" s="6"/>
      <c r="Q498" s="6"/>
      <c r="R498" s="7"/>
      <c r="S498" s="17"/>
    </row>
    <row r="499" spans="4:19" x14ac:dyDescent="0.25">
      <c r="D499" s="12"/>
      <c r="E499" s="7"/>
      <c r="H499" s="5"/>
      <c r="I499" s="5"/>
      <c r="K499" s="13"/>
      <c r="L499" s="13"/>
      <c r="M499" s="14"/>
      <c r="N499" s="15"/>
      <c r="O499" s="55"/>
      <c r="P499" s="6"/>
      <c r="Q499" s="6"/>
      <c r="R499" s="7"/>
      <c r="S499" s="7"/>
    </row>
    <row r="500" spans="4:19" x14ac:dyDescent="0.25">
      <c r="D500" s="25"/>
      <c r="E500" s="7"/>
      <c r="H500" s="5"/>
      <c r="I500" s="5"/>
      <c r="K500" s="8"/>
      <c r="L500" s="8"/>
      <c r="M500" s="9"/>
      <c r="N500" s="10"/>
      <c r="O500" s="53"/>
      <c r="P500" s="6"/>
      <c r="Q500" s="6"/>
      <c r="R500" s="12"/>
      <c r="S500" s="12"/>
    </row>
    <row r="501" spans="4:19" x14ac:dyDescent="0.25">
      <c r="D501" s="21"/>
      <c r="E501" s="7"/>
      <c r="H501" s="5"/>
      <c r="I501" s="5"/>
      <c r="K501" s="13"/>
      <c r="L501" s="13"/>
      <c r="M501" s="14"/>
      <c r="N501" s="15"/>
      <c r="O501" s="55"/>
      <c r="P501" s="6"/>
      <c r="Q501" s="6"/>
      <c r="R501" s="7"/>
      <c r="S501" s="17"/>
    </row>
    <row r="502" spans="4:19" x14ac:dyDescent="0.25">
      <c r="D502" s="7"/>
      <c r="E502" s="7"/>
      <c r="H502" s="5"/>
      <c r="I502" s="5"/>
      <c r="K502" s="8"/>
      <c r="L502" s="8"/>
      <c r="M502" s="9"/>
      <c r="N502" s="10"/>
      <c r="O502" s="53"/>
      <c r="P502" s="6"/>
      <c r="Q502" s="6"/>
      <c r="R502" s="7"/>
      <c r="S502" s="17"/>
    </row>
    <row r="503" spans="4:19" x14ac:dyDescent="0.25">
      <c r="D503" s="12"/>
      <c r="E503" s="7"/>
      <c r="H503" s="5"/>
      <c r="I503" s="5"/>
      <c r="K503" s="13"/>
      <c r="L503" s="13"/>
      <c r="M503" s="14"/>
      <c r="N503" s="15"/>
      <c r="O503" s="55"/>
      <c r="P503" s="6"/>
      <c r="Q503" s="6"/>
      <c r="R503" s="7"/>
      <c r="S503" s="7"/>
    </row>
    <row r="504" spans="4:19" x14ac:dyDescent="0.25">
      <c r="D504" s="7"/>
      <c r="E504" s="7"/>
      <c r="H504" s="5"/>
      <c r="I504" s="5"/>
      <c r="K504" s="8"/>
      <c r="L504" s="8"/>
      <c r="M504" s="9"/>
      <c r="N504" s="10"/>
      <c r="O504" s="53"/>
      <c r="P504" s="6"/>
      <c r="Q504" s="6"/>
      <c r="R504" s="12"/>
      <c r="S504" s="12"/>
    </row>
    <row r="505" spans="4:19" x14ac:dyDescent="0.25">
      <c r="D505" s="27"/>
      <c r="E505" s="7"/>
      <c r="H505" s="5"/>
      <c r="I505" s="5"/>
      <c r="K505" s="13"/>
      <c r="L505" s="13"/>
      <c r="M505" s="14"/>
      <c r="N505" s="15"/>
      <c r="O505" s="55"/>
      <c r="P505" s="6"/>
      <c r="Q505" s="6"/>
      <c r="R505" s="7"/>
      <c r="S505" s="17"/>
    </row>
    <row r="506" spans="4:19" x14ac:dyDescent="0.25">
      <c r="D506" s="7"/>
      <c r="E506" s="7"/>
      <c r="H506" s="5"/>
      <c r="I506" s="5"/>
      <c r="K506" s="8"/>
      <c r="L506" s="8"/>
      <c r="M506" s="9"/>
      <c r="N506" s="10"/>
      <c r="O506" s="53"/>
      <c r="P506" s="6"/>
      <c r="Q506" s="6"/>
      <c r="R506" s="18"/>
      <c r="S506" s="19"/>
    </row>
    <row r="507" spans="4:19" x14ac:dyDescent="0.25">
      <c r="D507" s="12"/>
      <c r="E507" s="7"/>
      <c r="H507" s="5"/>
      <c r="I507" s="5"/>
      <c r="K507" s="13"/>
      <c r="L507" s="13"/>
      <c r="M507" s="14"/>
      <c r="N507" s="15"/>
      <c r="O507" s="55"/>
      <c r="P507" s="6"/>
      <c r="Q507" s="6"/>
      <c r="R507" s="7"/>
      <c r="S507" s="20"/>
    </row>
    <row r="508" spans="4:19" x14ac:dyDescent="0.25">
      <c r="D508" s="23"/>
      <c r="E508" s="7"/>
      <c r="H508" s="5"/>
      <c r="I508" s="5"/>
      <c r="K508" s="8"/>
      <c r="L508" s="8"/>
      <c r="M508" s="9"/>
      <c r="N508" s="10"/>
      <c r="O508" s="53"/>
      <c r="P508" s="6"/>
      <c r="Q508" s="6"/>
      <c r="R508" s="12"/>
      <c r="S508" s="21"/>
    </row>
    <row r="509" spans="4:19" x14ac:dyDescent="0.25">
      <c r="D509" s="12"/>
      <c r="E509" s="7"/>
      <c r="H509" s="5"/>
      <c r="I509" s="5"/>
      <c r="K509" s="13"/>
      <c r="L509" s="13"/>
      <c r="M509" s="14"/>
      <c r="N509" s="15"/>
      <c r="O509" s="55"/>
      <c r="P509" s="6"/>
      <c r="Q509" s="6"/>
      <c r="R509" s="22"/>
      <c r="S509" s="23"/>
    </row>
    <row r="510" spans="4:19" x14ac:dyDescent="0.25">
      <c r="D510" s="7"/>
      <c r="E510" s="7"/>
      <c r="H510" s="5"/>
      <c r="I510" s="5"/>
      <c r="K510" s="8"/>
      <c r="L510" s="8"/>
      <c r="M510" s="9"/>
      <c r="N510" s="10"/>
      <c r="O510" s="53"/>
      <c r="P510" s="6"/>
      <c r="Q510" s="6"/>
      <c r="R510" s="12"/>
      <c r="S510" s="21"/>
    </row>
    <row r="511" spans="4:19" x14ac:dyDescent="0.25">
      <c r="D511" s="21"/>
      <c r="E511" s="7"/>
      <c r="H511" s="5"/>
      <c r="I511" s="5"/>
      <c r="K511" s="13"/>
      <c r="L511" s="13"/>
      <c r="M511" s="14"/>
      <c r="N511" s="15"/>
      <c r="O511" s="55"/>
      <c r="P511" s="6"/>
      <c r="Q511" s="6"/>
      <c r="R511" s="22"/>
      <c r="S511" s="23"/>
    </row>
    <row r="512" spans="4:19" x14ac:dyDescent="0.25">
      <c r="D512" s="23"/>
      <c r="E512" s="7"/>
      <c r="H512" s="5"/>
      <c r="I512" s="5"/>
      <c r="K512" s="8"/>
      <c r="L512" s="8"/>
      <c r="M512" s="9"/>
      <c r="N512" s="10"/>
      <c r="O512" s="53"/>
      <c r="P512" s="6"/>
      <c r="Q512" s="6"/>
      <c r="R512" s="18"/>
      <c r="S512" s="21"/>
    </row>
    <row r="513" spans="4:19" x14ac:dyDescent="0.25">
      <c r="D513" s="27"/>
      <c r="E513" s="7"/>
      <c r="H513" s="5"/>
      <c r="I513" s="5"/>
      <c r="K513" s="13"/>
      <c r="L513" s="13"/>
      <c r="M513" s="14"/>
      <c r="N513" s="15"/>
      <c r="O513" s="55"/>
      <c r="P513" s="6"/>
      <c r="Q513" s="6"/>
      <c r="R513" s="7"/>
      <c r="S513" s="7"/>
    </row>
    <row r="514" spans="4:19" x14ac:dyDescent="0.25">
      <c r="D514" s="7"/>
      <c r="E514" s="7"/>
      <c r="H514" s="5"/>
      <c r="I514" s="5"/>
      <c r="K514" s="8"/>
      <c r="L514" s="8"/>
      <c r="M514" s="9"/>
      <c r="N514" s="10"/>
      <c r="O514" s="53"/>
      <c r="P514" s="6"/>
      <c r="Q514" s="6"/>
      <c r="R514" s="18"/>
      <c r="S514" s="21"/>
    </row>
    <row r="515" spans="4:19" x14ac:dyDescent="0.25">
      <c r="D515" s="12"/>
      <c r="E515" s="7"/>
      <c r="H515" s="5"/>
      <c r="I515" s="5"/>
      <c r="K515" s="13"/>
      <c r="L515" s="13"/>
      <c r="M515" s="14"/>
      <c r="N515" s="15"/>
      <c r="O515" s="55"/>
      <c r="P515" s="6"/>
      <c r="Q515" s="6"/>
      <c r="R515" s="24"/>
      <c r="S515" s="25"/>
    </row>
    <row r="516" spans="4:19" x14ac:dyDescent="0.25">
      <c r="D516" s="23"/>
      <c r="E516" s="7"/>
      <c r="H516" s="5"/>
      <c r="I516" s="5"/>
      <c r="K516" s="8"/>
      <c r="L516" s="8"/>
      <c r="M516" s="9"/>
      <c r="N516" s="10"/>
      <c r="O516" s="53"/>
      <c r="P516" s="6"/>
      <c r="Q516" s="6"/>
      <c r="R516" s="18"/>
      <c r="S516" s="21"/>
    </row>
    <row r="517" spans="4:19" x14ac:dyDescent="0.25">
      <c r="D517" s="21"/>
      <c r="E517" s="7"/>
      <c r="H517" s="5"/>
      <c r="I517" s="5"/>
      <c r="K517" s="13"/>
      <c r="L517" s="13"/>
      <c r="M517" s="14"/>
      <c r="N517" s="15"/>
      <c r="O517" s="55"/>
      <c r="P517" s="6"/>
      <c r="Q517" s="6"/>
      <c r="R517" s="22"/>
      <c r="S517" s="23"/>
    </row>
    <row r="518" spans="4:19" x14ac:dyDescent="0.25">
      <c r="D518" s="7"/>
      <c r="E518" s="7"/>
      <c r="H518" s="5"/>
      <c r="I518" s="5"/>
      <c r="K518" s="8"/>
      <c r="L518" s="8"/>
      <c r="M518" s="9"/>
      <c r="N518" s="10"/>
      <c r="O518" s="53"/>
      <c r="P518" s="6"/>
      <c r="Q518" s="6"/>
      <c r="R518" s="12"/>
      <c r="S518" s="16"/>
    </row>
    <row r="519" spans="4:19" x14ac:dyDescent="0.25">
      <c r="D519" s="27"/>
      <c r="E519" s="7"/>
      <c r="H519" s="5"/>
      <c r="I519" s="5"/>
      <c r="K519" s="13"/>
      <c r="L519" s="13"/>
      <c r="M519" s="14"/>
      <c r="N519" s="15"/>
      <c r="O519" s="55"/>
      <c r="P519" s="6"/>
      <c r="Q519" s="6"/>
      <c r="R519" s="22"/>
      <c r="S519" s="23"/>
    </row>
    <row r="520" spans="4:19" x14ac:dyDescent="0.25">
      <c r="D520" s="25"/>
      <c r="E520" s="7"/>
      <c r="H520" s="5"/>
      <c r="I520" s="5"/>
      <c r="K520" s="8"/>
      <c r="L520" s="8"/>
      <c r="M520" s="9"/>
      <c r="N520" s="10"/>
      <c r="O520" s="53"/>
      <c r="P520" s="6"/>
      <c r="Q520" s="6"/>
      <c r="R520" s="12"/>
      <c r="S520" s="12"/>
    </row>
    <row r="521" spans="4:19" x14ac:dyDescent="0.25">
      <c r="D521" s="27"/>
      <c r="E521" s="7"/>
      <c r="H521" s="5"/>
      <c r="I521" s="5"/>
      <c r="K521" s="13"/>
      <c r="L521" s="13"/>
      <c r="M521" s="14"/>
      <c r="N521" s="15"/>
      <c r="O521" s="55"/>
      <c r="P521" s="6"/>
      <c r="Q521" s="6"/>
      <c r="R521" s="7"/>
      <c r="S521" s="25"/>
    </row>
    <row r="522" spans="4:19" x14ac:dyDescent="0.25">
      <c r="D522" s="25"/>
      <c r="E522" s="7"/>
      <c r="H522" s="5"/>
      <c r="I522" s="5"/>
      <c r="K522" s="8"/>
      <c r="L522" s="8"/>
      <c r="M522" s="9"/>
      <c r="N522" s="10"/>
      <c r="O522" s="53"/>
      <c r="P522" s="6"/>
      <c r="Q522" s="6"/>
      <c r="R522" s="18"/>
      <c r="S522" s="21"/>
    </row>
    <row r="523" spans="4:19" x14ac:dyDescent="0.25">
      <c r="D523" s="27"/>
      <c r="E523" s="7"/>
      <c r="H523" s="5"/>
      <c r="I523" s="5"/>
      <c r="K523" s="13"/>
      <c r="L523" s="13"/>
      <c r="M523" s="14"/>
      <c r="N523" s="15"/>
      <c r="O523" s="55"/>
      <c r="P523" s="6"/>
      <c r="Q523" s="6"/>
      <c r="R523" s="22"/>
      <c r="S523" s="23"/>
    </row>
    <row r="524" spans="4:19" x14ac:dyDescent="0.25">
      <c r="D524" s="7"/>
      <c r="E524" s="7"/>
      <c r="H524" s="5"/>
      <c r="I524" s="5"/>
      <c r="K524" s="8"/>
      <c r="L524" s="8"/>
      <c r="M524" s="9"/>
      <c r="N524" s="10"/>
      <c r="O524" s="53"/>
      <c r="P524" s="6"/>
      <c r="Q524" s="6"/>
      <c r="R524" s="26"/>
      <c r="S524" s="27"/>
    </row>
    <row r="525" spans="4:19" x14ac:dyDescent="0.25">
      <c r="D525" s="12"/>
      <c r="E525" s="7"/>
      <c r="H525" s="5"/>
      <c r="I525" s="5"/>
      <c r="K525" s="13"/>
      <c r="L525" s="13"/>
      <c r="M525" s="14"/>
      <c r="N525" s="15"/>
      <c r="O525" s="55"/>
      <c r="P525" s="6"/>
      <c r="Q525" s="6"/>
      <c r="R525" s="22"/>
      <c r="S525" s="23"/>
    </row>
    <row r="526" spans="4:19" x14ac:dyDescent="0.25">
      <c r="D526" s="23"/>
      <c r="E526" s="7"/>
      <c r="H526" s="5"/>
      <c r="I526" s="5"/>
      <c r="K526" s="8"/>
      <c r="L526" s="8"/>
      <c r="M526" s="9"/>
      <c r="N526" s="10"/>
      <c r="O526" s="53"/>
      <c r="P526" s="6"/>
      <c r="Q526" s="6"/>
      <c r="R526" s="12"/>
      <c r="S526" s="21"/>
    </row>
    <row r="527" spans="4:19" x14ac:dyDescent="0.25">
      <c r="D527" s="21"/>
      <c r="E527" s="7"/>
      <c r="H527" s="5"/>
      <c r="I527" s="5"/>
      <c r="K527" s="13"/>
      <c r="L527" s="13"/>
      <c r="M527" s="14"/>
      <c r="N527" s="15"/>
      <c r="O527" s="55"/>
      <c r="P527" s="6"/>
      <c r="Q527" s="6"/>
      <c r="R527" s="7"/>
      <c r="S527" s="11"/>
    </row>
    <row r="528" spans="4:19" x14ac:dyDescent="0.25">
      <c r="D528" s="25"/>
      <c r="E528" s="7"/>
      <c r="H528" s="5"/>
      <c r="I528" s="5"/>
      <c r="K528" s="8"/>
      <c r="L528" s="8"/>
      <c r="M528" s="9"/>
      <c r="N528" s="10"/>
      <c r="O528" s="53"/>
      <c r="P528" s="6"/>
      <c r="Q528" s="6"/>
      <c r="R528" s="12"/>
      <c r="S528" s="16"/>
    </row>
    <row r="529" spans="4:19" x14ac:dyDescent="0.25">
      <c r="D529" s="27"/>
      <c r="E529" s="7"/>
      <c r="H529" s="5"/>
      <c r="I529" s="5"/>
      <c r="K529" s="13"/>
      <c r="L529" s="13"/>
      <c r="M529" s="14"/>
      <c r="N529" s="15"/>
      <c r="O529" s="55"/>
      <c r="P529" s="6"/>
      <c r="Q529" s="6"/>
      <c r="R529" s="7"/>
      <c r="S529" s="25"/>
    </row>
    <row r="530" spans="4:19" x14ac:dyDescent="0.25">
      <c r="D530" s="7"/>
      <c r="E530" s="7"/>
      <c r="H530" s="5"/>
      <c r="I530" s="5"/>
      <c r="K530" s="8"/>
      <c r="L530" s="8"/>
      <c r="M530" s="9"/>
      <c r="N530" s="10"/>
      <c r="O530" s="53"/>
      <c r="P530" s="6"/>
      <c r="Q530" s="6"/>
      <c r="R530" s="12"/>
      <c r="S530" s="16"/>
    </row>
    <row r="531" spans="4:19" x14ac:dyDescent="0.25">
      <c r="D531" s="12"/>
      <c r="E531" s="7"/>
      <c r="H531" s="5"/>
      <c r="I531" s="5"/>
      <c r="K531" s="13"/>
      <c r="L531" s="13"/>
      <c r="M531" s="14"/>
      <c r="N531" s="15"/>
      <c r="O531" s="55"/>
      <c r="P531" s="6"/>
      <c r="Q531" s="6"/>
      <c r="R531" s="7"/>
      <c r="S531" s="23"/>
    </row>
    <row r="532" spans="4:19" x14ac:dyDescent="0.25">
      <c r="D532" s="7"/>
      <c r="E532" s="7"/>
      <c r="H532" s="5"/>
      <c r="I532" s="5"/>
      <c r="K532" s="8"/>
      <c r="L532" s="8"/>
      <c r="M532" s="9"/>
      <c r="N532" s="10"/>
      <c r="O532" s="53"/>
      <c r="P532" s="6"/>
      <c r="Q532" s="6"/>
      <c r="R532" s="12"/>
      <c r="S532" s="27"/>
    </row>
    <row r="533" spans="4:19" x14ac:dyDescent="0.25">
      <c r="D533" s="12"/>
      <c r="E533" s="7"/>
      <c r="H533" s="5"/>
      <c r="I533" s="5"/>
      <c r="K533" s="13"/>
      <c r="L533" s="13"/>
      <c r="M533" s="14"/>
      <c r="N533" s="15"/>
      <c r="O533" s="55"/>
      <c r="P533" s="6"/>
      <c r="Q533" s="6"/>
      <c r="R533" s="22"/>
      <c r="S533" s="23"/>
    </row>
    <row r="534" spans="4:19" x14ac:dyDescent="0.25">
      <c r="D534" s="7"/>
      <c r="E534" s="7"/>
      <c r="H534" s="5"/>
      <c r="I534" s="5"/>
      <c r="K534" s="8"/>
      <c r="L534" s="8"/>
      <c r="M534" s="9"/>
      <c r="N534" s="10"/>
      <c r="O534" s="53"/>
      <c r="P534" s="6"/>
      <c r="Q534" s="6"/>
      <c r="R534" s="12"/>
      <c r="S534" s="16"/>
    </row>
    <row r="535" spans="4:19" x14ac:dyDescent="0.25">
      <c r="D535" s="21"/>
      <c r="E535" s="7"/>
      <c r="H535" s="5"/>
      <c r="I535" s="5"/>
      <c r="K535" s="13"/>
      <c r="L535" s="13"/>
      <c r="M535" s="14"/>
      <c r="N535" s="15"/>
      <c r="O535" s="55"/>
      <c r="P535" s="6"/>
      <c r="Q535" s="6"/>
      <c r="R535" s="7"/>
      <c r="S535" s="23"/>
    </row>
    <row r="536" spans="4:19" x14ac:dyDescent="0.25">
      <c r="D536" s="23"/>
      <c r="E536" s="7"/>
      <c r="H536" s="5"/>
      <c r="I536" s="5"/>
      <c r="K536" s="8"/>
      <c r="L536" s="8"/>
      <c r="M536" s="9"/>
      <c r="N536" s="10"/>
      <c r="O536" s="53"/>
      <c r="P536" s="6"/>
      <c r="Q536" s="6"/>
      <c r="R536" s="18"/>
      <c r="S536" s="21"/>
    </row>
    <row r="537" spans="4:19" x14ac:dyDescent="0.25">
      <c r="D537" s="21"/>
      <c r="E537" s="7"/>
      <c r="H537" s="5"/>
      <c r="I537" s="5"/>
      <c r="K537" s="13"/>
      <c r="L537" s="13"/>
      <c r="M537" s="14"/>
      <c r="N537" s="15"/>
      <c r="O537" s="55"/>
      <c r="P537" s="6"/>
      <c r="Q537" s="6"/>
      <c r="R537" s="7"/>
      <c r="S537" s="25"/>
    </row>
    <row r="538" spans="4:19" x14ac:dyDescent="0.25">
      <c r="D538" s="23"/>
      <c r="E538" s="7"/>
      <c r="H538" s="5"/>
      <c r="I538" s="5"/>
      <c r="K538" s="8"/>
      <c r="L538" s="8"/>
      <c r="M538" s="9"/>
      <c r="N538" s="10"/>
      <c r="O538" s="53"/>
      <c r="P538" s="6"/>
      <c r="Q538" s="6"/>
      <c r="R538" s="18"/>
      <c r="S538" s="21"/>
    </row>
    <row r="539" spans="4:19" x14ac:dyDescent="0.25">
      <c r="D539" s="21"/>
      <c r="E539" s="7"/>
      <c r="H539" s="5"/>
      <c r="I539" s="5"/>
      <c r="K539" s="13"/>
      <c r="L539" s="13"/>
      <c r="M539" s="14"/>
      <c r="N539" s="15"/>
      <c r="O539" s="55"/>
      <c r="P539" s="6"/>
      <c r="Q539" s="6"/>
      <c r="R539" s="22"/>
      <c r="S539" s="23"/>
    </row>
    <row r="540" spans="4:19" x14ac:dyDescent="0.25">
      <c r="D540" s="7"/>
      <c r="E540" s="7"/>
      <c r="H540" s="5"/>
      <c r="I540" s="5"/>
      <c r="K540" s="8"/>
      <c r="L540" s="8"/>
      <c r="M540" s="9"/>
      <c r="N540" s="10"/>
      <c r="O540" s="53"/>
      <c r="P540" s="6"/>
      <c r="Q540" s="6"/>
      <c r="R540" s="18"/>
      <c r="S540" s="21"/>
    </row>
    <row r="541" spans="4:19" x14ac:dyDescent="0.25">
      <c r="D541" s="27"/>
      <c r="E541" s="7"/>
      <c r="H541" s="5"/>
      <c r="I541" s="5"/>
      <c r="K541" s="13"/>
      <c r="L541" s="13"/>
      <c r="M541" s="14"/>
      <c r="N541" s="15"/>
      <c r="O541" s="55"/>
      <c r="P541" s="6"/>
      <c r="Q541" s="6"/>
      <c r="R541" s="7"/>
      <c r="S541" s="7"/>
    </row>
    <row r="542" spans="4:19" x14ac:dyDescent="0.25">
      <c r="D542" s="25"/>
      <c r="E542" s="7"/>
      <c r="H542" s="5"/>
      <c r="I542" s="5"/>
      <c r="K542" s="8"/>
      <c r="L542" s="8"/>
      <c r="M542" s="9"/>
      <c r="N542" s="10"/>
      <c r="O542" s="53"/>
      <c r="P542" s="6"/>
      <c r="Q542" s="6"/>
      <c r="R542" s="12"/>
      <c r="S542" s="16"/>
    </row>
    <row r="543" spans="4:19" x14ac:dyDescent="0.25">
      <c r="D543" s="12"/>
      <c r="E543" s="7"/>
      <c r="H543" s="5"/>
      <c r="I543" s="5"/>
      <c r="K543" s="13"/>
      <c r="L543" s="13"/>
      <c r="M543" s="14"/>
      <c r="N543" s="15"/>
      <c r="O543" s="55"/>
      <c r="P543" s="6"/>
      <c r="Q543" s="6"/>
      <c r="R543" s="7"/>
      <c r="S543" s="7"/>
    </row>
    <row r="544" spans="4:19" x14ac:dyDescent="0.25">
      <c r="D544" s="25"/>
      <c r="E544" s="7"/>
      <c r="H544" s="5"/>
      <c r="I544" s="5"/>
      <c r="K544" s="8"/>
      <c r="L544" s="8"/>
      <c r="M544" s="9"/>
      <c r="N544" s="10"/>
      <c r="O544" s="53"/>
      <c r="P544" s="6"/>
      <c r="Q544" s="6"/>
      <c r="R544" s="18"/>
      <c r="S544" s="21"/>
    </row>
    <row r="545" spans="4:19" x14ac:dyDescent="0.25">
      <c r="D545" s="21"/>
      <c r="E545" s="7"/>
      <c r="H545" s="5"/>
      <c r="I545" s="5"/>
      <c r="K545" s="13"/>
      <c r="L545" s="13"/>
      <c r="M545" s="14"/>
      <c r="N545" s="15"/>
      <c r="O545" s="55"/>
      <c r="P545" s="6"/>
      <c r="Q545" s="6"/>
      <c r="R545" s="7"/>
      <c r="S545" s="23"/>
    </row>
    <row r="546" spans="4:19" x14ac:dyDescent="0.25">
      <c r="D546" s="7"/>
      <c r="E546" s="7"/>
      <c r="H546" s="5"/>
      <c r="I546" s="5"/>
      <c r="K546" s="8"/>
      <c r="L546" s="8"/>
      <c r="M546" s="9"/>
      <c r="N546" s="10"/>
      <c r="O546" s="53"/>
      <c r="P546" s="6"/>
      <c r="Q546" s="6"/>
      <c r="R546" s="12"/>
      <c r="S546" s="12"/>
    </row>
    <row r="547" spans="4:19" x14ac:dyDescent="0.25">
      <c r="D547" s="27"/>
      <c r="E547" s="7"/>
      <c r="H547" s="5"/>
      <c r="I547" s="5"/>
      <c r="K547" s="13"/>
      <c r="L547" s="13"/>
      <c r="M547" s="14"/>
      <c r="N547" s="15"/>
      <c r="O547" s="55"/>
      <c r="P547" s="6"/>
      <c r="Q547" s="6"/>
      <c r="R547" s="22"/>
      <c r="S547" s="23"/>
    </row>
    <row r="548" spans="4:19" x14ac:dyDescent="0.25">
      <c r="D548" s="7"/>
      <c r="E548" s="7"/>
      <c r="H548" s="5"/>
      <c r="I548" s="5"/>
      <c r="K548" s="8"/>
      <c r="L548" s="8"/>
      <c r="M548" s="9"/>
      <c r="N548" s="10"/>
      <c r="O548" s="53"/>
      <c r="P548" s="6"/>
      <c r="Q548" s="6"/>
      <c r="R548" s="12"/>
      <c r="S548" s="16"/>
    </row>
    <row r="549" spans="4:19" x14ac:dyDescent="0.25">
      <c r="D549" s="21"/>
      <c r="E549" s="7"/>
      <c r="H549" s="5"/>
      <c r="I549" s="5"/>
      <c r="K549" s="13"/>
      <c r="L549" s="13"/>
      <c r="M549" s="14"/>
      <c r="N549" s="15"/>
      <c r="O549" s="55"/>
      <c r="P549" s="6"/>
      <c r="Q549" s="6"/>
      <c r="R549" s="22"/>
      <c r="S549" s="23"/>
    </row>
    <row r="550" spans="4:19" x14ac:dyDescent="0.25">
      <c r="D550" s="25"/>
      <c r="E550" s="7"/>
      <c r="H550" s="5"/>
      <c r="I550" s="5"/>
      <c r="K550" s="8"/>
      <c r="L550" s="8"/>
      <c r="M550" s="9"/>
      <c r="N550" s="10"/>
      <c r="O550" s="53"/>
      <c r="P550" s="6"/>
      <c r="Q550" s="6"/>
      <c r="R550" s="18"/>
      <c r="S550" s="21"/>
    </row>
    <row r="551" spans="4:19" x14ac:dyDescent="0.25">
      <c r="D551" s="21"/>
      <c r="E551" s="7"/>
      <c r="H551" s="5"/>
      <c r="I551" s="5"/>
      <c r="K551" s="13"/>
      <c r="L551" s="13"/>
      <c r="M551" s="14"/>
      <c r="N551" s="15"/>
      <c r="O551" s="55"/>
      <c r="P551" s="6"/>
      <c r="Q551" s="6"/>
      <c r="R551" s="22"/>
      <c r="S551" s="23"/>
    </row>
    <row r="552" spans="4:19" x14ac:dyDescent="0.25">
      <c r="D552" s="23"/>
      <c r="E552" s="7"/>
      <c r="H552" s="5"/>
      <c r="I552" s="5"/>
      <c r="K552" s="8"/>
      <c r="L552" s="8"/>
      <c r="M552" s="9"/>
      <c r="N552" s="10"/>
      <c r="O552" s="53"/>
      <c r="P552" s="6"/>
      <c r="Q552" s="6"/>
      <c r="R552" s="26"/>
      <c r="S552" s="27"/>
    </row>
    <row r="553" spans="4:19" x14ac:dyDescent="0.25">
      <c r="D553" s="12"/>
      <c r="E553" s="7"/>
      <c r="H553" s="5"/>
      <c r="I553" s="5"/>
      <c r="K553" s="13"/>
      <c r="L553" s="13"/>
      <c r="M553" s="14"/>
      <c r="N553" s="15"/>
      <c r="O553" s="55"/>
      <c r="P553" s="6"/>
      <c r="Q553" s="6"/>
      <c r="R553" s="22"/>
      <c r="S553" s="23"/>
    </row>
    <row r="554" spans="4:19" x14ac:dyDescent="0.25">
      <c r="D554" s="7"/>
      <c r="E554" s="7"/>
      <c r="H554" s="5"/>
      <c r="I554" s="5"/>
      <c r="K554" s="8"/>
      <c r="L554" s="8"/>
      <c r="M554" s="9"/>
      <c r="N554" s="10"/>
      <c r="O554" s="53"/>
      <c r="P554" s="6"/>
      <c r="Q554" s="6"/>
      <c r="R554" s="12"/>
      <c r="S554" s="16"/>
    </row>
    <row r="555" spans="4:19" x14ac:dyDescent="0.25">
      <c r="D555" s="27"/>
      <c r="E555" s="7"/>
      <c r="H555" s="5"/>
      <c r="I555" s="5"/>
      <c r="K555" s="13"/>
      <c r="L555" s="13"/>
      <c r="M555" s="14"/>
      <c r="N555" s="15"/>
      <c r="O555" s="55"/>
      <c r="P555" s="6"/>
      <c r="Q555" s="6"/>
      <c r="R555" s="7"/>
      <c r="S555" s="11"/>
    </row>
    <row r="556" spans="4:19" x14ac:dyDescent="0.25">
      <c r="D556" s="7"/>
      <c r="E556" s="7"/>
      <c r="H556" s="5"/>
      <c r="I556" s="5"/>
      <c r="K556" s="8"/>
      <c r="L556" s="8"/>
      <c r="M556" s="9"/>
      <c r="N556" s="10"/>
      <c r="O556" s="53"/>
      <c r="P556" s="6"/>
      <c r="Q556" s="6"/>
      <c r="R556" s="12"/>
      <c r="S556" s="16"/>
    </row>
    <row r="557" spans="4:19" x14ac:dyDescent="0.25">
      <c r="D557" s="12"/>
      <c r="E557" s="7"/>
      <c r="H557" s="5"/>
      <c r="I557" s="5"/>
      <c r="K557" s="13"/>
      <c r="L557" s="13"/>
      <c r="M557" s="14"/>
      <c r="N557" s="15"/>
      <c r="O557" s="55"/>
      <c r="P557" s="6"/>
      <c r="Q557" s="6"/>
      <c r="R557" s="24"/>
      <c r="S557" s="25"/>
    </row>
    <row r="558" spans="4:19" x14ac:dyDescent="0.25">
      <c r="D558" s="23"/>
      <c r="E558" s="7"/>
      <c r="H558" s="5"/>
      <c r="I558" s="5"/>
      <c r="K558" s="8"/>
      <c r="L558" s="8"/>
      <c r="M558" s="9"/>
      <c r="N558" s="10"/>
      <c r="O558" s="53"/>
      <c r="P558" s="6"/>
      <c r="Q558" s="6"/>
      <c r="R558" s="12"/>
      <c r="S558" s="21"/>
    </row>
    <row r="559" spans="4:19" x14ac:dyDescent="0.25">
      <c r="D559" s="12"/>
      <c r="E559" s="7"/>
      <c r="H559" s="5"/>
      <c r="I559" s="5"/>
      <c r="K559" s="13"/>
      <c r="L559" s="13"/>
      <c r="M559" s="14"/>
      <c r="N559" s="15"/>
      <c r="O559" s="55"/>
      <c r="P559" s="6"/>
      <c r="Q559" s="6"/>
      <c r="R559" s="22"/>
      <c r="S559" s="23"/>
    </row>
    <row r="560" spans="4:19" x14ac:dyDescent="0.25">
      <c r="D560" s="25"/>
      <c r="E560" s="7"/>
      <c r="H560" s="5"/>
      <c r="I560" s="5"/>
      <c r="K560" s="8"/>
      <c r="L560" s="8"/>
      <c r="M560" s="9"/>
      <c r="N560" s="10"/>
      <c r="O560" s="53"/>
      <c r="P560" s="6"/>
      <c r="Q560" s="6"/>
      <c r="R560" s="26"/>
      <c r="S560" s="27"/>
    </row>
    <row r="561" spans="4:19" x14ac:dyDescent="0.25">
      <c r="D561" s="12"/>
      <c r="E561" s="7"/>
      <c r="H561" s="5"/>
      <c r="I561" s="5"/>
      <c r="K561" s="13"/>
      <c r="L561" s="13"/>
      <c r="M561" s="14"/>
      <c r="N561" s="15"/>
      <c r="O561" s="55"/>
      <c r="P561" s="6"/>
      <c r="Q561" s="6"/>
      <c r="R561" s="22"/>
      <c r="S561" s="23"/>
    </row>
    <row r="562" spans="4:19" x14ac:dyDescent="0.25">
      <c r="D562" s="7"/>
      <c r="E562" s="7"/>
      <c r="H562" s="5"/>
      <c r="I562" s="5"/>
      <c r="K562" s="8"/>
      <c r="L562" s="8"/>
      <c r="M562" s="9"/>
      <c r="N562" s="10"/>
      <c r="O562" s="53"/>
      <c r="P562" s="6"/>
      <c r="Q562" s="6"/>
      <c r="R562" s="12"/>
      <c r="S562" s="12"/>
    </row>
    <row r="563" spans="4:19" x14ac:dyDescent="0.25">
      <c r="D563" s="12"/>
      <c r="E563" s="7"/>
      <c r="H563" s="5"/>
      <c r="I563" s="5"/>
      <c r="K563" s="13"/>
      <c r="L563" s="13"/>
      <c r="M563" s="14"/>
      <c r="N563" s="15"/>
      <c r="O563" s="55"/>
      <c r="P563" s="6"/>
      <c r="Q563" s="6"/>
      <c r="R563" s="7"/>
      <c r="S563" s="11"/>
    </row>
    <row r="564" spans="4:19" x14ac:dyDescent="0.25">
      <c r="D564" s="23"/>
      <c r="E564" s="7"/>
      <c r="H564" s="5"/>
      <c r="I564" s="5"/>
      <c r="K564" s="8"/>
      <c r="L564" s="8"/>
      <c r="M564" s="9"/>
      <c r="N564" s="10"/>
      <c r="O564" s="53"/>
      <c r="P564" s="6"/>
      <c r="Q564" s="6"/>
      <c r="R564" s="18"/>
      <c r="S564" s="21"/>
    </row>
    <row r="565" spans="4:19" x14ac:dyDescent="0.25">
      <c r="D565" s="12"/>
      <c r="E565" s="7"/>
      <c r="H565" s="5"/>
      <c r="I565" s="5"/>
      <c r="K565" s="13"/>
      <c r="L565" s="13"/>
      <c r="M565" s="14"/>
      <c r="N565" s="15"/>
      <c r="O565" s="55"/>
      <c r="P565" s="6"/>
      <c r="Q565" s="6"/>
      <c r="R565" s="7"/>
      <c r="S565" s="11"/>
    </row>
    <row r="566" spans="4:19" x14ac:dyDescent="0.25">
      <c r="D566" s="7"/>
      <c r="E566" s="7"/>
      <c r="H566" s="5"/>
      <c r="I566" s="5"/>
      <c r="K566" s="8"/>
      <c r="L566" s="8"/>
      <c r="M566" s="9"/>
      <c r="N566" s="10"/>
      <c r="O566" s="53"/>
      <c r="P566" s="6"/>
      <c r="Q566" s="6"/>
      <c r="R566" s="12"/>
      <c r="S566" s="12"/>
    </row>
    <row r="567" spans="4:19" x14ac:dyDescent="0.25">
      <c r="D567" s="12"/>
      <c r="E567" s="7"/>
      <c r="H567" s="5"/>
      <c r="I567" s="5"/>
      <c r="K567" s="13"/>
      <c r="L567" s="13"/>
      <c r="M567" s="14"/>
      <c r="N567" s="15"/>
      <c r="O567" s="55"/>
      <c r="P567" s="6"/>
      <c r="Q567" s="6"/>
      <c r="R567" s="7"/>
      <c r="S567" s="17"/>
    </row>
    <row r="568" spans="4:19" x14ac:dyDescent="0.25">
      <c r="D568" s="23"/>
      <c r="E568" s="7"/>
      <c r="H568" s="5"/>
      <c r="I568" s="5"/>
      <c r="K568" s="8"/>
      <c r="L568" s="8"/>
      <c r="M568" s="9"/>
      <c r="N568" s="10"/>
      <c r="O568" s="53"/>
      <c r="P568" s="6"/>
      <c r="Q568" s="6"/>
      <c r="R568" s="26"/>
      <c r="S568" s="27"/>
    </row>
    <row r="569" spans="4:19" x14ac:dyDescent="0.25">
      <c r="D569" s="12"/>
      <c r="E569" s="7"/>
      <c r="H569" s="5"/>
      <c r="I569" s="5"/>
      <c r="K569" s="13"/>
      <c r="L569" s="13"/>
      <c r="M569" s="14"/>
      <c r="N569" s="15"/>
      <c r="O569" s="55"/>
      <c r="P569" s="6"/>
      <c r="Q569" s="6"/>
      <c r="R569" s="22"/>
      <c r="S569" s="23"/>
    </row>
    <row r="570" spans="4:19" x14ac:dyDescent="0.25">
      <c r="D570" s="23"/>
      <c r="E570" s="7"/>
      <c r="H570" s="5"/>
      <c r="I570" s="5"/>
      <c r="K570" s="8"/>
      <c r="L570" s="8"/>
      <c r="M570" s="9"/>
      <c r="N570" s="10"/>
      <c r="O570" s="53"/>
      <c r="P570" s="6"/>
      <c r="Q570" s="6"/>
      <c r="R570" s="26"/>
      <c r="S570" s="27"/>
    </row>
    <row r="571" spans="4:19" x14ac:dyDescent="0.25">
      <c r="D571" s="27"/>
      <c r="E571" s="7"/>
      <c r="H571" s="5"/>
      <c r="I571" s="5"/>
      <c r="K571" s="13"/>
      <c r="L571" s="13"/>
      <c r="M571" s="14"/>
      <c r="N571" s="15"/>
      <c r="O571" s="55"/>
      <c r="P571" s="6"/>
      <c r="Q571" s="6"/>
      <c r="R571" s="7"/>
      <c r="S571" s="25"/>
    </row>
    <row r="572" spans="4:19" x14ac:dyDescent="0.25">
      <c r="D572" s="25"/>
      <c r="E572" s="7"/>
      <c r="H572" s="5"/>
      <c r="I572" s="5"/>
      <c r="K572" s="8"/>
      <c r="L572" s="8"/>
      <c r="M572" s="9"/>
      <c r="N572" s="10"/>
      <c r="O572" s="53"/>
      <c r="P572" s="6"/>
      <c r="Q572" s="6"/>
      <c r="R572" s="18"/>
      <c r="S572" s="21"/>
    </row>
    <row r="573" spans="4:19" x14ac:dyDescent="0.25">
      <c r="D573" s="21"/>
      <c r="E573" s="7"/>
      <c r="H573" s="5"/>
      <c r="I573" s="5"/>
      <c r="K573" s="13"/>
      <c r="L573" s="13"/>
      <c r="M573" s="14"/>
      <c r="N573" s="15"/>
      <c r="O573" s="55"/>
      <c r="P573" s="6"/>
      <c r="Q573" s="6"/>
      <c r="R573" s="7"/>
      <c r="S573" s="7"/>
    </row>
    <row r="574" spans="4:19" x14ac:dyDescent="0.25">
      <c r="D574" s="7"/>
      <c r="E574" s="7"/>
      <c r="H574" s="5"/>
      <c r="I574" s="5"/>
      <c r="K574" s="8"/>
      <c r="L574" s="8"/>
      <c r="M574" s="9"/>
      <c r="N574" s="10"/>
      <c r="O574" s="53"/>
      <c r="P574" s="6"/>
      <c r="Q574" s="6"/>
      <c r="R574" s="26"/>
      <c r="S574" s="27"/>
    </row>
    <row r="575" spans="4:19" x14ac:dyDescent="0.25">
      <c r="D575" s="21"/>
      <c r="E575" s="7"/>
      <c r="H575" s="5"/>
      <c r="I575" s="5"/>
      <c r="K575" s="13"/>
      <c r="L575" s="13"/>
      <c r="M575" s="14"/>
      <c r="N575" s="15"/>
      <c r="O575" s="55"/>
      <c r="P575" s="6"/>
      <c r="Q575" s="6"/>
      <c r="R575" s="24"/>
      <c r="S575" s="25"/>
    </row>
    <row r="576" spans="4:19" x14ac:dyDescent="0.25">
      <c r="D576" s="25"/>
      <c r="E576" s="7"/>
      <c r="H576" s="5"/>
      <c r="I576" s="5"/>
      <c r="K576" s="8"/>
      <c r="L576" s="8"/>
      <c r="M576" s="9"/>
      <c r="N576" s="10"/>
      <c r="O576" s="53"/>
      <c r="P576" s="6"/>
      <c r="Q576" s="6"/>
      <c r="R576" s="26"/>
      <c r="S576" s="27"/>
    </row>
    <row r="577" spans="4:19" x14ac:dyDescent="0.25">
      <c r="D577" s="21"/>
      <c r="E577" s="7"/>
      <c r="H577" s="5"/>
      <c r="I577" s="5"/>
      <c r="K577" s="13"/>
      <c r="L577" s="13"/>
      <c r="M577" s="14"/>
      <c r="N577" s="15"/>
      <c r="O577" s="55"/>
      <c r="P577" s="6"/>
      <c r="Q577" s="6"/>
      <c r="R577" s="7"/>
      <c r="S577" s="23"/>
    </row>
    <row r="578" spans="4:19" x14ac:dyDescent="0.25">
      <c r="D578" s="23"/>
      <c r="E578" s="7"/>
      <c r="H578" s="5"/>
      <c r="I578" s="5"/>
      <c r="K578" s="8"/>
      <c r="L578" s="8"/>
      <c r="M578" s="9"/>
      <c r="N578" s="10"/>
      <c r="O578" s="53"/>
      <c r="P578" s="6"/>
      <c r="Q578" s="6"/>
      <c r="R578" s="12"/>
      <c r="S578" s="16"/>
    </row>
    <row r="579" spans="4:19" x14ac:dyDescent="0.25">
      <c r="D579" s="21"/>
      <c r="E579" s="7"/>
      <c r="H579" s="5"/>
      <c r="I579" s="5"/>
      <c r="K579" s="13"/>
      <c r="L579" s="13"/>
      <c r="M579" s="14"/>
      <c r="N579" s="15"/>
      <c r="O579" s="55"/>
      <c r="P579" s="6"/>
      <c r="Q579" s="6"/>
      <c r="R579" s="22"/>
      <c r="S579" s="23"/>
    </row>
    <row r="580" spans="4:19" x14ac:dyDescent="0.25">
      <c r="D580" s="25"/>
      <c r="E580" s="7"/>
      <c r="H580" s="5"/>
      <c r="I580" s="5"/>
      <c r="K580" s="8"/>
      <c r="L580" s="8"/>
      <c r="M580" s="9"/>
      <c r="N580" s="10"/>
      <c r="O580" s="53"/>
      <c r="P580" s="6"/>
      <c r="Q580" s="6"/>
      <c r="R580" s="18"/>
      <c r="S580" s="21"/>
    </row>
    <row r="581" spans="4:19" x14ac:dyDescent="0.25">
      <c r="D581" s="27"/>
      <c r="E581" s="7"/>
      <c r="H581" s="5"/>
      <c r="I581" s="5"/>
      <c r="K581" s="13"/>
      <c r="L581" s="13"/>
      <c r="M581" s="14"/>
      <c r="N581" s="15"/>
      <c r="O581" s="55"/>
      <c r="P581" s="6"/>
      <c r="Q581" s="6"/>
      <c r="R581" s="7"/>
      <c r="S581" s="7"/>
    </row>
    <row r="582" spans="4:19" x14ac:dyDescent="0.25">
      <c r="D582" s="7"/>
      <c r="E582" s="7"/>
      <c r="H582" s="5"/>
      <c r="I582" s="5"/>
      <c r="K582" s="8"/>
      <c r="L582" s="8"/>
      <c r="M582" s="9"/>
      <c r="N582" s="10"/>
      <c r="O582" s="53"/>
      <c r="P582" s="6"/>
      <c r="Q582" s="6"/>
      <c r="R582" s="12"/>
      <c r="S582" s="21"/>
    </row>
    <row r="583" spans="4:19" x14ac:dyDescent="0.25">
      <c r="D583" s="12"/>
      <c r="E583" s="7"/>
      <c r="H583" s="5"/>
      <c r="I583" s="5"/>
      <c r="K583" s="13"/>
      <c r="L583" s="13"/>
      <c r="M583" s="14"/>
      <c r="N583" s="15"/>
      <c r="O583" s="55"/>
      <c r="P583" s="6"/>
      <c r="Q583" s="6"/>
      <c r="R583" s="22"/>
      <c r="S583" s="23"/>
    </row>
    <row r="584" spans="4:19" x14ac:dyDescent="0.25">
      <c r="D584" s="25"/>
      <c r="E584" s="7"/>
      <c r="H584" s="5"/>
      <c r="I584" s="5"/>
      <c r="K584" s="8"/>
      <c r="L584" s="8"/>
      <c r="M584" s="9"/>
      <c r="N584" s="10"/>
      <c r="O584" s="53"/>
      <c r="P584" s="6"/>
      <c r="Q584" s="6"/>
      <c r="R584" s="18"/>
      <c r="S584" s="21"/>
    </row>
    <row r="585" spans="4:19" x14ac:dyDescent="0.25">
      <c r="D585" s="27"/>
      <c r="E585" s="7"/>
      <c r="H585" s="5"/>
      <c r="I585" s="5"/>
      <c r="K585" s="13"/>
      <c r="L585" s="13"/>
      <c r="M585" s="14"/>
      <c r="N585" s="15"/>
      <c r="O585" s="55"/>
      <c r="P585" s="6"/>
      <c r="Q585" s="6"/>
      <c r="R585" s="24"/>
      <c r="S585" s="25"/>
    </row>
    <row r="586" spans="4:19" x14ac:dyDescent="0.25">
      <c r="D586" s="25"/>
      <c r="E586" s="7"/>
      <c r="H586" s="5"/>
      <c r="I586" s="5"/>
      <c r="K586" s="8"/>
      <c r="L586" s="8"/>
      <c r="M586" s="9"/>
      <c r="N586" s="10"/>
      <c r="O586" s="53"/>
      <c r="P586" s="6"/>
      <c r="Q586" s="6"/>
      <c r="R586" s="12"/>
      <c r="S586" s="16"/>
    </row>
    <row r="587" spans="4:19" x14ac:dyDescent="0.25">
      <c r="D587" s="27"/>
      <c r="E587" s="7"/>
      <c r="H587" s="5"/>
      <c r="I587" s="5"/>
      <c r="K587" s="13"/>
      <c r="L587" s="13"/>
      <c r="M587" s="14"/>
      <c r="N587" s="15"/>
      <c r="O587" s="55"/>
      <c r="P587" s="6"/>
      <c r="Q587" s="6"/>
      <c r="R587" s="7"/>
      <c r="S587" s="11"/>
    </row>
    <row r="588" spans="4:19" x14ac:dyDescent="0.25">
      <c r="D588" s="7"/>
      <c r="E588" s="7"/>
      <c r="H588" s="5"/>
      <c r="I588" s="5"/>
      <c r="K588" s="8"/>
      <c r="L588" s="8"/>
      <c r="M588" s="9"/>
      <c r="N588" s="10"/>
      <c r="O588" s="53"/>
      <c r="P588" s="6"/>
      <c r="Q588" s="6"/>
      <c r="R588" s="26"/>
      <c r="S588" s="27"/>
    </row>
    <row r="589" spans="4:19" x14ac:dyDescent="0.25">
      <c r="D589" s="12"/>
      <c r="E589" s="7"/>
      <c r="H589" s="5"/>
      <c r="I589" s="5"/>
      <c r="K589" s="13"/>
      <c r="L589" s="13"/>
      <c r="M589" s="14"/>
      <c r="N589" s="15"/>
      <c r="O589" s="55"/>
      <c r="P589" s="6"/>
      <c r="Q589" s="6"/>
      <c r="R589" s="24"/>
      <c r="S589" s="25"/>
    </row>
    <row r="590" spans="4:19" x14ac:dyDescent="0.25">
      <c r="D590" s="7"/>
      <c r="E590" s="7"/>
      <c r="H590" s="5"/>
      <c r="I590" s="5"/>
      <c r="K590" s="8"/>
      <c r="L590" s="8"/>
      <c r="M590" s="9"/>
      <c r="N590" s="10"/>
      <c r="O590" s="53"/>
      <c r="P590" s="6"/>
      <c r="Q590" s="6"/>
      <c r="R590" s="12"/>
      <c r="S590" s="21"/>
    </row>
    <row r="591" spans="4:19" x14ac:dyDescent="0.25">
      <c r="D591" s="12"/>
      <c r="E591" s="7"/>
      <c r="H591" s="5"/>
      <c r="I591" s="5"/>
      <c r="K591" s="13"/>
      <c r="L591" s="13"/>
      <c r="M591" s="14"/>
      <c r="N591" s="15"/>
      <c r="O591" s="55"/>
      <c r="P591" s="6"/>
      <c r="Q591" s="6"/>
      <c r="R591" s="24"/>
      <c r="S591" s="25"/>
    </row>
    <row r="592" spans="4:19" x14ac:dyDescent="0.25">
      <c r="D592" s="25"/>
      <c r="E592" s="7"/>
      <c r="H592" s="5"/>
      <c r="I592" s="5"/>
      <c r="K592" s="8"/>
      <c r="L592" s="8"/>
      <c r="M592" s="9"/>
      <c r="N592" s="10"/>
      <c r="O592" s="53"/>
      <c r="P592" s="6"/>
      <c r="Q592" s="6"/>
      <c r="R592" s="12"/>
      <c r="S592" s="16"/>
    </row>
    <row r="593" spans="4:19" x14ac:dyDescent="0.25">
      <c r="D593" s="21"/>
      <c r="E593" s="7"/>
      <c r="H593" s="5"/>
      <c r="I593" s="5"/>
      <c r="K593" s="13"/>
      <c r="L593" s="13"/>
      <c r="M593" s="14"/>
      <c r="N593" s="15"/>
      <c r="O593" s="55"/>
      <c r="P593" s="6"/>
      <c r="Q593" s="6"/>
      <c r="R593" s="24"/>
      <c r="S593" s="25"/>
    </row>
    <row r="594" spans="4:19" x14ac:dyDescent="0.25">
      <c r="D594" s="25"/>
      <c r="E594" s="7"/>
      <c r="H594" s="5"/>
      <c r="I594" s="5"/>
      <c r="K594" s="8"/>
      <c r="L594" s="8"/>
      <c r="M594" s="9"/>
      <c r="N594" s="10"/>
      <c r="O594" s="53"/>
      <c r="P594" s="6"/>
      <c r="Q594" s="6"/>
      <c r="R594" s="18"/>
      <c r="S594" s="21"/>
    </row>
    <row r="595" spans="4:19" x14ac:dyDescent="0.25">
      <c r="D595" s="27"/>
      <c r="E595" s="7"/>
      <c r="H595" s="5"/>
      <c r="I595" s="5"/>
      <c r="K595" s="13"/>
      <c r="L595" s="13"/>
      <c r="M595" s="14"/>
      <c r="N595" s="15"/>
      <c r="O595" s="55"/>
      <c r="P595" s="6"/>
      <c r="Q595" s="6"/>
      <c r="R595" s="24"/>
      <c r="S595" s="25"/>
    </row>
    <row r="596" spans="4:19" x14ac:dyDescent="0.25">
      <c r="D596" s="23"/>
      <c r="E596" s="7"/>
      <c r="H596" s="5"/>
      <c r="I596" s="5"/>
      <c r="K596" s="8"/>
      <c r="L596" s="8"/>
      <c r="M596" s="9"/>
      <c r="N596" s="10"/>
      <c r="O596" s="53"/>
      <c r="P596" s="6"/>
      <c r="Q596" s="6"/>
      <c r="R596" s="18"/>
      <c r="S596" s="21"/>
    </row>
    <row r="597" spans="4:19" x14ac:dyDescent="0.25">
      <c r="D597" s="27"/>
      <c r="E597" s="7"/>
      <c r="H597" s="5"/>
      <c r="I597" s="5"/>
      <c r="K597" s="13"/>
      <c r="L597" s="13"/>
      <c r="M597" s="14"/>
      <c r="N597" s="15"/>
      <c r="O597" s="55"/>
      <c r="P597" s="6"/>
      <c r="Q597" s="6"/>
      <c r="R597" s="22"/>
      <c r="S597" s="23"/>
    </row>
    <row r="598" spans="4:19" x14ac:dyDescent="0.25">
      <c r="D598" s="25"/>
      <c r="E598" s="7"/>
      <c r="H598" s="5"/>
      <c r="I598" s="5"/>
      <c r="K598" s="8"/>
      <c r="L598" s="8"/>
      <c r="M598" s="9"/>
      <c r="N598" s="10"/>
      <c r="O598" s="53"/>
      <c r="P598" s="6"/>
      <c r="Q598" s="6"/>
      <c r="R598" s="18"/>
      <c r="S598" s="21"/>
    </row>
    <row r="599" spans="4:19" x14ac:dyDescent="0.25">
      <c r="D599" s="27"/>
      <c r="E599" s="7"/>
      <c r="H599" s="5"/>
      <c r="I599" s="5"/>
      <c r="K599" s="13"/>
      <c r="L599" s="13"/>
      <c r="M599" s="14"/>
      <c r="N599" s="15"/>
      <c r="O599" s="55"/>
      <c r="P599" s="6"/>
      <c r="Q599" s="6"/>
      <c r="R599" s="7"/>
      <c r="S599" s="7"/>
    </row>
    <row r="600" spans="4:19" x14ac:dyDescent="0.25">
      <c r="D600" s="23"/>
      <c r="E600" s="7"/>
      <c r="H600" s="5"/>
      <c r="I600" s="5"/>
      <c r="K600" s="8"/>
      <c r="L600" s="8"/>
      <c r="M600" s="9"/>
      <c r="N600" s="10"/>
      <c r="O600" s="53"/>
      <c r="P600" s="6"/>
      <c r="Q600" s="6"/>
      <c r="R600" s="12"/>
      <c r="S600" s="21"/>
    </row>
    <row r="601" spans="4:19" x14ac:dyDescent="0.25">
      <c r="D601" s="12"/>
      <c r="E601" s="7"/>
      <c r="H601" s="5"/>
      <c r="I601" s="5"/>
      <c r="K601" s="13"/>
      <c r="L601" s="13"/>
      <c r="M601" s="14"/>
      <c r="N601" s="15"/>
      <c r="O601" s="55"/>
      <c r="P601" s="6"/>
      <c r="Q601" s="6"/>
      <c r="R601" s="7"/>
      <c r="S601" s="23"/>
    </row>
    <row r="602" spans="4:19" x14ac:dyDescent="0.25">
      <c r="D602" s="7"/>
      <c r="E602" s="7"/>
      <c r="H602" s="5"/>
      <c r="I602" s="5"/>
      <c r="K602" s="8"/>
      <c r="L602" s="8"/>
      <c r="M602" s="9"/>
      <c r="N602" s="10"/>
      <c r="O602" s="53"/>
      <c r="P602" s="6"/>
      <c r="Q602" s="6"/>
      <c r="R602" s="12"/>
      <c r="S602" s="16"/>
    </row>
    <row r="603" spans="4:19" x14ac:dyDescent="0.25">
      <c r="D603" s="27"/>
      <c r="E603" s="7"/>
      <c r="H603" s="5"/>
      <c r="I603" s="5"/>
      <c r="K603" s="13"/>
      <c r="L603" s="13"/>
      <c r="M603" s="14"/>
      <c r="N603" s="15"/>
      <c r="O603" s="55"/>
      <c r="P603" s="6"/>
      <c r="Q603" s="6"/>
      <c r="R603" s="7"/>
      <c r="S603" s="11"/>
    </row>
    <row r="604" spans="4:19" x14ac:dyDescent="0.25">
      <c r="D604" s="7"/>
      <c r="E604" s="7"/>
      <c r="H604" s="5"/>
      <c r="I604" s="5"/>
      <c r="K604" s="8"/>
      <c r="L604" s="8"/>
      <c r="M604" s="9"/>
      <c r="N604" s="10"/>
      <c r="O604" s="53"/>
      <c r="P604" s="6"/>
      <c r="Q604" s="6"/>
      <c r="R604" s="26"/>
      <c r="S604" s="27"/>
    </row>
    <row r="605" spans="4:19" x14ac:dyDescent="0.25">
      <c r="D605" s="12"/>
      <c r="E605" s="7"/>
      <c r="H605" s="5"/>
      <c r="I605" s="5"/>
      <c r="K605" s="13"/>
      <c r="L605" s="13"/>
      <c r="M605" s="14"/>
      <c r="N605" s="15"/>
      <c r="O605" s="55"/>
      <c r="P605" s="6"/>
      <c r="Q605" s="6"/>
      <c r="R605" s="24"/>
      <c r="S605" s="25"/>
    </row>
    <row r="606" spans="4:19" x14ac:dyDescent="0.25">
      <c r="D606" s="25"/>
      <c r="E606" s="7"/>
      <c r="H606" s="5"/>
      <c r="I606" s="5"/>
      <c r="K606" s="8"/>
      <c r="L606" s="8"/>
      <c r="M606" s="9"/>
      <c r="N606" s="10"/>
      <c r="O606" s="53"/>
      <c r="P606" s="6"/>
      <c r="Q606" s="6"/>
      <c r="R606" s="18"/>
      <c r="S606" s="21"/>
    </row>
    <row r="607" spans="4:19" x14ac:dyDescent="0.25">
      <c r="D607" s="12"/>
      <c r="E607" s="7"/>
      <c r="H607" s="5"/>
      <c r="I607" s="5"/>
      <c r="K607" s="13"/>
      <c r="L607" s="13"/>
      <c r="M607" s="14"/>
      <c r="N607" s="15"/>
      <c r="O607" s="55"/>
      <c r="P607" s="6"/>
      <c r="Q607" s="6"/>
      <c r="R607" s="22"/>
      <c r="S607" s="23"/>
    </row>
    <row r="608" spans="4:19" x14ac:dyDescent="0.25">
      <c r="D608" s="23"/>
      <c r="E608" s="7"/>
      <c r="H608" s="5"/>
      <c r="I608" s="5"/>
      <c r="K608" s="8"/>
      <c r="L608" s="8"/>
      <c r="M608" s="9"/>
      <c r="N608" s="10"/>
      <c r="O608" s="53"/>
      <c r="P608" s="6"/>
      <c r="Q608" s="6"/>
      <c r="R608" s="18"/>
      <c r="S608" s="21"/>
    </row>
    <row r="609" spans="4:19" x14ac:dyDescent="0.25">
      <c r="D609" s="27"/>
      <c r="E609" s="7"/>
      <c r="H609" s="5"/>
      <c r="I609" s="5"/>
      <c r="K609" s="13"/>
      <c r="L609" s="13"/>
      <c r="M609" s="14"/>
      <c r="N609" s="15"/>
      <c r="O609" s="55"/>
      <c r="P609" s="6"/>
      <c r="Q609" s="6"/>
      <c r="R609" s="24"/>
      <c r="S609" s="25"/>
    </row>
    <row r="610" spans="4:19" x14ac:dyDescent="0.25">
      <c r="D610" s="7"/>
      <c r="E610" s="7"/>
      <c r="H610" s="5"/>
      <c r="I610" s="5"/>
      <c r="K610" s="8"/>
      <c r="L610" s="8"/>
      <c r="M610" s="9"/>
      <c r="N610" s="10"/>
      <c r="O610" s="53"/>
      <c r="P610" s="6"/>
      <c r="Q610" s="6"/>
      <c r="R610" s="26"/>
      <c r="S610" s="27"/>
    </row>
    <row r="611" spans="4:19" x14ac:dyDescent="0.25">
      <c r="D611" s="27"/>
      <c r="E611" s="7"/>
      <c r="H611" s="5"/>
      <c r="I611" s="5"/>
      <c r="K611" s="13"/>
      <c r="L611" s="13"/>
      <c r="M611" s="14"/>
      <c r="N611" s="15"/>
      <c r="O611" s="55"/>
      <c r="P611" s="6"/>
      <c r="Q611" s="6"/>
      <c r="R611" s="7"/>
      <c r="S611" s="11"/>
    </row>
    <row r="612" spans="4:19" x14ac:dyDescent="0.25">
      <c r="D612" s="23"/>
      <c r="E612" s="7"/>
      <c r="H612" s="5"/>
      <c r="I612" s="5"/>
      <c r="K612" s="8"/>
      <c r="L612" s="8"/>
      <c r="M612" s="9"/>
      <c r="N612" s="10"/>
      <c r="O612" s="53"/>
      <c r="P612" s="6"/>
      <c r="Q612" s="6"/>
      <c r="R612" s="26"/>
      <c r="S612" s="27"/>
    </row>
    <row r="613" spans="4:19" x14ac:dyDescent="0.25">
      <c r="D613" s="12"/>
      <c r="E613" s="7"/>
      <c r="H613" s="5"/>
      <c r="I613" s="5"/>
      <c r="K613" s="13"/>
      <c r="L613" s="13"/>
      <c r="M613" s="14"/>
      <c r="N613" s="15"/>
      <c r="O613" s="55"/>
      <c r="P613" s="6"/>
      <c r="Q613" s="6"/>
      <c r="R613" s="24"/>
      <c r="S613" s="25"/>
    </row>
    <row r="614" spans="4:19" x14ac:dyDescent="0.25">
      <c r="D614" s="7"/>
      <c r="E614" s="7"/>
      <c r="H614" s="5"/>
      <c r="I614" s="5"/>
      <c r="K614" s="8"/>
      <c r="L614" s="8"/>
      <c r="M614" s="9"/>
      <c r="N614" s="10"/>
      <c r="O614" s="53"/>
      <c r="P614" s="6"/>
      <c r="Q614" s="6"/>
      <c r="R614" s="26"/>
      <c r="S614" s="27"/>
    </row>
    <row r="615" spans="4:19" x14ac:dyDescent="0.25">
      <c r="D615" s="27"/>
      <c r="E615" s="7"/>
      <c r="H615" s="5"/>
      <c r="I615" s="5"/>
      <c r="K615" s="13"/>
      <c r="L615" s="13"/>
      <c r="M615" s="14"/>
      <c r="N615" s="15"/>
      <c r="O615" s="55"/>
      <c r="P615" s="6"/>
      <c r="Q615" s="6"/>
      <c r="R615" s="7"/>
      <c r="S615" s="11"/>
    </row>
    <row r="616" spans="4:19" x14ac:dyDescent="0.25">
      <c r="D616" s="25"/>
      <c r="E616" s="7"/>
      <c r="H616" s="5"/>
      <c r="I616" s="5"/>
      <c r="K616" s="8"/>
      <c r="L616" s="8"/>
      <c r="M616" s="9"/>
      <c r="N616" s="10"/>
      <c r="O616" s="53"/>
      <c r="P616" s="6"/>
      <c r="Q616" s="6"/>
      <c r="R616" s="18"/>
      <c r="S616" s="21"/>
    </row>
    <row r="617" spans="4:19" x14ac:dyDescent="0.25">
      <c r="D617" s="27"/>
      <c r="E617" s="7"/>
      <c r="H617" s="5"/>
      <c r="I617" s="5"/>
      <c r="K617" s="13"/>
      <c r="L617" s="13"/>
      <c r="M617" s="14"/>
      <c r="N617" s="15"/>
      <c r="O617" s="55"/>
      <c r="P617" s="6"/>
      <c r="Q617" s="6"/>
      <c r="R617" s="7"/>
      <c r="S617" s="25"/>
    </row>
    <row r="618" spans="4:19" x14ac:dyDescent="0.25">
      <c r="D618" s="25"/>
      <c r="E618" s="7"/>
      <c r="H618" s="5"/>
      <c r="I618" s="5"/>
      <c r="K618" s="8"/>
      <c r="L618" s="8"/>
      <c r="M618" s="9"/>
      <c r="N618" s="10"/>
      <c r="O618" s="53"/>
      <c r="P618" s="6"/>
      <c r="Q618" s="6"/>
      <c r="R618" s="18"/>
      <c r="S618" s="21"/>
    </row>
    <row r="619" spans="4:19" x14ac:dyDescent="0.25">
      <c r="D619" s="27"/>
      <c r="E619" s="7"/>
      <c r="H619" s="5"/>
      <c r="I619" s="5"/>
      <c r="K619" s="13"/>
      <c r="L619" s="13"/>
      <c r="M619" s="14"/>
      <c r="N619" s="15"/>
      <c r="O619" s="55"/>
      <c r="P619" s="6"/>
      <c r="Q619" s="6"/>
      <c r="R619" s="22"/>
      <c r="S619" s="23"/>
    </row>
    <row r="620" spans="4:19" x14ac:dyDescent="0.25">
      <c r="D620" s="23"/>
      <c r="E620" s="7"/>
      <c r="H620" s="5"/>
      <c r="I620" s="5"/>
      <c r="K620" s="8"/>
      <c r="L620" s="8"/>
      <c r="M620" s="9"/>
      <c r="N620" s="10"/>
      <c r="O620" s="53"/>
      <c r="P620" s="6"/>
      <c r="Q620" s="6"/>
      <c r="R620" s="12"/>
      <c r="S620" s="16"/>
    </row>
    <row r="621" spans="4:19" x14ac:dyDescent="0.25">
      <c r="D621" s="21"/>
      <c r="E621" s="7"/>
      <c r="H621" s="5"/>
      <c r="I621" s="5"/>
      <c r="K621" s="13"/>
      <c r="L621" s="13"/>
      <c r="M621" s="14"/>
      <c r="N621" s="15"/>
      <c r="O621" s="55"/>
      <c r="P621" s="6"/>
      <c r="Q621" s="6"/>
      <c r="R621" s="22"/>
      <c r="S621" s="23"/>
    </row>
    <row r="622" spans="4:19" x14ac:dyDescent="0.25">
      <c r="D622" s="7"/>
      <c r="E622" s="7"/>
      <c r="H622" s="5"/>
      <c r="I622" s="5"/>
      <c r="K622" s="8"/>
      <c r="L622" s="8"/>
      <c r="M622" s="9"/>
      <c r="N622" s="10"/>
      <c r="O622" s="53"/>
      <c r="P622" s="6"/>
      <c r="Q622" s="6"/>
      <c r="R622" s="18"/>
      <c r="S622" s="21"/>
    </row>
    <row r="623" spans="4:19" x14ac:dyDescent="0.25">
      <c r="D623" s="21"/>
      <c r="E623" s="7"/>
      <c r="H623" s="5"/>
      <c r="I623" s="5"/>
      <c r="K623" s="13"/>
      <c r="L623" s="13"/>
      <c r="M623" s="14"/>
      <c r="N623" s="15"/>
      <c r="O623" s="55"/>
      <c r="P623" s="6"/>
      <c r="Q623" s="6"/>
      <c r="R623" s="24"/>
      <c r="S623" s="25"/>
    </row>
    <row r="624" spans="4:19" x14ac:dyDescent="0.25">
      <c r="D624" s="23"/>
      <c r="E624" s="7"/>
      <c r="H624" s="5"/>
      <c r="I624" s="5"/>
      <c r="K624" s="8"/>
      <c r="L624" s="8"/>
      <c r="M624" s="9"/>
      <c r="N624" s="10"/>
      <c r="O624" s="53"/>
      <c r="P624" s="6"/>
      <c r="Q624" s="6"/>
      <c r="R624" s="26"/>
      <c r="S624" s="27"/>
    </row>
    <row r="625" spans="4:19" x14ac:dyDescent="0.25">
      <c r="D625" s="21"/>
      <c r="E625" s="7"/>
      <c r="H625" s="5"/>
      <c r="I625" s="5"/>
      <c r="K625" s="13"/>
      <c r="L625" s="13"/>
      <c r="M625" s="14"/>
      <c r="N625" s="15"/>
      <c r="O625" s="55"/>
      <c r="P625" s="6"/>
      <c r="Q625" s="6"/>
      <c r="R625" s="24"/>
      <c r="S625" s="25"/>
    </row>
    <row r="626" spans="4:19" x14ac:dyDescent="0.25">
      <c r="D626" s="25"/>
      <c r="E626" s="7"/>
      <c r="H626" s="5"/>
      <c r="I626" s="5"/>
      <c r="K626" s="8"/>
      <c r="L626" s="8"/>
      <c r="M626" s="9"/>
      <c r="N626" s="10"/>
      <c r="O626" s="53"/>
      <c r="P626" s="6"/>
      <c r="Q626" s="6"/>
      <c r="R626" s="18"/>
      <c r="S626" s="21"/>
    </row>
    <row r="627" spans="4:19" x14ac:dyDescent="0.25">
      <c r="D627" s="27"/>
      <c r="E627" s="7"/>
      <c r="H627" s="5"/>
      <c r="I627" s="5"/>
      <c r="K627" s="13"/>
      <c r="L627" s="13"/>
      <c r="M627" s="14"/>
      <c r="N627" s="15"/>
      <c r="O627" s="55"/>
      <c r="P627" s="6"/>
      <c r="Q627" s="6"/>
      <c r="R627" s="22"/>
      <c r="S627" s="23"/>
    </row>
    <row r="628" spans="4:19" x14ac:dyDescent="0.25">
      <c r="D628" s="7"/>
      <c r="E628" s="7"/>
      <c r="H628" s="5"/>
      <c r="I628" s="5"/>
      <c r="K628" s="8"/>
      <c r="L628" s="8"/>
      <c r="M628" s="9"/>
      <c r="N628" s="10"/>
      <c r="O628" s="53"/>
      <c r="P628" s="6"/>
      <c r="Q628" s="6"/>
      <c r="R628" s="18"/>
      <c r="S628" s="21"/>
    </row>
    <row r="629" spans="4:19" x14ac:dyDescent="0.25">
      <c r="D629" s="27"/>
      <c r="E629" s="7"/>
      <c r="H629" s="5"/>
      <c r="I629" s="5"/>
      <c r="K629" s="13"/>
      <c r="L629" s="13"/>
      <c r="M629" s="14"/>
      <c r="N629" s="15"/>
      <c r="O629" s="55"/>
      <c r="P629" s="6"/>
      <c r="Q629" s="6"/>
      <c r="R629" s="24"/>
      <c r="S629" s="25"/>
    </row>
    <row r="630" spans="4:19" x14ac:dyDescent="0.25">
      <c r="D630" s="23"/>
      <c r="E630" s="7"/>
      <c r="H630" s="5"/>
      <c r="I630" s="5"/>
      <c r="K630" s="8"/>
      <c r="L630" s="8"/>
      <c r="M630" s="9"/>
      <c r="N630" s="10"/>
      <c r="O630" s="53"/>
      <c r="P630" s="6"/>
      <c r="Q630" s="6"/>
      <c r="R630" s="18"/>
      <c r="S630" s="21"/>
    </row>
    <row r="631" spans="4:19" x14ac:dyDescent="0.25">
      <c r="D631" s="27"/>
      <c r="E631" s="7"/>
      <c r="H631" s="5"/>
      <c r="I631" s="5"/>
      <c r="K631" s="13"/>
      <c r="L631" s="13"/>
      <c r="M631" s="14"/>
      <c r="N631" s="15"/>
      <c r="O631" s="55"/>
      <c r="P631" s="6"/>
      <c r="Q631" s="6"/>
      <c r="R631" s="22"/>
      <c r="S631" s="23"/>
    </row>
    <row r="632" spans="4:19" x14ac:dyDescent="0.25">
      <c r="D632" s="23"/>
      <c r="E632" s="7"/>
      <c r="H632" s="5"/>
      <c r="I632" s="5"/>
      <c r="K632" s="8"/>
      <c r="L632" s="8"/>
      <c r="M632" s="9"/>
      <c r="N632" s="10"/>
      <c r="O632" s="53"/>
      <c r="P632" s="6"/>
      <c r="Q632" s="6"/>
      <c r="R632" s="12"/>
      <c r="S632" s="21"/>
    </row>
    <row r="633" spans="4:19" x14ac:dyDescent="0.25">
      <c r="D633" s="27"/>
      <c r="E633" s="7"/>
      <c r="H633" s="5"/>
      <c r="I633" s="5"/>
      <c r="K633" s="13"/>
      <c r="L633" s="13"/>
      <c r="M633" s="14"/>
      <c r="N633" s="15"/>
      <c r="O633" s="55"/>
      <c r="P633" s="6"/>
      <c r="Q633" s="6"/>
      <c r="R633" s="24"/>
      <c r="S633" s="25"/>
    </row>
    <row r="634" spans="4:19" x14ac:dyDescent="0.25">
      <c r="D634" s="25"/>
      <c r="E634" s="7"/>
      <c r="H634" s="5"/>
      <c r="I634" s="5"/>
      <c r="K634" s="8"/>
      <c r="L634" s="8"/>
      <c r="M634" s="9"/>
      <c r="N634" s="10"/>
      <c r="O634" s="53"/>
      <c r="P634" s="6"/>
      <c r="Q634" s="6"/>
      <c r="R634" s="12"/>
      <c r="S634" s="16"/>
    </row>
    <row r="635" spans="4:19" x14ac:dyDescent="0.25">
      <c r="D635" s="21"/>
      <c r="E635" s="7"/>
      <c r="H635" s="5"/>
      <c r="I635" s="5"/>
      <c r="K635" s="13"/>
      <c r="L635" s="13"/>
      <c r="M635" s="14"/>
      <c r="N635" s="15"/>
      <c r="O635" s="55"/>
      <c r="P635" s="6"/>
      <c r="Q635" s="6"/>
      <c r="R635" s="7"/>
      <c r="S635" s="23"/>
    </row>
    <row r="636" spans="4:19" x14ac:dyDescent="0.25">
      <c r="D636" s="7"/>
      <c r="E636" s="7"/>
      <c r="H636" s="5"/>
      <c r="I636" s="5"/>
      <c r="K636" s="8"/>
      <c r="L636" s="8"/>
      <c r="M636" s="9"/>
      <c r="N636" s="10"/>
      <c r="O636" s="53"/>
      <c r="P636" s="6"/>
      <c r="Q636" s="6"/>
      <c r="R636" s="26"/>
      <c r="S636" s="27"/>
    </row>
    <row r="637" spans="4:19" x14ac:dyDescent="0.25">
      <c r="D637" s="21"/>
      <c r="E637" s="7"/>
      <c r="H637" s="5"/>
      <c r="I637" s="5"/>
      <c r="K637" s="13"/>
      <c r="L637" s="13"/>
      <c r="M637" s="14"/>
      <c r="N637" s="15"/>
      <c r="O637" s="55"/>
      <c r="P637" s="6"/>
      <c r="Q637" s="6"/>
      <c r="R637" s="22"/>
      <c r="S637" s="20"/>
    </row>
    <row r="638" spans="4:19" x14ac:dyDescent="0.25">
      <c r="D638" s="25"/>
      <c r="E638" s="7"/>
      <c r="H638" s="5"/>
      <c r="I638" s="5"/>
      <c r="K638" s="8"/>
      <c r="L638" s="8"/>
      <c r="M638" s="9"/>
      <c r="N638" s="10"/>
      <c r="O638" s="53"/>
      <c r="P638" s="6"/>
      <c r="Q638" s="6"/>
      <c r="R638" s="18"/>
      <c r="S638" s="21"/>
    </row>
    <row r="639" spans="4:19" x14ac:dyDescent="0.25">
      <c r="D639" s="12"/>
      <c r="E639" s="7"/>
      <c r="H639" s="5"/>
      <c r="I639" s="5"/>
      <c r="K639" s="13"/>
      <c r="L639" s="13"/>
      <c r="M639" s="14"/>
      <c r="N639" s="15"/>
      <c r="O639" s="55"/>
      <c r="P639" s="6"/>
      <c r="Q639" s="6"/>
      <c r="R639" s="22"/>
      <c r="S639" s="23"/>
    </row>
    <row r="640" spans="4:19" x14ac:dyDescent="0.25">
      <c r="D640" s="23"/>
      <c r="E640" s="7"/>
      <c r="H640" s="5"/>
      <c r="I640" s="5"/>
      <c r="K640" s="8"/>
      <c r="L640" s="8"/>
      <c r="M640" s="9"/>
      <c r="N640" s="10"/>
      <c r="O640" s="53"/>
      <c r="P640" s="6"/>
      <c r="Q640" s="6"/>
      <c r="R640" s="12"/>
      <c r="S640" s="12"/>
    </row>
    <row r="641" spans="4:19" x14ac:dyDescent="0.25">
      <c r="D641" s="12"/>
      <c r="E641" s="7"/>
      <c r="H641" s="5"/>
      <c r="I641" s="5"/>
      <c r="K641" s="13"/>
      <c r="L641" s="13"/>
      <c r="M641" s="14"/>
      <c r="N641" s="15"/>
      <c r="O641" s="55"/>
      <c r="P641" s="6"/>
      <c r="Q641" s="6"/>
      <c r="R641" s="24"/>
      <c r="S641" s="25"/>
    </row>
    <row r="642" spans="4:19" x14ac:dyDescent="0.25">
      <c r="D642" s="25"/>
      <c r="E642" s="7"/>
      <c r="H642" s="5"/>
      <c r="I642" s="5"/>
      <c r="K642" s="8"/>
      <c r="L642" s="8"/>
      <c r="M642" s="9"/>
      <c r="N642" s="10"/>
      <c r="O642" s="53"/>
      <c r="P642" s="6"/>
      <c r="Q642" s="6"/>
      <c r="R642" s="18"/>
      <c r="S642" s="21"/>
    </row>
    <row r="643" spans="4:19" x14ac:dyDescent="0.25">
      <c r="D643" s="12"/>
      <c r="E643" s="7"/>
      <c r="H643" s="5"/>
      <c r="I643" s="5"/>
      <c r="K643" s="13"/>
      <c r="L643" s="13"/>
      <c r="M643" s="14"/>
      <c r="N643" s="15"/>
      <c r="O643" s="55"/>
      <c r="P643" s="6"/>
      <c r="Q643" s="6"/>
      <c r="R643" s="22"/>
      <c r="S643" s="23"/>
    </row>
    <row r="644" spans="4:19" x14ac:dyDescent="0.25">
      <c r="D644" s="23"/>
      <c r="E644" s="7"/>
      <c r="H644" s="5"/>
      <c r="I644" s="5"/>
      <c r="K644" s="8"/>
      <c r="L644" s="8"/>
      <c r="M644" s="9"/>
      <c r="N644" s="10"/>
      <c r="O644" s="53"/>
      <c r="P644" s="6"/>
      <c r="Q644" s="6"/>
      <c r="R644" s="26"/>
      <c r="S644" s="27"/>
    </row>
    <row r="645" spans="4:19" x14ac:dyDescent="0.25">
      <c r="D645" s="21"/>
      <c r="E645" s="7"/>
      <c r="H645" s="5"/>
      <c r="I645" s="5"/>
      <c r="K645" s="13"/>
      <c r="L645" s="13"/>
      <c r="M645" s="14"/>
      <c r="N645" s="15"/>
      <c r="O645" s="55"/>
      <c r="P645" s="6"/>
      <c r="Q645" s="6"/>
      <c r="R645" s="7"/>
      <c r="S645" s="23"/>
    </row>
    <row r="646" spans="4:19" x14ac:dyDescent="0.25">
      <c r="D646" s="23"/>
      <c r="E646" s="7"/>
      <c r="H646" s="5"/>
      <c r="I646" s="5"/>
      <c r="K646" s="8"/>
      <c r="L646" s="8"/>
      <c r="M646" s="9"/>
      <c r="N646" s="10"/>
      <c r="O646" s="53"/>
      <c r="P646" s="6"/>
      <c r="Q646" s="6"/>
      <c r="R646" s="12"/>
      <c r="S646" s="21"/>
    </row>
    <row r="647" spans="4:19" x14ac:dyDescent="0.25">
      <c r="D647" s="21"/>
      <c r="E647" s="7"/>
      <c r="H647" s="5"/>
      <c r="I647" s="5"/>
      <c r="K647" s="13"/>
      <c r="L647" s="13"/>
      <c r="M647" s="14"/>
      <c r="N647" s="15"/>
      <c r="O647" s="55"/>
      <c r="P647" s="6"/>
      <c r="Q647" s="6"/>
      <c r="R647" s="7"/>
      <c r="S647" s="11"/>
    </row>
    <row r="648" spans="4:19" x14ac:dyDescent="0.25">
      <c r="D648" s="23"/>
      <c r="E648" s="7"/>
      <c r="H648" s="5"/>
      <c r="I648" s="5"/>
      <c r="K648" s="8"/>
      <c r="L648" s="8"/>
      <c r="M648" s="9"/>
      <c r="N648" s="10"/>
      <c r="O648" s="53"/>
      <c r="P648" s="6"/>
      <c r="Q648" s="6"/>
      <c r="R648" s="12"/>
      <c r="S648" s="21"/>
    </row>
    <row r="649" spans="4:19" x14ac:dyDescent="0.25">
      <c r="D649" s="21"/>
      <c r="E649" s="7"/>
      <c r="H649" s="5"/>
      <c r="I649" s="5"/>
      <c r="K649" s="13"/>
      <c r="L649" s="13"/>
      <c r="M649" s="14"/>
      <c r="N649" s="15"/>
      <c r="O649" s="55"/>
      <c r="P649" s="6"/>
      <c r="Q649" s="6"/>
      <c r="R649" s="7"/>
      <c r="S649" s="11"/>
    </row>
    <row r="650" spans="4:19" x14ac:dyDescent="0.25">
      <c r="D650" s="23"/>
      <c r="E650" s="7"/>
      <c r="H650" s="5"/>
      <c r="I650" s="5"/>
      <c r="K650" s="8"/>
      <c r="L650" s="8"/>
      <c r="M650" s="9"/>
      <c r="N650" s="10"/>
      <c r="O650" s="53"/>
      <c r="P650" s="6"/>
      <c r="Q650" s="6"/>
      <c r="R650" s="18"/>
      <c r="S650" s="21"/>
    </row>
    <row r="651" spans="4:19" x14ac:dyDescent="0.25">
      <c r="D651" s="12"/>
      <c r="E651" s="7"/>
      <c r="H651" s="5"/>
      <c r="I651" s="5"/>
      <c r="K651" s="13"/>
      <c r="L651" s="13"/>
      <c r="M651" s="14"/>
      <c r="N651" s="15"/>
      <c r="O651" s="55"/>
      <c r="P651" s="6"/>
      <c r="Q651" s="6"/>
      <c r="R651" s="22"/>
      <c r="S651" s="23"/>
    </row>
    <row r="652" spans="4:19" x14ac:dyDescent="0.25">
      <c r="D652" s="7"/>
      <c r="E652" s="7"/>
      <c r="H652" s="5"/>
      <c r="I652" s="5"/>
      <c r="K652" s="8"/>
      <c r="L652" s="8"/>
      <c r="M652" s="9"/>
      <c r="N652" s="10"/>
      <c r="O652" s="53"/>
      <c r="P652" s="6"/>
      <c r="Q652" s="6"/>
      <c r="R652" s="26"/>
      <c r="S652" s="27"/>
    </row>
    <row r="653" spans="4:19" x14ac:dyDescent="0.25">
      <c r="D653" s="21"/>
      <c r="E653" s="7"/>
      <c r="H653" s="5"/>
      <c r="I653" s="5"/>
      <c r="K653" s="13"/>
      <c r="L653" s="13"/>
      <c r="M653" s="14"/>
      <c r="N653" s="15"/>
      <c r="O653" s="55"/>
      <c r="P653" s="6"/>
      <c r="Q653" s="6"/>
      <c r="R653" s="24"/>
      <c r="S653" s="25"/>
    </row>
    <row r="654" spans="4:19" x14ac:dyDescent="0.25">
      <c r="D654" s="23"/>
      <c r="E654" s="7"/>
      <c r="H654" s="5"/>
      <c r="I654" s="5"/>
      <c r="K654" s="8"/>
      <c r="L654" s="8"/>
      <c r="M654" s="9"/>
      <c r="N654" s="10"/>
      <c r="O654" s="53"/>
      <c r="P654" s="6"/>
      <c r="Q654" s="6"/>
      <c r="R654" s="12"/>
      <c r="S654" s="27"/>
    </row>
    <row r="655" spans="4:19" x14ac:dyDescent="0.25">
      <c r="D655" s="21"/>
      <c r="E655" s="7"/>
      <c r="H655" s="5"/>
      <c r="I655" s="5"/>
      <c r="K655" s="13"/>
      <c r="L655" s="13"/>
      <c r="M655" s="14"/>
      <c r="N655" s="15"/>
      <c r="O655" s="55"/>
      <c r="P655" s="6"/>
      <c r="Q655" s="6"/>
      <c r="R655" s="7"/>
      <c r="S655" s="11"/>
    </row>
    <row r="656" spans="4:19" x14ac:dyDescent="0.25">
      <c r="D656" s="7"/>
      <c r="E656" s="7"/>
      <c r="H656" s="5"/>
      <c r="I656" s="5"/>
      <c r="K656" s="8"/>
      <c r="L656" s="8"/>
      <c r="M656" s="9"/>
      <c r="N656" s="10"/>
      <c r="O656" s="53"/>
      <c r="P656" s="6"/>
      <c r="Q656" s="6"/>
      <c r="R656" s="18"/>
      <c r="S656" s="21"/>
    </row>
    <row r="657" spans="4:19" x14ac:dyDescent="0.25">
      <c r="D657" s="27"/>
      <c r="E657" s="7"/>
      <c r="H657" s="5"/>
      <c r="I657" s="5"/>
      <c r="K657" s="13"/>
      <c r="L657" s="13"/>
      <c r="M657" s="14"/>
      <c r="N657" s="15"/>
      <c r="O657" s="55"/>
      <c r="P657" s="6"/>
      <c r="Q657" s="6"/>
      <c r="R657" s="22"/>
      <c r="S657" s="23"/>
    </row>
    <row r="658" spans="4:19" x14ac:dyDescent="0.25">
      <c r="D658" s="23"/>
      <c r="E658" s="7"/>
      <c r="H658" s="5"/>
      <c r="I658" s="5"/>
      <c r="K658" s="8"/>
      <c r="L658" s="8"/>
      <c r="M658" s="9"/>
      <c r="N658" s="10"/>
      <c r="O658" s="53"/>
      <c r="P658" s="6"/>
      <c r="Q658" s="6"/>
      <c r="R658" s="12"/>
      <c r="S658" s="27"/>
    </row>
    <row r="659" spans="4:19" x14ac:dyDescent="0.25">
      <c r="D659" s="12"/>
      <c r="E659" s="7"/>
      <c r="H659" s="5"/>
      <c r="I659" s="5"/>
      <c r="K659" s="13"/>
      <c r="L659" s="13"/>
      <c r="M659" s="14"/>
      <c r="N659" s="15"/>
      <c r="O659" s="55"/>
      <c r="P659" s="6"/>
      <c r="Q659" s="6"/>
      <c r="R659" s="7"/>
      <c r="S659" s="7"/>
    </row>
    <row r="660" spans="4:19" x14ac:dyDescent="0.25">
      <c r="D660" s="23"/>
      <c r="E660" s="7"/>
      <c r="H660" s="5"/>
      <c r="I660" s="5"/>
      <c r="K660" s="8"/>
      <c r="L660" s="8"/>
      <c r="M660" s="9"/>
      <c r="N660" s="10"/>
      <c r="O660" s="53"/>
      <c r="P660" s="6"/>
      <c r="Q660" s="6"/>
      <c r="R660" s="26"/>
      <c r="S660" s="27"/>
    </row>
    <row r="661" spans="4:19" x14ac:dyDescent="0.25">
      <c r="D661" s="21"/>
      <c r="E661" s="7"/>
      <c r="H661" s="5"/>
      <c r="I661" s="5"/>
      <c r="K661" s="13"/>
      <c r="L661" s="13"/>
      <c r="M661" s="14"/>
      <c r="N661" s="15"/>
      <c r="O661" s="55"/>
      <c r="P661" s="6"/>
      <c r="Q661" s="6"/>
      <c r="R661" s="7"/>
      <c r="S661" s="11"/>
    </row>
    <row r="662" spans="4:19" x14ac:dyDescent="0.25">
      <c r="D662" s="7"/>
      <c r="E662" s="7"/>
      <c r="H662" s="5"/>
      <c r="I662" s="5"/>
      <c r="K662" s="8"/>
      <c r="L662" s="8"/>
      <c r="M662" s="9"/>
      <c r="N662" s="10"/>
      <c r="O662" s="53"/>
      <c r="P662" s="6"/>
      <c r="Q662" s="6"/>
      <c r="R662" s="26"/>
      <c r="S662" s="27"/>
    </row>
    <row r="663" spans="4:19" x14ac:dyDescent="0.25">
      <c r="D663" s="12"/>
      <c r="E663" s="7"/>
      <c r="H663" s="5"/>
      <c r="I663" s="5"/>
      <c r="K663" s="13"/>
      <c r="L663" s="13"/>
      <c r="M663" s="14"/>
      <c r="N663" s="15"/>
      <c r="O663" s="55"/>
      <c r="P663" s="6"/>
      <c r="Q663" s="6"/>
      <c r="R663" s="24"/>
      <c r="S663" s="25"/>
    </row>
    <row r="664" spans="4:19" x14ac:dyDescent="0.25">
      <c r="D664" s="23"/>
      <c r="E664" s="7"/>
      <c r="H664" s="5"/>
      <c r="I664" s="5"/>
      <c r="K664" s="8"/>
      <c r="L664" s="8"/>
      <c r="M664" s="9"/>
      <c r="N664" s="10"/>
      <c r="O664" s="53"/>
      <c r="P664" s="6"/>
      <c r="Q664" s="6"/>
      <c r="R664" s="18"/>
      <c r="S664" s="21"/>
    </row>
    <row r="665" spans="4:19" x14ac:dyDescent="0.25">
      <c r="D665" s="12"/>
      <c r="E665" s="7"/>
      <c r="H665" s="5"/>
      <c r="I665" s="5"/>
      <c r="K665" s="13"/>
      <c r="L665" s="13"/>
      <c r="M665" s="14"/>
      <c r="N665" s="15"/>
      <c r="O665" s="55"/>
      <c r="P665" s="6"/>
      <c r="Q665" s="6"/>
      <c r="R665" s="7"/>
      <c r="S665" s="11"/>
    </row>
    <row r="666" spans="4:19" x14ac:dyDescent="0.25">
      <c r="D666" s="25"/>
      <c r="E666" s="7"/>
      <c r="H666" s="5"/>
      <c r="I666" s="5"/>
      <c r="K666" s="8"/>
      <c r="L666" s="8"/>
      <c r="M666" s="9"/>
      <c r="N666" s="10"/>
      <c r="O666" s="53"/>
      <c r="P666" s="6"/>
      <c r="Q666" s="6"/>
      <c r="R666" s="26"/>
      <c r="S666" s="27"/>
    </row>
    <row r="667" spans="4:19" x14ac:dyDescent="0.25">
      <c r="D667" s="27"/>
      <c r="E667" s="7"/>
      <c r="H667" s="5"/>
      <c r="I667" s="5"/>
      <c r="K667" s="13"/>
      <c r="L667" s="13"/>
      <c r="M667" s="14"/>
      <c r="N667" s="15"/>
      <c r="O667" s="55"/>
      <c r="P667" s="6"/>
      <c r="Q667" s="6"/>
      <c r="R667" s="22"/>
      <c r="S667" s="23"/>
    </row>
    <row r="668" spans="4:19" x14ac:dyDescent="0.25">
      <c r="D668" s="7"/>
      <c r="E668" s="7"/>
      <c r="H668" s="5"/>
      <c r="I668" s="5"/>
      <c r="K668" s="8"/>
      <c r="L668" s="8"/>
      <c r="M668" s="9"/>
      <c r="N668" s="10"/>
      <c r="O668" s="53"/>
      <c r="P668" s="6"/>
      <c r="Q668" s="6"/>
      <c r="R668" s="18"/>
      <c r="S668" s="21"/>
    </row>
    <row r="669" spans="4:19" x14ac:dyDescent="0.25">
      <c r="D669" s="27"/>
      <c r="E669" s="7"/>
      <c r="H669" s="5"/>
      <c r="I669" s="5"/>
      <c r="K669" s="13"/>
      <c r="L669" s="13"/>
      <c r="M669" s="14"/>
      <c r="N669" s="15"/>
      <c r="O669" s="55"/>
      <c r="P669" s="6"/>
      <c r="Q669" s="6"/>
      <c r="R669" s="22"/>
      <c r="S669" s="23"/>
    </row>
    <row r="670" spans="4:19" x14ac:dyDescent="0.25">
      <c r="D670" s="23"/>
      <c r="E670" s="7"/>
      <c r="H670" s="5"/>
      <c r="I670" s="5"/>
      <c r="K670" s="8"/>
      <c r="L670" s="8"/>
      <c r="M670" s="9"/>
      <c r="N670" s="10"/>
      <c r="O670" s="53"/>
      <c r="P670" s="6"/>
      <c r="Q670" s="6"/>
      <c r="R670" s="18"/>
      <c r="S670" s="21"/>
    </row>
    <row r="671" spans="4:19" x14ac:dyDescent="0.25">
      <c r="D671" s="21"/>
      <c r="E671" s="7"/>
      <c r="H671" s="5"/>
      <c r="I671" s="5"/>
      <c r="K671" s="13"/>
      <c r="L671" s="13"/>
      <c r="M671" s="14"/>
      <c r="N671" s="15"/>
      <c r="O671" s="55"/>
      <c r="P671" s="6"/>
      <c r="Q671" s="6"/>
      <c r="R671" s="7"/>
      <c r="S671" s="23"/>
    </row>
    <row r="672" spans="4:19" x14ac:dyDescent="0.25">
      <c r="D672" s="25"/>
      <c r="E672" s="7"/>
      <c r="H672" s="5"/>
      <c r="I672" s="5"/>
      <c r="K672" s="8"/>
      <c r="L672" s="8"/>
      <c r="M672" s="9"/>
      <c r="N672" s="10"/>
      <c r="O672" s="53"/>
      <c r="P672" s="6"/>
      <c r="Q672" s="6"/>
      <c r="R672" s="12"/>
      <c r="S672" s="16"/>
    </row>
    <row r="673" spans="4:19" x14ac:dyDescent="0.25">
      <c r="D673" s="21"/>
      <c r="E673" s="7"/>
      <c r="H673" s="5"/>
      <c r="I673" s="5"/>
      <c r="K673" s="13"/>
      <c r="L673" s="13"/>
      <c r="M673" s="14"/>
      <c r="N673" s="15"/>
      <c r="O673" s="55"/>
      <c r="P673" s="6"/>
      <c r="Q673" s="6"/>
      <c r="R673" s="7"/>
      <c r="S673" s="11"/>
    </row>
    <row r="674" spans="4:19" x14ac:dyDescent="0.25">
      <c r="D674" s="23"/>
      <c r="E674" s="7"/>
      <c r="H674" s="5"/>
      <c r="I674" s="5"/>
      <c r="K674" s="8"/>
      <c r="L674" s="8"/>
      <c r="M674" s="9"/>
      <c r="N674" s="10"/>
      <c r="O674" s="53"/>
      <c r="P674" s="6"/>
      <c r="Q674" s="6"/>
      <c r="R674" s="18"/>
      <c r="S674" s="21"/>
    </row>
    <row r="675" spans="4:19" x14ac:dyDescent="0.25">
      <c r="D675" s="12"/>
      <c r="E675" s="7"/>
      <c r="H675" s="5"/>
      <c r="I675" s="5"/>
      <c r="K675" s="13"/>
      <c r="L675" s="13"/>
      <c r="M675" s="14"/>
      <c r="N675" s="15"/>
      <c r="O675" s="55"/>
      <c r="P675" s="6"/>
      <c r="Q675" s="6"/>
      <c r="R675" s="7"/>
      <c r="S675" s="11"/>
    </row>
    <row r="676" spans="4:19" x14ac:dyDescent="0.25">
      <c r="D676" s="23"/>
      <c r="E676" s="7"/>
      <c r="H676" s="5"/>
      <c r="I676" s="5"/>
      <c r="K676" s="8"/>
      <c r="L676" s="8"/>
      <c r="M676" s="9"/>
      <c r="N676" s="10"/>
      <c r="O676" s="53"/>
      <c r="P676" s="6"/>
      <c r="Q676" s="6"/>
      <c r="R676" s="18"/>
      <c r="S676" s="21"/>
    </row>
    <row r="677" spans="4:19" x14ac:dyDescent="0.25">
      <c r="D677" s="12"/>
      <c r="E677" s="7"/>
      <c r="H677" s="5"/>
      <c r="I677" s="5"/>
      <c r="K677" s="13"/>
      <c r="L677" s="13"/>
      <c r="M677" s="14"/>
      <c r="N677" s="15"/>
      <c r="O677" s="55"/>
      <c r="P677" s="6"/>
      <c r="Q677" s="6"/>
      <c r="R677" s="22"/>
      <c r="S677" s="23"/>
    </row>
    <row r="678" spans="4:19" x14ac:dyDescent="0.25">
      <c r="D678" s="23"/>
      <c r="E678" s="7"/>
      <c r="H678" s="5"/>
      <c r="I678" s="5"/>
      <c r="K678" s="8"/>
      <c r="L678" s="8"/>
      <c r="M678" s="9"/>
      <c r="N678" s="10"/>
      <c r="O678" s="53"/>
      <c r="P678" s="6"/>
      <c r="Q678" s="6"/>
      <c r="R678" s="18"/>
      <c r="S678" s="21"/>
    </row>
    <row r="679" spans="4:19" x14ac:dyDescent="0.25">
      <c r="D679" s="21"/>
      <c r="E679" s="7"/>
      <c r="H679" s="5"/>
      <c r="I679" s="5"/>
      <c r="K679" s="13"/>
      <c r="L679" s="13"/>
      <c r="M679" s="14"/>
      <c r="N679" s="15"/>
      <c r="O679" s="55"/>
      <c r="P679" s="6"/>
      <c r="Q679" s="6"/>
      <c r="R679" s="24"/>
      <c r="S679" s="25"/>
    </row>
    <row r="680" spans="4:19" x14ac:dyDescent="0.25">
      <c r="D680" s="23"/>
      <c r="E680" s="7"/>
      <c r="H680" s="5"/>
      <c r="I680" s="5"/>
      <c r="K680" s="8"/>
      <c r="L680" s="8"/>
      <c r="M680" s="9"/>
      <c r="N680" s="10"/>
      <c r="O680" s="53"/>
      <c r="P680" s="6"/>
      <c r="Q680" s="6"/>
      <c r="R680" s="26"/>
      <c r="S680" s="27"/>
    </row>
    <row r="681" spans="4:19" x14ac:dyDescent="0.25">
      <c r="D681" s="21"/>
      <c r="E681" s="7"/>
      <c r="H681" s="5"/>
      <c r="I681" s="5"/>
      <c r="K681" s="13"/>
      <c r="L681" s="13"/>
      <c r="M681" s="14"/>
      <c r="N681" s="15"/>
      <c r="O681" s="55"/>
      <c r="P681" s="6"/>
      <c r="Q681" s="6"/>
      <c r="R681" s="22"/>
      <c r="S681" s="23"/>
    </row>
    <row r="682" spans="4:19" x14ac:dyDescent="0.25">
      <c r="D682" s="25"/>
      <c r="E682" s="7"/>
      <c r="H682" s="5"/>
      <c r="I682" s="5"/>
      <c r="K682" s="8"/>
      <c r="L682" s="8"/>
      <c r="M682" s="9"/>
      <c r="N682" s="10"/>
      <c r="O682" s="53"/>
      <c r="P682" s="6"/>
      <c r="Q682" s="6"/>
      <c r="R682" s="18"/>
      <c r="S682" s="21"/>
    </row>
    <row r="683" spans="4:19" x14ac:dyDescent="0.25">
      <c r="D683" s="27"/>
      <c r="E683" s="7"/>
      <c r="H683" s="5"/>
      <c r="I683" s="5"/>
      <c r="K683" s="13"/>
      <c r="L683" s="13"/>
      <c r="M683" s="14"/>
      <c r="N683" s="15"/>
      <c r="O683" s="55"/>
      <c r="P683" s="6"/>
      <c r="Q683" s="6"/>
      <c r="R683" s="24"/>
      <c r="S683" s="25"/>
    </row>
    <row r="684" spans="4:19" x14ac:dyDescent="0.25">
      <c r="D684" s="25"/>
      <c r="E684" s="7"/>
      <c r="H684" s="5"/>
      <c r="I684" s="5"/>
      <c r="K684" s="8"/>
      <c r="L684" s="8"/>
      <c r="M684" s="9"/>
      <c r="N684" s="10"/>
      <c r="O684" s="53"/>
      <c r="P684" s="6"/>
      <c r="Q684" s="6"/>
      <c r="R684" s="12"/>
      <c r="S684" s="16"/>
    </row>
    <row r="685" spans="4:19" x14ac:dyDescent="0.25">
      <c r="D685" s="27"/>
      <c r="E685" s="7"/>
      <c r="H685" s="5"/>
      <c r="I685" s="5"/>
      <c r="K685" s="13"/>
      <c r="L685" s="13"/>
      <c r="M685" s="14"/>
      <c r="N685" s="15"/>
      <c r="O685" s="55"/>
      <c r="P685" s="6"/>
      <c r="Q685" s="6"/>
      <c r="R685" s="24"/>
      <c r="S685" s="25"/>
    </row>
    <row r="686" spans="4:19" x14ac:dyDescent="0.25">
      <c r="D686" s="7"/>
      <c r="E686" s="7"/>
      <c r="H686" s="5"/>
      <c r="I686" s="5"/>
      <c r="K686" s="8"/>
      <c r="L686" s="8"/>
      <c r="M686" s="9"/>
      <c r="N686" s="10"/>
      <c r="O686" s="53"/>
      <c r="P686" s="6"/>
      <c r="Q686" s="6"/>
      <c r="R686" s="26"/>
      <c r="S686" s="27"/>
    </row>
    <row r="687" spans="4:19" x14ac:dyDescent="0.25">
      <c r="D687" s="21"/>
      <c r="E687" s="7"/>
      <c r="H687" s="5"/>
      <c r="I687" s="5"/>
      <c r="K687" s="13"/>
      <c r="L687" s="13"/>
      <c r="M687" s="14"/>
      <c r="N687" s="15"/>
      <c r="O687" s="55"/>
      <c r="P687" s="6"/>
      <c r="Q687" s="6"/>
      <c r="R687" s="24"/>
      <c r="S687" s="25"/>
    </row>
    <row r="688" spans="4:19" x14ac:dyDescent="0.25">
      <c r="D688" s="23"/>
      <c r="E688" s="7"/>
      <c r="H688" s="5"/>
      <c r="I688" s="5"/>
      <c r="K688" s="8"/>
      <c r="L688" s="8"/>
      <c r="M688" s="9"/>
      <c r="N688" s="10"/>
      <c r="O688" s="53"/>
      <c r="P688" s="6"/>
      <c r="Q688" s="6"/>
      <c r="R688" s="26"/>
      <c r="S688" s="27"/>
    </row>
    <row r="689" spans="4:19" x14ac:dyDescent="0.25">
      <c r="D689" s="21"/>
      <c r="E689" s="7"/>
      <c r="H689" s="5"/>
      <c r="I689" s="5"/>
      <c r="K689" s="13"/>
      <c r="L689" s="13"/>
      <c r="M689" s="14"/>
      <c r="N689" s="15"/>
      <c r="O689" s="55"/>
      <c r="P689" s="6"/>
      <c r="Q689" s="6"/>
      <c r="R689" s="7"/>
      <c r="S689" s="25"/>
    </row>
    <row r="690" spans="4:19" x14ac:dyDescent="0.25">
      <c r="D690" s="23"/>
      <c r="E690" s="7"/>
      <c r="H690" s="5"/>
      <c r="I690" s="5"/>
      <c r="K690" s="8"/>
      <c r="L690" s="8"/>
      <c r="M690" s="9"/>
      <c r="N690" s="10"/>
      <c r="O690" s="53"/>
      <c r="P690" s="6"/>
      <c r="Q690" s="6"/>
      <c r="R690" s="18"/>
      <c r="S690" s="21"/>
    </row>
    <row r="691" spans="4:19" x14ac:dyDescent="0.25">
      <c r="D691" s="27"/>
      <c r="E691" s="7"/>
      <c r="H691" s="5"/>
      <c r="I691" s="5"/>
      <c r="K691" s="13"/>
      <c r="L691" s="13"/>
      <c r="M691" s="14"/>
      <c r="N691" s="15"/>
      <c r="O691" s="55"/>
      <c r="P691" s="6"/>
      <c r="Q691" s="6"/>
      <c r="R691" s="22"/>
      <c r="S691" s="23"/>
    </row>
    <row r="692" spans="4:19" x14ac:dyDescent="0.25">
      <c r="D692" s="23"/>
      <c r="E692" s="7"/>
      <c r="H692" s="5"/>
      <c r="I692" s="5"/>
      <c r="K692" s="8"/>
      <c r="L692" s="8"/>
      <c r="M692" s="9"/>
      <c r="N692" s="10"/>
      <c r="O692" s="53"/>
      <c r="P692" s="6"/>
      <c r="Q692" s="6"/>
      <c r="R692" s="18"/>
      <c r="S692" s="21"/>
    </row>
    <row r="693" spans="4:19" x14ac:dyDescent="0.25">
      <c r="D693" s="27"/>
      <c r="E693" s="7"/>
      <c r="H693" s="5"/>
      <c r="I693" s="5"/>
      <c r="K693" s="13"/>
      <c r="L693" s="13"/>
      <c r="M693" s="14"/>
      <c r="N693" s="15"/>
      <c r="O693" s="55"/>
      <c r="P693" s="6"/>
      <c r="Q693" s="6"/>
      <c r="R693" s="22"/>
      <c r="S693" s="23"/>
    </row>
    <row r="694" spans="4:19" x14ac:dyDescent="0.25">
      <c r="D694" s="25"/>
      <c r="E694" s="7"/>
      <c r="H694" s="5"/>
      <c r="I694" s="5"/>
      <c r="K694" s="8"/>
      <c r="L694" s="8"/>
      <c r="M694" s="9"/>
      <c r="N694" s="10"/>
      <c r="O694" s="53"/>
      <c r="P694" s="6"/>
      <c r="Q694" s="6"/>
      <c r="R694" s="12"/>
      <c r="S694" s="16"/>
    </row>
    <row r="695" spans="4:19" x14ac:dyDescent="0.25">
      <c r="D695" s="21"/>
      <c r="E695" s="7"/>
      <c r="H695" s="5"/>
      <c r="I695" s="5"/>
      <c r="K695" s="13"/>
      <c r="L695" s="13"/>
      <c r="M695" s="14"/>
      <c r="N695" s="15"/>
      <c r="O695" s="55"/>
      <c r="P695" s="6"/>
      <c r="Q695" s="6"/>
      <c r="R695" s="24"/>
      <c r="S695" s="25"/>
    </row>
    <row r="696" spans="4:19" x14ac:dyDescent="0.25">
      <c r="D696" s="25"/>
      <c r="E696" s="7"/>
      <c r="H696" s="5"/>
      <c r="I696" s="5"/>
      <c r="K696" s="8"/>
      <c r="L696" s="8"/>
      <c r="M696" s="9"/>
      <c r="N696" s="10"/>
      <c r="O696" s="53"/>
      <c r="P696" s="6"/>
      <c r="Q696" s="6"/>
      <c r="R696" s="26"/>
      <c r="S696" s="27"/>
    </row>
    <row r="697" spans="4:19" x14ac:dyDescent="0.25">
      <c r="D697" s="21"/>
      <c r="E697" s="7"/>
      <c r="H697" s="5"/>
      <c r="I697" s="5"/>
      <c r="K697" s="13"/>
      <c r="L697" s="13"/>
      <c r="M697" s="14"/>
      <c r="N697" s="15"/>
      <c r="O697" s="55"/>
      <c r="P697" s="6"/>
      <c r="Q697" s="6"/>
      <c r="R697" s="24"/>
      <c r="S697" s="25"/>
    </row>
    <row r="698" spans="4:19" x14ac:dyDescent="0.25">
      <c r="D698" s="25"/>
      <c r="E698" s="7"/>
      <c r="H698" s="5"/>
      <c r="I698" s="5"/>
      <c r="K698" s="8"/>
      <c r="L698" s="8"/>
      <c r="M698" s="9"/>
      <c r="N698" s="10"/>
      <c r="O698" s="53"/>
      <c r="P698" s="6"/>
      <c r="Q698" s="6"/>
      <c r="R698" s="12"/>
      <c r="S698" s="16"/>
    </row>
    <row r="699" spans="4:19" x14ac:dyDescent="0.25">
      <c r="D699" s="27"/>
      <c r="E699" s="7"/>
      <c r="H699" s="5"/>
      <c r="I699" s="5"/>
      <c r="K699" s="13"/>
      <c r="L699" s="13"/>
      <c r="M699" s="14"/>
      <c r="N699" s="15"/>
      <c r="O699" s="55"/>
      <c r="P699" s="6"/>
      <c r="Q699" s="6"/>
      <c r="R699" s="7"/>
      <c r="S699" s="23"/>
    </row>
    <row r="700" spans="4:19" x14ac:dyDescent="0.25">
      <c r="D700" s="7"/>
      <c r="E700" s="7"/>
      <c r="H700" s="5"/>
      <c r="I700" s="5"/>
      <c r="K700" s="8"/>
      <c r="L700" s="8"/>
      <c r="M700" s="9"/>
      <c r="N700" s="10"/>
      <c r="O700" s="53"/>
      <c r="P700" s="6"/>
      <c r="Q700" s="6"/>
      <c r="R700" s="26"/>
      <c r="S700" s="27"/>
    </row>
    <row r="701" spans="4:19" x14ac:dyDescent="0.25">
      <c r="D701" s="21"/>
      <c r="E701" s="7"/>
      <c r="H701" s="5"/>
      <c r="I701" s="5"/>
      <c r="K701" s="13"/>
      <c r="L701" s="13"/>
      <c r="M701" s="14"/>
      <c r="N701" s="15"/>
      <c r="O701" s="55"/>
      <c r="P701" s="6"/>
      <c r="Q701" s="6"/>
      <c r="R701" s="24"/>
      <c r="S701" s="25"/>
    </row>
    <row r="702" spans="4:19" x14ac:dyDescent="0.25">
      <c r="D702" s="23"/>
      <c r="E702" s="7"/>
      <c r="H702" s="5"/>
      <c r="I702" s="5"/>
      <c r="K702" s="8"/>
      <c r="L702" s="8"/>
      <c r="M702" s="9"/>
      <c r="N702" s="10"/>
      <c r="O702" s="53"/>
      <c r="P702" s="6"/>
      <c r="Q702" s="6"/>
      <c r="R702" s="12"/>
      <c r="S702" s="21"/>
    </row>
    <row r="703" spans="4:19" x14ac:dyDescent="0.25">
      <c r="D703" s="21"/>
      <c r="E703" s="7"/>
      <c r="H703" s="5"/>
      <c r="I703" s="5"/>
      <c r="K703" s="13"/>
      <c r="L703" s="13"/>
      <c r="M703" s="14"/>
      <c r="N703" s="15"/>
      <c r="O703" s="55"/>
      <c r="P703" s="6"/>
      <c r="Q703" s="6"/>
      <c r="R703" s="22"/>
      <c r="S703" s="23"/>
    </row>
    <row r="704" spans="4:19" x14ac:dyDescent="0.25">
      <c r="D704" s="23"/>
      <c r="E704" s="7"/>
      <c r="H704" s="5"/>
      <c r="I704" s="5"/>
      <c r="K704" s="8"/>
      <c r="L704" s="8"/>
      <c r="M704" s="9"/>
      <c r="N704" s="10"/>
      <c r="O704" s="53"/>
      <c r="P704" s="6"/>
      <c r="Q704" s="6"/>
      <c r="R704" s="12"/>
      <c r="S704" s="27"/>
    </row>
    <row r="705" spans="4:19" x14ac:dyDescent="0.25">
      <c r="D705" s="21"/>
      <c r="E705" s="7"/>
      <c r="H705" s="5"/>
      <c r="I705" s="5"/>
      <c r="K705" s="13"/>
      <c r="L705" s="13"/>
      <c r="M705" s="14"/>
      <c r="N705" s="15"/>
      <c r="O705" s="55"/>
      <c r="P705" s="6"/>
      <c r="Q705" s="6"/>
      <c r="R705" s="22"/>
      <c r="S705" s="23"/>
    </row>
    <row r="706" spans="4:19" x14ac:dyDescent="0.25">
      <c r="D706" s="7"/>
      <c r="E706" s="7"/>
      <c r="H706" s="5"/>
      <c r="I706" s="5"/>
      <c r="K706" s="8"/>
      <c r="L706" s="8"/>
      <c r="M706" s="9"/>
      <c r="N706" s="10"/>
      <c r="O706" s="53"/>
      <c r="P706" s="6"/>
      <c r="Q706" s="6"/>
      <c r="R706" s="18"/>
      <c r="S706" s="21"/>
    </row>
    <row r="707" spans="4:19" x14ac:dyDescent="0.25">
      <c r="D707" s="21"/>
      <c r="E707" s="7"/>
      <c r="H707" s="5"/>
      <c r="I707" s="5"/>
      <c r="K707" s="13"/>
      <c r="L707" s="13"/>
      <c r="M707" s="14"/>
      <c r="N707" s="15"/>
      <c r="O707" s="55"/>
      <c r="P707" s="6"/>
      <c r="Q707" s="6"/>
      <c r="R707" s="7"/>
      <c r="S707" s="11"/>
    </row>
    <row r="708" spans="4:19" x14ac:dyDescent="0.25">
      <c r="D708" s="23"/>
      <c r="E708" s="7"/>
      <c r="H708" s="5"/>
      <c r="I708" s="5"/>
      <c r="K708" s="8"/>
      <c r="L708" s="8"/>
      <c r="M708" s="9"/>
      <c r="N708" s="10"/>
      <c r="O708" s="53"/>
      <c r="P708" s="6"/>
      <c r="Q708" s="6"/>
      <c r="R708" s="12"/>
      <c r="S708" s="16"/>
    </row>
    <row r="709" spans="4:19" x14ac:dyDescent="0.25">
      <c r="D709" s="12"/>
      <c r="E709" s="7"/>
      <c r="H709" s="5"/>
      <c r="I709" s="5"/>
      <c r="K709" s="13"/>
      <c r="L709" s="13"/>
      <c r="M709" s="14"/>
      <c r="N709" s="15"/>
      <c r="O709" s="55"/>
      <c r="P709" s="6"/>
      <c r="Q709" s="6"/>
      <c r="R709" s="7"/>
      <c r="S709" s="11"/>
    </row>
    <row r="710" spans="4:19" x14ac:dyDescent="0.25">
      <c r="D710" s="23"/>
      <c r="E710" s="7"/>
      <c r="H710" s="5"/>
      <c r="I710" s="5"/>
      <c r="K710" s="8"/>
      <c r="L710" s="8"/>
      <c r="M710" s="9"/>
      <c r="N710" s="10"/>
      <c r="O710" s="53"/>
      <c r="P710" s="6"/>
      <c r="Q710" s="6"/>
      <c r="R710" s="26"/>
      <c r="S710" s="27"/>
    </row>
    <row r="711" spans="4:19" x14ac:dyDescent="0.25">
      <c r="D711" s="27"/>
      <c r="E711" s="7"/>
      <c r="H711" s="5"/>
      <c r="I711" s="5"/>
      <c r="K711" s="13"/>
      <c r="L711" s="13"/>
      <c r="M711" s="14"/>
      <c r="N711" s="15"/>
      <c r="O711" s="55"/>
      <c r="P711" s="6"/>
      <c r="Q711" s="6"/>
      <c r="R711" s="22"/>
      <c r="S711" s="23"/>
    </row>
    <row r="712" spans="4:19" x14ac:dyDescent="0.25">
      <c r="D712" s="23"/>
      <c r="E712" s="7"/>
      <c r="H712" s="5"/>
      <c r="I712" s="5"/>
      <c r="K712" s="8"/>
      <c r="L712" s="8"/>
      <c r="M712" s="9"/>
      <c r="N712" s="10"/>
      <c r="O712" s="53"/>
      <c r="P712" s="6"/>
      <c r="Q712" s="6"/>
      <c r="R712" s="18"/>
      <c r="S712" s="21"/>
    </row>
    <row r="713" spans="4:19" x14ac:dyDescent="0.25">
      <c r="D713" s="27"/>
      <c r="E713" s="7"/>
      <c r="H713" s="5"/>
      <c r="I713" s="5"/>
      <c r="K713" s="13"/>
      <c r="L713" s="13"/>
      <c r="M713" s="14"/>
      <c r="N713" s="15"/>
      <c r="O713" s="55"/>
      <c r="P713" s="6"/>
      <c r="Q713" s="6"/>
      <c r="R713" s="22"/>
      <c r="S713" s="23"/>
    </row>
    <row r="714" spans="4:19" x14ac:dyDescent="0.25">
      <c r="D714" s="7"/>
      <c r="E714" s="7"/>
      <c r="H714" s="5"/>
      <c r="I714" s="5"/>
      <c r="K714" s="8"/>
      <c r="L714" s="8"/>
      <c r="M714" s="9"/>
      <c r="N714" s="10"/>
      <c r="O714" s="53"/>
      <c r="P714" s="6"/>
      <c r="Q714" s="6"/>
      <c r="R714" s="26"/>
      <c r="S714" s="27"/>
    </row>
    <row r="715" spans="4:19" x14ac:dyDescent="0.25">
      <c r="D715" s="21"/>
      <c r="E715" s="7"/>
      <c r="H715" s="5"/>
      <c r="I715" s="5"/>
      <c r="K715" s="13"/>
      <c r="L715" s="13"/>
      <c r="M715" s="14"/>
      <c r="N715" s="15"/>
      <c r="O715" s="55"/>
      <c r="P715" s="6"/>
      <c r="Q715" s="6"/>
      <c r="R715" s="22"/>
      <c r="S715" s="23"/>
    </row>
    <row r="716" spans="4:19" x14ac:dyDescent="0.25">
      <c r="D716" s="25"/>
      <c r="E716" s="7"/>
      <c r="H716" s="5"/>
      <c r="I716" s="5"/>
      <c r="K716" s="8"/>
      <c r="L716" s="8"/>
      <c r="M716" s="9"/>
      <c r="N716" s="10"/>
      <c r="O716" s="53"/>
      <c r="P716" s="6"/>
      <c r="Q716" s="6"/>
      <c r="R716" s="26"/>
      <c r="S716" s="27"/>
    </row>
    <row r="717" spans="4:19" x14ac:dyDescent="0.25">
      <c r="D717" s="7"/>
      <c r="E717" s="7"/>
      <c r="H717" s="5"/>
      <c r="I717" s="5"/>
      <c r="K717" s="8"/>
      <c r="L717" s="8"/>
      <c r="M717" s="9"/>
      <c r="N717" s="10"/>
      <c r="O717" s="53"/>
      <c r="P717" s="6"/>
      <c r="Q717" s="6"/>
      <c r="R717" s="22"/>
      <c r="S717" s="23"/>
    </row>
    <row r="718" spans="4:19" x14ac:dyDescent="0.25">
      <c r="D718" s="12"/>
      <c r="E718" s="7"/>
      <c r="H718" s="5"/>
      <c r="I718" s="5"/>
      <c r="K718" s="13"/>
      <c r="L718" s="13"/>
      <c r="M718" s="14"/>
      <c r="N718" s="15"/>
      <c r="O718" s="55"/>
      <c r="P718" s="6"/>
      <c r="Q718" s="6"/>
      <c r="R718" s="26"/>
      <c r="S718" s="27"/>
    </row>
    <row r="719" spans="4:19" x14ac:dyDescent="0.25">
      <c r="D719" s="12"/>
      <c r="E719" s="7"/>
      <c r="H719" s="5"/>
      <c r="I719" s="5"/>
      <c r="K719" s="13"/>
      <c r="L719" s="13"/>
      <c r="M719" s="14"/>
      <c r="N719" s="15"/>
      <c r="O719" s="55"/>
      <c r="P719" s="6"/>
      <c r="Q719" s="6"/>
      <c r="R719" s="7"/>
      <c r="S719" s="23"/>
    </row>
    <row r="720" spans="4:19" x14ac:dyDescent="0.25">
      <c r="D720" s="25"/>
      <c r="E720" s="7"/>
      <c r="H720" s="5"/>
      <c r="I720" s="5"/>
      <c r="K720" s="8"/>
      <c r="L720" s="8"/>
      <c r="M720" s="9"/>
      <c r="N720" s="10"/>
      <c r="O720" s="53"/>
      <c r="P720" s="6"/>
      <c r="Q720" s="6"/>
      <c r="R720" s="26"/>
      <c r="S720" s="27"/>
    </row>
    <row r="721" spans="4:19" x14ac:dyDescent="0.25">
      <c r="D721" s="21"/>
      <c r="E721" s="7"/>
      <c r="H721" s="5"/>
      <c r="I721" s="5"/>
      <c r="K721" s="13"/>
      <c r="L721" s="13"/>
      <c r="M721" s="14"/>
      <c r="N721" s="15"/>
      <c r="O721" s="55"/>
      <c r="P721" s="6"/>
      <c r="Q721" s="6"/>
      <c r="R721" s="22"/>
      <c r="S721" s="23"/>
    </row>
    <row r="722" spans="4:19" x14ac:dyDescent="0.25">
      <c r="D722" s="7"/>
      <c r="E722" s="7"/>
      <c r="H722" s="5"/>
      <c r="I722" s="5"/>
      <c r="K722" s="8"/>
      <c r="L722" s="8"/>
      <c r="M722" s="9"/>
      <c r="N722" s="10"/>
      <c r="O722" s="53"/>
      <c r="P722" s="6"/>
      <c r="Q722" s="6"/>
      <c r="R722" s="26"/>
      <c r="S722" s="27"/>
    </row>
    <row r="723" spans="4:19" x14ac:dyDescent="0.25">
      <c r="D723" s="12"/>
      <c r="E723" s="7"/>
      <c r="H723" s="5"/>
      <c r="I723" s="5"/>
      <c r="K723" s="13"/>
      <c r="L723" s="13"/>
      <c r="M723" s="14"/>
      <c r="N723" s="15"/>
      <c r="O723" s="55"/>
      <c r="P723" s="6"/>
      <c r="Q723" s="6"/>
      <c r="R723" s="22"/>
      <c r="S723" s="23"/>
    </row>
    <row r="724" spans="4:19" x14ac:dyDescent="0.25">
      <c r="D724" s="23"/>
      <c r="E724" s="7"/>
      <c r="H724" s="5"/>
      <c r="I724" s="5"/>
      <c r="K724" s="8"/>
      <c r="L724" s="8"/>
      <c r="M724" s="9"/>
      <c r="N724" s="10"/>
      <c r="O724" s="53"/>
      <c r="P724" s="6"/>
      <c r="Q724" s="6"/>
      <c r="R724" s="18"/>
      <c r="S724" s="21"/>
    </row>
    <row r="725" spans="4:19" x14ac:dyDescent="0.25">
      <c r="D725" s="12"/>
      <c r="E725" s="7"/>
      <c r="H725" s="5"/>
      <c r="I725" s="5"/>
      <c r="K725" s="13"/>
      <c r="L725" s="13"/>
      <c r="M725" s="14"/>
      <c r="N725" s="15"/>
      <c r="O725" s="55"/>
      <c r="P725" s="6"/>
      <c r="Q725" s="6"/>
      <c r="R725" s="22"/>
      <c r="S725" s="23"/>
    </row>
    <row r="726" spans="4:19" x14ac:dyDescent="0.25">
      <c r="D726" s="23"/>
      <c r="E726" s="7"/>
      <c r="H726" s="5"/>
      <c r="I726" s="5"/>
      <c r="K726" s="8"/>
      <c r="L726" s="8"/>
      <c r="M726" s="9"/>
      <c r="N726" s="10"/>
      <c r="O726" s="53"/>
      <c r="P726" s="6"/>
      <c r="Q726" s="6"/>
      <c r="R726" s="18"/>
      <c r="S726" s="21"/>
    </row>
    <row r="727" spans="4:19" x14ac:dyDescent="0.25">
      <c r="D727" s="21"/>
      <c r="E727" s="7"/>
      <c r="H727" s="5"/>
      <c r="I727" s="5"/>
      <c r="K727" s="13"/>
      <c r="L727" s="13"/>
      <c r="M727" s="14"/>
      <c r="N727" s="15"/>
      <c r="O727" s="55"/>
      <c r="P727" s="6"/>
      <c r="Q727" s="6"/>
      <c r="R727" s="22"/>
      <c r="S727" s="23"/>
    </row>
    <row r="728" spans="4:19" x14ac:dyDescent="0.25">
      <c r="D728" s="23"/>
      <c r="E728" s="7"/>
      <c r="H728" s="5"/>
      <c r="I728" s="5"/>
      <c r="K728" s="8"/>
      <c r="L728" s="8"/>
      <c r="M728" s="9"/>
      <c r="N728" s="10"/>
      <c r="O728" s="53"/>
      <c r="P728" s="6"/>
      <c r="Q728" s="6"/>
      <c r="R728" s="18"/>
      <c r="S728" s="21"/>
    </row>
    <row r="729" spans="4:19" x14ac:dyDescent="0.25">
      <c r="D729" s="27"/>
      <c r="E729" s="7"/>
      <c r="H729" s="5"/>
      <c r="I729" s="5"/>
      <c r="K729" s="13"/>
      <c r="L729" s="13"/>
      <c r="M729" s="14"/>
      <c r="N729" s="15"/>
      <c r="O729" s="55"/>
      <c r="P729" s="6"/>
      <c r="Q729" s="6"/>
      <c r="R729" s="24"/>
      <c r="S729" s="25"/>
    </row>
    <row r="730" spans="4:19" x14ac:dyDescent="0.25">
      <c r="D730" s="7"/>
      <c r="E730" s="7"/>
      <c r="H730" s="5"/>
      <c r="I730" s="5"/>
      <c r="K730" s="8"/>
      <c r="L730" s="8"/>
      <c r="M730" s="9"/>
      <c r="N730" s="10"/>
      <c r="O730" s="53"/>
      <c r="P730" s="6"/>
      <c r="Q730" s="6"/>
      <c r="R730" s="18"/>
      <c r="S730" s="21"/>
    </row>
    <row r="731" spans="4:19" x14ac:dyDescent="0.25">
      <c r="D731" s="27"/>
      <c r="E731" s="7"/>
      <c r="H731" s="5"/>
      <c r="I731" s="5"/>
      <c r="K731" s="13"/>
      <c r="L731" s="13"/>
      <c r="M731" s="14"/>
      <c r="N731" s="15"/>
      <c r="O731" s="55"/>
      <c r="P731" s="6"/>
      <c r="Q731" s="6"/>
      <c r="R731" s="24"/>
      <c r="S731" s="25"/>
    </row>
    <row r="732" spans="4:19" x14ac:dyDescent="0.25">
      <c r="D732" s="25"/>
      <c r="E732" s="7"/>
      <c r="H732" s="5"/>
      <c r="I732" s="5"/>
      <c r="K732" s="8"/>
      <c r="L732" s="8"/>
      <c r="M732" s="9"/>
      <c r="N732" s="10"/>
      <c r="O732" s="53"/>
      <c r="P732" s="6"/>
      <c r="Q732" s="6"/>
      <c r="R732" s="18"/>
      <c r="S732" s="21"/>
    </row>
    <row r="733" spans="4:19" x14ac:dyDescent="0.25">
      <c r="D733" s="21"/>
      <c r="E733" s="7"/>
      <c r="H733" s="5"/>
      <c r="I733" s="5"/>
      <c r="K733" s="13"/>
      <c r="L733" s="13"/>
      <c r="M733" s="14"/>
      <c r="N733" s="15"/>
      <c r="O733" s="55"/>
      <c r="P733" s="6"/>
      <c r="Q733" s="6"/>
      <c r="R733" s="7"/>
      <c r="S733" s="11"/>
    </row>
    <row r="734" spans="4:19" x14ac:dyDescent="0.25">
      <c r="D734" s="23"/>
      <c r="E734" s="7"/>
      <c r="H734" s="5"/>
      <c r="I734" s="5"/>
      <c r="K734" s="8"/>
      <c r="L734" s="8"/>
      <c r="M734" s="9"/>
      <c r="N734" s="10"/>
      <c r="O734" s="53"/>
      <c r="P734" s="6"/>
      <c r="Q734" s="6"/>
      <c r="R734" s="18"/>
      <c r="S734" s="21"/>
    </row>
    <row r="735" spans="4:19" x14ac:dyDescent="0.25">
      <c r="D735" s="21"/>
      <c r="E735" s="7"/>
      <c r="H735" s="5"/>
      <c r="I735" s="5"/>
      <c r="K735" s="13"/>
      <c r="L735" s="13"/>
      <c r="M735" s="14"/>
      <c r="N735" s="15"/>
      <c r="O735" s="55"/>
      <c r="P735" s="6"/>
      <c r="Q735" s="6"/>
      <c r="R735" s="22"/>
      <c r="S735" s="23"/>
    </row>
    <row r="736" spans="4:19" x14ac:dyDescent="0.25">
      <c r="D736" s="23"/>
      <c r="E736" s="7"/>
      <c r="H736" s="5"/>
      <c r="I736" s="5"/>
      <c r="K736" s="8"/>
      <c r="L736" s="8"/>
      <c r="M736" s="9"/>
      <c r="N736" s="10"/>
      <c r="O736" s="53"/>
      <c r="P736" s="6"/>
      <c r="Q736" s="6"/>
      <c r="R736" s="18"/>
      <c r="S736" s="21"/>
    </row>
    <row r="737" spans="4:19" x14ac:dyDescent="0.25">
      <c r="D737" s="27"/>
      <c r="E737" s="7"/>
      <c r="H737" s="5"/>
      <c r="I737" s="5"/>
      <c r="K737" s="13"/>
      <c r="L737" s="13"/>
      <c r="M737" s="14"/>
      <c r="N737" s="15"/>
      <c r="O737" s="55"/>
      <c r="P737" s="6"/>
      <c r="Q737" s="6"/>
      <c r="R737" s="22"/>
      <c r="S737" s="23"/>
    </row>
    <row r="738" spans="4:19" x14ac:dyDescent="0.25">
      <c r="D738" s="7"/>
      <c r="E738" s="7"/>
      <c r="H738" s="5"/>
      <c r="I738" s="5"/>
      <c r="K738" s="8"/>
      <c r="L738" s="8"/>
      <c r="M738" s="9"/>
      <c r="N738" s="10"/>
      <c r="O738" s="53"/>
      <c r="P738" s="6"/>
      <c r="Q738" s="6"/>
      <c r="R738" s="12"/>
      <c r="S738" s="12"/>
    </row>
    <row r="739" spans="4:19" x14ac:dyDescent="0.25">
      <c r="D739" s="21"/>
      <c r="E739" s="7"/>
      <c r="H739" s="5"/>
      <c r="I739" s="5"/>
      <c r="K739" s="13"/>
      <c r="L739" s="13"/>
      <c r="M739" s="14"/>
      <c r="N739" s="15"/>
      <c r="O739" s="55"/>
      <c r="P739" s="6"/>
      <c r="Q739" s="6"/>
      <c r="R739" s="22"/>
      <c r="S739" s="23"/>
    </row>
    <row r="740" spans="4:19" x14ac:dyDescent="0.25">
      <c r="D740" s="23"/>
      <c r="E740" s="7"/>
      <c r="H740" s="5"/>
      <c r="I740" s="5"/>
      <c r="K740" s="8"/>
      <c r="L740" s="8"/>
      <c r="M740" s="9"/>
      <c r="N740" s="10"/>
      <c r="O740" s="53"/>
      <c r="P740" s="6"/>
      <c r="Q740" s="6"/>
      <c r="R740" s="26"/>
      <c r="S740" s="27"/>
    </row>
    <row r="741" spans="4:19" x14ac:dyDescent="0.25">
      <c r="D741" s="21"/>
      <c r="E741" s="7"/>
      <c r="H741" s="5"/>
      <c r="I741" s="5"/>
      <c r="K741" s="13"/>
      <c r="L741" s="13"/>
      <c r="M741" s="14"/>
      <c r="N741" s="15"/>
      <c r="O741" s="55"/>
      <c r="P741" s="6"/>
      <c r="Q741" s="6"/>
      <c r="R741" s="24"/>
      <c r="S741" s="25"/>
    </row>
    <row r="742" spans="4:19" x14ac:dyDescent="0.25">
      <c r="D742" s="23"/>
      <c r="E742" s="7"/>
      <c r="H742" s="5"/>
      <c r="I742" s="5"/>
      <c r="K742" s="8"/>
      <c r="L742" s="8"/>
      <c r="M742" s="9"/>
      <c r="N742" s="10"/>
      <c r="O742" s="53"/>
      <c r="P742" s="6"/>
      <c r="Q742" s="6"/>
      <c r="R742" s="12"/>
      <c r="S742" s="21"/>
    </row>
    <row r="743" spans="4:19" x14ac:dyDescent="0.25">
      <c r="D743" s="21"/>
      <c r="E743" s="7"/>
      <c r="H743" s="5"/>
      <c r="I743" s="5"/>
      <c r="K743" s="13"/>
      <c r="L743" s="13"/>
      <c r="M743" s="14"/>
      <c r="N743" s="15"/>
      <c r="O743" s="55"/>
      <c r="P743" s="6"/>
      <c r="Q743" s="6"/>
      <c r="R743" s="7"/>
      <c r="S743" s="11"/>
    </row>
    <row r="744" spans="4:19" x14ac:dyDescent="0.25">
      <c r="D744" s="23"/>
      <c r="E744" s="7"/>
      <c r="H744" s="5"/>
      <c r="I744" s="5"/>
      <c r="K744" s="8"/>
      <c r="L744" s="8"/>
      <c r="M744" s="9"/>
      <c r="N744" s="10"/>
      <c r="O744" s="53"/>
      <c r="P744" s="6"/>
      <c r="Q744" s="6"/>
      <c r="R744" s="12"/>
      <c r="S744" s="16"/>
    </row>
    <row r="745" spans="4:19" x14ac:dyDescent="0.25">
      <c r="D745" s="12"/>
      <c r="E745" s="7"/>
      <c r="H745" s="5"/>
      <c r="I745" s="5"/>
      <c r="K745" s="13"/>
      <c r="L745" s="13"/>
      <c r="M745" s="14"/>
      <c r="N745" s="15"/>
      <c r="O745" s="55"/>
      <c r="P745" s="6"/>
      <c r="Q745" s="6"/>
      <c r="R745" s="7"/>
      <c r="S745" s="11"/>
    </row>
    <row r="746" spans="4:19" x14ac:dyDescent="0.25">
      <c r="D746" s="23"/>
      <c r="E746" s="7"/>
      <c r="H746" s="5"/>
      <c r="I746" s="5"/>
      <c r="K746" s="8"/>
      <c r="L746" s="8"/>
      <c r="M746" s="9"/>
      <c r="N746" s="10"/>
      <c r="O746" s="53"/>
      <c r="P746" s="6"/>
      <c r="Q746" s="6"/>
      <c r="R746" s="12"/>
      <c r="S746" s="16"/>
    </row>
    <row r="747" spans="4:19" x14ac:dyDescent="0.25">
      <c r="D747" s="27"/>
      <c r="E747" s="7"/>
      <c r="H747" s="5"/>
      <c r="I747" s="5"/>
      <c r="K747" s="13"/>
      <c r="L747" s="13"/>
      <c r="M747" s="14"/>
      <c r="N747" s="15"/>
      <c r="O747" s="55"/>
      <c r="P747" s="6"/>
      <c r="Q747" s="6"/>
      <c r="R747" s="7"/>
      <c r="S747" s="11"/>
    </row>
    <row r="748" spans="4:19" x14ac:dyDescent="0.25">
      <c r="D748" s="7"/>
      <c r="E748" s="7"/>
      <c r="H748" s="5"/>
      <c r="I748" s="5"/>
      <c r="K748" s="8"/>
      <c r="L748" s="8"/>
      <c r="M748" s="9"/>
      <c r="N748" s="10"/>
      <c r="O748" s="53"/>
      <c r="P748" s="6"/>
      <c r="Q748" s="6"/>
      <c r="R748" s="12"/>
      <c r="S748" s="16"/>
    </row>
    <row r="749" spans="4:19" x14ac:dyDescent="0.25">
      <c r="D749" s="43"/>
      <c r="E749" s="43"/>
      <c r="K749" s="43"/>
      <c r="L749" s="43"/>
      <c r="M749" s="43"/>
      <c r="N749" s="54"/>
      <c r="O749" s="89"/>
      <c r="P749" s="6"/>
      <c r="Q749" s="6"/>
      <c r="R749" s="7"/>
      <c r="S749" s="11"/>
    </row>
    <row r="750" spans="4:19" x14ac:dyDescent="0.25">
      <c r="D750" s="43"/>
      <c r="E750" s="43"/>
      <c r="K750" s="43"/>
      <c r="L750" s="43"/>
      <c r="M750" s="43"/>
      <c r="N750" s="43"/>
      <c r="O750" s="31"/>
      <c r="P750" s="6"/>
      <c r="Q750" s="6"/>
      <c r="R750" s="12"/>
      <c r="S750" s="16"/>
    </row>
    <row r="751" spans="4:19" x14ac:dyDescent="0.25">
      <c r="D751" s="43"/>
      <c r="E751" s="43"/>
      <c r="K751" s="43"/>
      <c r="L751" s="43"/>
      <c r="M751" s="43"/>
      <c r="N751" s="43"/>
      <c r="O751" s="31"/>
      <c r="P751" s="6"/>
      <c r="Q751" s="6"/>
      <c r="R751" s="7"/>
      <c r="S751" s="11"/>
    </row>
    <row r="752" spans="4:19" x14ac:dyDescent="0.25">
      <c r="D752" s="43"/>
      <c r="E752" s="43"/>
      <c r="K752" s="43"/>
      <c r="L752" s="43"/>
      <c r="M752" s="43"/>
      <c r="N752" s="43"/>
      <c r="O752" s="31"/>
      <c r="P752" s="6"/>
      <c r="Q752" s="6"/>
      <c r="R752" s="12"/>
      <c r="S752" s="16"/>
    </row>
    <row r="753" spans="4:19" x14ac:dyDescent="0.25">
      <c r="D753" s="43"/>
      <c r="E753" s="43"/>
      <c r="K753" s="43"/>
      <c r="L753" s="43"/>
      <c r="M753" s="43"/>
      <c r="N753" s="43"/>
      <c r="O753" s="31"/>
      <c r="P753" s="6"/>
      <c r="Q753" s="6"/>
      <c r="R753" s="7"/>
      <c r="S753" s="11"/>
    </row>
    <row r="754" spans="4:19" x14ac:dyDescent="0.25">
      <c r="D754" s="43"/>
      <c r="E754" s="43"/>
      <c r="K754" s="43"/>
      <c r="L754" s="43"/>
      <c r="M754" s="43"/>
      <c r="N754" s="54"/>
      <c r="O754" s="89"/>
      <c r="P754" s="6"/>
      <c r="Q754" s="6"/>
      <c r="R754" s="12"/>
      <c r="S754" s="16"/>
    </row>
    <row r="755" spans="4:19" x14ac:dyDescent="0.25">
      <c r="D755" s="43"/>
      <c r="E755" s="43"/>
      <c r="K755" s="43"/>
      <c r="L755" s="43"/>
      <c r="M755" s="43"/>
      <c r="N755" s="54"/>
      <c r="O755" s="89"/>
      <c r="P755" s="6"/>
      <c r="Q755" s="6"/>
      <c r="R755" s="7"/>
      <c r="S755" s="11"/>
    </row>
    <row r="756" spans="4:19" x14ac:dyDescent="0.25">
      <c r="D756" s="43"/>
      <c r="E756" s="43"/>
      <c r="K756" s="43"/>
      <c r="L756" s="43"/>
      <c r="M756" s="43"/>
      <c r="N756" s="54"/>
      <c r="O756" s="89"/>
      <c r="P756" s="6"/>
      <c r="Q756" s="6"/>
      <c r="R756" s="12"/>
      <c r="S756" s="16"/>
    </row>
    <row r="757" spans="4:19" x14ac:dyDescent="0.25">
      <c r="D757" s="43"/>
      <c r="E757" s="43"/>
      <c r="K757" s="43"/>
      <c r="L757" s="43"/>
      <c r="M757" s="43"/>
      <c r="N757" s="54"/>
      <c r="O757" s="89"/>
      <c r="P757" s="6"/>
      <c r="Q757" s="6"/>
      <c r="R757" s="7"/>
      <c r="S757" s="7"/>
    </row>
    <row r="758" spans="4:19" x14ac:dyDescent="0.25">
      <c r="D758" s="43"/>
      <c r="E758" s="43"/>
      <c r="K758" s="43"/>
      <c r="L758" s="43"/>
      <c r="M758" s="43"/>
      <c r="N758" s="54"/>
      <c r="O758" s="89"/>
      <c r="P758" s="6"/>
      <c r="Q758" s="6"/>
      <c r="R758" s="12"/>
      <c r="S758" s="12"/>
    </row>
    <row r="759" spans="4:19" x14ac:dyDescent="0.25">
      <c r="D759" s="43"/>
      <c r="E759" s="43"/>
      <c r="K759" s="43"/>
      <c r="L759" s="43"/>
      <c r="M759" s="43"/>
      <c r="N759" s="54"/>
      <c r="O759" s="89"/>
      <c r="P759" s="6"/>
      <c r="Q759" s="6"/>
      <c r="R759" s="7"/>
      <c r="S759" s="11"/>
    </row>
    <row r="760" spans="4:19" x14ac:dyDescent="0.25">
      <c r="D760" s="43"/>
      <c r="E760" s="43"/>
      <c r="K760" s="43"/>
      <c r="L760" s="43"/>
      <c r="M760" s="43"/>
      <c r="N760" s="54"/>
      <c r="O760" s="89"/>
      <c r="P760" s="6"/>
      <c r="Q760" s="6"/>
      <c r="R760" s="12"/>
      <c r="S760" s="16"/>
    </row>
    <row r="761" spans="4:19" x14ac:dyDescent="0.25">
      <c r="D761" s="43"/>
      <c r="E761" s="43"/>
      <c r="K761" s="43"/>
      <c r="L761" s="43"/>
      <c r="M761" s="43"/>
      <c r="N761" s="54"/>
      <c r="O761" s="89"/>
      <c r="P761" s="6"/>
      <c r="Q761" s="6"/>
      <c r="R761" s="7"/>
      <c r="S761" s="7"/>
    </row>
    <row r="762" spans="4:19" x14ac:dyDescent="0.25">
      <c r="D762" s="43"/>
      <c r="E762" s="43"/>
      <c r="K762" s="43"/>
      <c r="L762" s="43"/>
      <c r="M762" s="43"/>
      <c r="N762" s="54"/>
      <c r="O762" s="89"/>
      <c r="P762" s="6"/>
      <c r="Q762" s="6"/>
      <c r="R762" s="12"/>
      <c r="S762" s="16"/>
    </row>
    <row r="763" spans="4:19" x14ac:dyDescent="0.25">
      <c r="D763" s="43"/>
      <c r="E763" s="43"/>
      <c r="K763" s="43"/>
      <c r="L763" s="43"/>
      <c r="M763" s="43"/>
      <c r="N763" s="54"/>
      <c r="O763" s="89"/>
      <c r="P763" s="6"/>
      <c r="Q763" s="6"/>
      <c r="R763" s="7"/>
      <c r="S763" s="11"/>
    </row>
    <row r="764" spans="4:19" x14ac:dyDescent="0.25">
      <c r="D764" s="43"/>
      <c r="E764" s="43"/>
      <c r="K764" s="43"/>
      <c r="L764" s="43"/>
      <c r="M764" s="43"/>
      <c r="N764" s="54"/>
      <c r="O764" s="89"/>
      <c r="P764" s="6"/>
      <c r="Q764" s="6"/>
      <c r="R764" s="12"/>
      <c r="S764" s="16"/>
    </row>
    <row r="765" spans="4:19" x14ac:dyDescent="0.25">
      <c r="D765" s="43"/>
      <c r="E765" s="43"/>
      <c r="K765" s="43"/>
      <c r="L765" s="43"/>
      <c r="M765" s="43"/>
      <c r="N765" s="54"/>
      <c r="O765" s="89"/>
      <c r="P765" s="6"/>
      <c r="Q765" s="6"/>
      <c r="R765" s="7"/>
      <c r="S765" s="7"/>
    </row>
    <row r="766" spans="4:19" x14ac:dyDescent="0.25">
      <c r="D766" s="7"/>
      <c r="E766" s="7"/>
      <c r="H766" s="5"/>
      <c r="I766" s="5"/>
      <c r="K766" s="8"/>
      <c r="L766" s="8"/>
      <c r="M766" s="9"/>
      <c r="N766" s="10"/>
      <c r="O766" s="53"/>
      <c r="P766" s="6"/>
      <c r="Q766" s="6"/>
      <c r="R766" s="12"/>
      <c r="S766" s="16"/>
    </row>
    <row r="767" spans="4:19" x14ac:dyDescent="0.25">
      <c r="D767" s="12"/>
      <c r="E767" s="7"/>
      <c r="H767" s="5"/>
      <c r="I767" s="5"/>
      <c r="K767" s="13"/>
      <c r="L767" s="13"/>
      <c r="M767" s="14"/>
      <c r="N767" s="15"/>
      <c r="O767" s="55"/>
      <c r="P767" s="6"/>
      <c r="Q767" s="6"/>
      <c r="R767" s="7"/>
      <c r="S767" s="7"/>
    </row>
    <row r="768" spans="4:19" x14ac:dyDescent="0.25">
      <c r="D768" s="23"/>
      <c r="E768" s="7"/>
      <c r="H768" s="5"/>
      <c r="I768" s="5"/>
      <c r="K768" s="8"/>
      <c r="L768" s="8"/>
      <c r="M768" s="9"/>
      <c r="N768" s="10"/>
      <c r="O768" s="53"/>
      <c r="P768" s="6"/>
      <c r="Q768" s="6"/>
      <c r="R768" s="12"/>
      <c r="S768" s="16"/>
    </row>
    <row r="769" spans="4:19" x14ac:dyDescent="0.25">
      <c r="D769" s="21"/>
      <c r="E769" s="7"/>
      <c r="H769" s="5"/>
      <c r="I769" s="5"/>
      <c r="K769" s="13"/>
      <c r="L769" s="13"/>
      <c r="M769" s="14"/>
      <c r="N769" s="15"/>
      <c r="O769" s="55"/>
      <c r="P769" s="6"/>
      <c r="Q769" s="6"/>
      <c r="R769" s="7"/>
      <c r="S769" s="11"/>
    </row>
    <row r="770" spans="4:19" x14ac:dyDescent="0.25">
      <c r="D770" s="27"/>
      <c r="E770" s="7"/>
      <c r="H770" s="5"/>
      <c r="I770" s="5"/>
      <c r="K770" s="13"/>
      <c r="L770" s="13"/>
      <c r="M770" s="14"/>
      <c r="N770" s="15"/>
      <c r="O770" s="55"/>
      <c r="P770" s="6"/>
      <c r="Q770" s="6"/>
      <c r="R770" s="12"/>
      <c r="S770" s="16"/>
    </row>
    <row r="771" spans="4:19" x14ac:dyDescent="0.25">
      <c r="D771" s="7"/>
      <c r="E771" s="7"/>
      <c r="H771" s="5"/>
      <c r="I771" s="5"/>
      <c r="K771" s="8"/>
      <c r="L771" s="8"/>
      <c r="M771" s="9"/>
      <c r="N771" s="10"/>
      <c r="O771" s="53"/>
      <c r="P771" s="6"/>
      <c r="Q771" s="6"/>
      <c r="R771" s="7"/>
      <c r="S771" s="7"/>
    </row>
    <row r="772" spans="4:19" x14ac:dyDescent="0.25">
      <c r="D772" s="12"/>
      <c r="E772" s="7"/>
      <c r="H772" s="5"/>
      <c r="I772" s="5"/>
      <c r="K772" s="13"/>
      <c r="L772" s="13"/>
      <c r="M772" s="14"/>
      <c r="N772" s="15"/>
      <c r="O772" s="55"/>
      <c r="P772" s="6"/>
      <c r="Q772" s="6"/>
      <c r="R772" s="12"/>
      <c r="S772" s="16"/>
    </row>
    <row r="773" spans="4:19" x14ac:dyDescent="0.25">
      <c r="D773" s="7"/>
      <c r="E773" s="7"/>
      <c r="H773" s="5"/>
      <c r="I773" s="5"/>
      <c r="K773" s="8"/>
      <c r="L773" s="8"/>
      <c r="M773" s="9"/>
      <c r="N773" s="10"/>
      <c r="O773" s="53"/>
      <c r="P773" s="6"/>
      <c r="Q773" s="6"/>
      <c r="R773" s="7"/>
      <c r="S773" s="11"/>
    </row>
    <row r="774" spans="4:19" x14ac:dyDescent="0.25">
      <c r="D774" s="7"/>
      <c r="E774" s="7"/>
      <c r="H774" s="5"/>
      <c r="I774" s="5"/>
      <c r="K774" s="8"/>
      <c r="L774" s="13"/>
      <c r="M774" s="9"/>
      <c r="N774" s="15"/>
      <c r="O774" s="55"/>
      <c r="P774" s="6"/>
      <c r="Q774" s="6"/>
      <c r="R774" s="12"/>
      <c r="S774" s="16"/>
    </row>
    <row r="775" spans="4:19" x14ac:dyDescent="0.25">
      <c r="D775" s="23"/>
      <c r="E775" s="7"/>
      <c r="H775" s="5"/>
      <c r="I775" s="5"/>
      <c r="K775" s="8"/>
      <c r="L775" s="8"/>
      <c r="M775" s="9"/>
      <c r="N775" s="10"/>
      <c r="O775" s="53"/>
      <c r="P775" s="6"/>
      <c r="Q775" s="6"/>
      <c r="R775" s="7"/>
      <c r="S775" s="11"/>
    </row>
    <row r="776" spans="4:19" x14ac:dyDescent="0.25">
      <c r="D776" s="7"/>
      <c r="E776" s="7"/>
      <c r="H776" s="5"/>
      <c r="I776" s="5"/>
      <c r="K776" s="8"/>
      <c r="L776" s="13"/>
      <c r="M776" s="9"/>
      <c r="N776" s="15"/>
      <c r="O776" s="55"/>
      <c r="P776" s="6"/>
      <c r="Q776" s="6"/>
      <c r="R776" s="12"/>
      <c r="S776" s="16"/>
    </row>
    <row r="777" spans="4:19" x14ac:dyDescent="0.25">
      <c r="D777" s="7"/>
      <c r="E777" s="7"/>
      <c r="H777" s="5"/>
      <c r="I777" s="5"/>
      <c r="K777" s="8"/>
      <c r="L777" s="8"/>
      <c r="M777" s="9"/>
      <c r="N777" s="10"/>
      <c r="O777" s="53"/>
      <c r="P777" s="6"/>
      <c r="Q777" s="6"/>
      <c r="R777" s="7"/>
      <c r="S777" s="11"/>
    </row>
    <row r="778" spans="4:19" x14ac:dyDescent="0.25">
      <c r="D778" s="21"/>
      <c r="E778" s="7"/>
      <c r="H778" s="5"/>
      <c r="I778" s="5"/>
      <c r="K778" s="13"/>
      <c r="L778" s="13"/>
      <c r="M778" s="14"/>
      <c r="N778" s="15"/>
      <c r="O778" s="55"/>
      <c r="P778" s="6"/>
      <c r="Q778" s="6"/>
      <c r="R778" s="12"/>
      <c r="S778" s="16"/>
    </row>
    <row r="779" spans="4:19" x14ac:dyDescent="0.25">
      <c r="D779" s="7"/>
      <c r="E779" s="7"/>
      <c r="H779" s="5"/>
      <c r="I779" s="5"/>
      <c r="K779" s="8"/>
      <c r="L779" s="8"/>
      <c r="M779" s="9"/>
      <c r="N779" s="10"/>
      <c r="O779" s="53"/>
      <c r="P779" s="6"/>
      <c r="Q779" s="6"/>
      <c r="R779" s="7"/>
      <c r="S779" s="11"/>
    </row>
    <row r="780" spans="4:19" x14ac:dyDescent="0.25">
      <c r="D780" s="21"/>
      <c r="E780" s="7"/>
      <c r="H780" s="5"/>
      <c r="I780" s="5"/>
      <c r="K780" s="13"/>
      <c r="L780" s="13"/>
      <c r="M780" s="14"/>
      <c r="N780" s="15"/>
      <c r="O780" s="55"/>
      <c r="P780" s="6"/>
      <c r="Q780" s="6"/>
      <c r="R780" s="12"/>
      <c r="S780" s="12"/>
    </row>
    <row r="781" spans="4:19" x14ac:dyDescent="0.25">
      <c r="D781" s="25"/>
      <c r="E781" s="7"/>
      <c r="H781" s="5"/>
      <c r="I781" s="5"/>
      <c r="K781" s="8"/>
      <c r="L781" s="8"/>
      <c r="M781" s="9"/>
      <c r="N781" s="10"/>
      <c r="O781" s="53"/>
      <c r="P781" s="6"/>
      <c r="Q781" s="6"/>
      <c r="R781" s="7"/>
      <c r="S781" s="11"/>
    </row>
    <row r="782" spans="4:19" x14ac:dyDescent="0.25">
      <c r="D782" s="27"/>
      <c r="E782" s="7"/>
      <c r="H782" s="5"/>
      <c r="I782" s="5"/>
      <c r="K782" s="13"/>
      <c r="L782" s="13"/>
      <c r="M782" s="14"/>
      <c r="N782" s="15"/>
      <c r="O782" s="55"/>
      <c r="P782" s="6"/>
      <c r="Q782" s="6"/>
      <c r="R782" s="12"/>
      <c r="S782" s="16"/>
    </row>
    <row r="783" spans="4:19" x14ac:dyDescent="0.25">
      <c r="D783" s="25"/>
      <c r="E783" s="7"/>
      <c r="H783" s="5"/>
      <c r="I783" s="5"/>
      <c r="K783" s="8"/>
      <c r="L783" s="8"/>
      <c r="M783" s="9"/>
      <c r="N783" s="10"/>
      <c r="O783" s="53"/>
      <c r="P783" s="6"/>
      <c r="Q783" s="6"/>
      <c r="R783" s="7"/>
      <c r="S783" s="11"/>
    </row>
    <row r="784" spans="4:19" x14ac:dyDescent="0.25">
      <c r="D784" s="27"/>
      <c r="E784" s="7"/>
      <c r="H784" s="5"/>
      <c r="I784" s="5"/>
      <c r="K784" s="13"/>
      <c r="L784" s="13"/>
      <c r="M784" s="14"/>
      <c r="N784" s="15"/>
      <c r="O784" s="55"/>
      <c r="P784" s="6"/>
      <c r="Q784" s="6"/>
      <c r="R784" s="12"/>
      <c r="S784" s="12"/>
    </row>
    <row r="785" spans="4:19" x14ac:dyDescent="0.25">
      <c r="D785" s="7"/>
      <c r="E785" s="7"/>
      <c r="H785" s="5"/>
      <c r="I785" s="5"/>
      <c r="K785" s="8"/>
      <c r="L785" s="8"/>
      <c r="M785" s="9"/>
      <c r="N785" s="10"/>
      <c r="O785" s="53"/>
      <c r="P785" s="6"/>
      <c r="Q785" s="6"/>
      <c r="R785" s="7"/>
      <c r="S785" s="11"/>
    </row>
    <row r="786" spans="4:19" x14ac:dyDescent="0.25">
      <c r="D786" s="7"/>
      <c r="E786" s="7"/>
      <c r="H786" s="5"/>
      <c r="I786" s="5"/>
      <c r="K786" s="8"/>
      <c r="L786" s="8"/>
      <c r="M786" s="9"/>
      <c r="N786" s="10"/>
      <c r="O786" s="53"/>
      <c r="P786" s="6"/>
      <c r="Q786" s="6"/>
      <c r="R786" s="12"/>
      <c r="S786" s="16"/>
    </row>
    <row r="787" spans="4:19" x14ac:dyDescent="0.25">
      <c r="D787" s="7"/>
      <c r="E787" s="7"/>
      <c r="H787" s="5"/>
      <c r="I787" s="5"/>
      <c r="K787" s="8"/>
      <c r="L787" s="8"/>
      <c r="M787" s="9"/>
      <c r="N787" s="10"/>
      <c r="O787" s="53"/>
      <c r="P787" s="6"/>
      <c r="Q787" s="6"/>
      <c r="R787" s="7"/>
      <c r="S787" s="11"/>
    </row>
    <row r="788" spans="4:19" x14ac:dyDescent="0.25">
      <c r="D788" s="7"/>
      <c r="E788" s="7"/>
      <c r="H788" s="5"/>
      <c r="I788" s="5"/>
      <c r="K788" s="8"/>
      <c r="L788" s="13"/>
      <c r="M788" s="9"/>
      <c r="N788" s="15"/>
      <c r="O788" s="55"/>
      <c r="P788" s="6"/>
      <c r="Q788" s="6"/>
      <c r="R788" s="12"/>
      <c r="S788" s="16"/>
    </row>
    <row r="789" spans="4:19" x14ac:dyDescent="0.25">
      <c r="D789" s="23"/>
      <c r="E789" s="7"/>
      <c r="H789" s="5"/>
      <c r="I789" s="5"/>
      <c r="K789" s="8"/>
      <c r="L789" s="8"/>
      <c r="M789" s="9"/>
      <c r="N789" s="10"/>
      <c r="O789" s="53"/>
      <c r="P789" s="6"/>
      <c r="Q789" s="6"/>
      <c r="R789" s="7"/>
      <c r="S789" s="7"/>
    </row>
    <row r="790" spans="4:19" x14ac:dyDescent="0.25">
      <c r="D790" s="27"/>
      <c r="E790" s="7"/>
      <c r="H790" s="5"/>
      <c r="I790" s="5"/>
      <c r="K790" s="13"/>
      <c r="L790" s="13"/>
      <c r="M790" s="14"/>
      <c r="N790" s="15"/>
      <c r="O790" s="55"/>
      <c r="P790" s="6"/>
      <c r="Q790" s="6"/>
      <c r="R790" s="12"/>
      <c r="S790" s="16"/>
    </row>
    <row r="791" spans="4:19" x14ac:dyDescent="0.25">
      <c r="D791" s="7"/>
      <c r="E791" s="7"/>
      <c r="H791" s="5"/>
      <c r="I791" s="5"/>
      <c r="K791" s="8"/>
      <c r="L791" s="8"/>
      <c r="M791" s="9"/>
      <c r="N791" s="10"/>
      <c r="O791" s="53"/>
      <c r="P791" s="6"/>
      <c r="Q791" s="6"/>
      <c r="R791" s="7"/>
      <c r="S791" s="11"/>
    </row>
    <row r="792" spans="4:19" x14ac:dyDescent="0.25">
      <c r="D792" s="7"/>
      <c r="E792" s="7"/>
      <c r="H792" s="5"/>
      <c r="I792" s="5"/>
      <c r="K792" s="8"/>
      <c r="L792" s="13"/>
      <c r="M792" s="9"/>
      <c r="N792" s="15"/>
      <c r="O792" s="55"/>
      <c r="P792" s="6"/>
      <c r="Q792" s="6"/>
      <c r="R792" s="12"/>
      <c r="S792" s="16"/>
    </row>
    <row r="793" spans="4:19" x14ac:dyDescent="0.25">
      <c r="D793" s="23"/>
      <c r="E793" s="7"/>
      <c r="H793" s="5"/>
      <c r="I793" s="5"/>
      <c r="K793" s="8"/>
      <c r="L793" s="8"/>
      <c r="M793" s="9"/>
      <c r="N793" s="10"/>
      <c r="O793" s="53"/>
      <c r="P793" s="6"/>
      <c r="Q793" s="6"/>
      <c r="R793" s="7"/>
      <c r="S793" s="11"/>
    </row>
    <row r="794" spans="4:19" x14ac:dyDescent="0.25">
      <c r="D794" s="27"/>
      <c r="E794" s="7"/>
      <c r="H794" s="5"/>
      <c r="I794" s="5"/>
      <c r="K794" s="13"/>
      <c r="L794" s="13"/>
      <c r="M794" s="14"/>
      <c r="N794" s="15"/>
      <c r="O794" s="55"/>
      <c r="P794" s="6"/>
      <c r="Q794" s="6"/>
      <c r="R794" s="12"/>
      <c r="S794" s="16"/>
    </row>
    <row r="795" spans="4:19" x14ac:dyDescent="0.25">
      <c r="D795" s="25"/>
      <c r="E795" s="7"/>
      <c r="H795" s="5"/>
      <c r="I795" s="5"/>
      <c r="K795" s="8"/>
      <c r="L795" s="8"/>
      <c r="M795" s="9"/>
      <c r="N795" s="10"/>
      <c r="O795" s="53"/>
      <c r="P795" s="6"/>
      <c r="Q795" s="6"/>
      <c r="R795" s="7"/>
      <c r="S795" s="7"/>
    </row>
    <row r="796" spans="4:19" x14ac:dyDescent="0.25">
      <c r="D796" s="27"/>
      <c r="E796" s="7"/>
      <c r="H796" s="5"/>
      <c r="I796" s="5"/>
      <c r="K796" s="13"/>
      <c r="L796" s="13"/>
      <c r="M796" s="14"/>
      <c r="N796" s="15"/>
      <c r="O796" s="55"/>
      <c r="P796" s="6"/>
      <c r="Q796" s="6"/>
      <c r="R796" s="12"/>
      <c r="S796" s="16"/>
    </row>
    <row r="797" spans="4:19" x14ac:dyDescent="0.25">
      <c r="D797" s="23"/>
      <c r="E797" s="7"/>
      <c r="H797" s="5"/>
      <c r="I797" s="5"/>
      <c r="K797" s="8"/>
      <c r="L797" s="8"/>
      <c r="M797" s="9"/>
      <c r="N797" s="10"/>
      <c r="O797" s="53"/>
      <c r="P797" s="6"/>
      <c r="Q797" s="6"/>
      <c r="R797" s="7"/>
      <c r="S797" s="11"/>
    </row>
    <row r="798" spans="4:19" x14ac:dyDescent="0.25">
      <c r="D798" s="12"/>
      <c r="E798" s="7"/>
      <c r="H798" s="5"/>
      <c r="I798" s="5"/>
      <c r="K798" s="13"/>
      <c r="L798" s="13"/>
      <c r="M798" s="14"/>
      <c r="N798" s="15"/>
      <c r="O798" s="55"/>
      <c r="P798" s="6"/>
      <c r="Q798" s="6"/>
      <c r="R798" s="12"/>
      <c r="S798" s="16"/>
    </row>
    <row r="799" spans="4:19" x14ac:dyDescent="0.25">
      <c r="D799" s="7"/>
      <c r="E799" s="7"/>
      <c r="H799" s="5"/>
      <c r="I799" s="5"/>
      <c r="K799" s="8"/>
      <c r="L799" s="8"/>
      <c r="M799" s="9"/>
      <c r="N799" s="10"/>
      <c r="O799" s="53"/>
      <c r="P799" s="6"/>
      <c r="Q799" s="6"/>
      <c r="R799" s="7"/>
      <c r="S799" s="7"/>
    </row>
    <row r="800" spans="4:19" x14ac:dyDescent="0.25">
      <c r="D800" s="21"/>
      <c r="E800" s="7"/>
      <c r="H800" s="5"/>
      <c r="I800" s="5"/>
      <c r="K800" s="13"/>
      <c r="L800" s="13"/>
      <c r="M800" s="14"/>
      <c r="N800" s="15"/>
      <c r="O800" s="55"/>
      <c r="P800" s="6"/>
      <c r="Q800" s="6"/>
      <c r="R800" s="12"/>
      <c r="S800" s="16"/>
    </row>
    <row r="801" spans="4:19" x14ac:dyDescent="0.25">
      <c r="D801" s="7"/>
      <c r="E801" s="7"/>
      <c r="H801" s="5"/>
      <c r="I801" s="5"/>
      <c r="K801" s="8"/>
      <c r="L801" s="8"/>
      <c r="M801" s="9"/>
      <c r="N801" s="10"/>
      <c r="O801" s="53"/>
      <c r="P801" s="6"/>
      <c r="Q801" s="6"/>
      <c r="R801" s="7"/>
      <c r="S801" s="11"/>
    </row>
    <row r="802" spans="4:19" x14ac:dyDescent="0.25">
      <c r="D802" s="27"/>
      <c r="E802" s="7"/>
      <c r="H802" s="5"/>
      <c r="I802" s="5"/>
      <c r="K802" s="13"/>
      <c r="L802" s="13"/>
      <c r="M802" s="14"/>
      <c r="N802" s="15"/>
      <c r="O802" s="55"/>
      <c r="P802" s="6"/>
      <c r="Q802" s="6"/>
      <c r="R802" s="12"/>
      <c r="S802" s="12"/>
    </row>
    <row r="803" spans="4:19" x14ac:dyDescent="0.25">
      <c r="D803" s="25"/>
      <c r="E803" s="7"/>
      <c r="H803" s="5"/>
      <c r="I803" s="5"/>
      <c r="K803" s="8"/>
      <c r="L803" s="8"/>
      <c r="M803" s="9"/>
      <c r="N803" s="10"/>
      <c r="O803" s="53"/>
      <c r="P803" s="6"/>
      <c r="Q803" s="6"/>
      <c r="R803" s="7"/>
      <c r="S803" s="7"/>
    </row>
    <row r="804" spans="4:19" x14ac:dyDescent="0.25">
      <c r="D804" s="27"/>
      <c r="E804" s="7"/>
      <c r="H804" s="5"/>
      <c r="I804" s="5"/>
      <c r="K804" s="13"/>
      <c r="L804" s="13"/>
      <c r="M804" s="14"/>
      <c r="N804" s="15"/>
      <c r="O804" s="55"/>
      <c r="P804" s="6"/>
      <c r="Q804" s="6"/>
      <c r="R804" s="12"/>
      <c r="S804" s="12"/>
    </row>
    <row r="805" spans="4:19" x14ac:dyDescent="0.25">
      <c r="D805" s="7"/>
      <c r="E805" s="7"/>
      <c r="H805" s="5"/>
      <c r="I805" s="5"/>
      <c r="K805" s="8"/>
      <c r="L805" s="8"/>
      <c r="M805" s="9"/>
      <c r="N805" s="10"/>
      <c r="O805" s="53"/>
      <c r="P805" s="6"/>
      <c r="Q805" s="6"/>
      <c r="R805" s="7"/>
      <c r="S805" s="11"/>
    </row>
    <row r="806" spans="4:19" x14ac:dyDescent="0.25">
      <c r="D806" s="21"/>
      <c r="E806" s="7"/>
      <c r="H806" s="5"/>
      <c r="I806" s="5"/>
      <c r="K806" s="13"/>
      <c r="L806" s="13"/>
      <c r="M806" s="14"/>
      <c r="N806" s="15"/>
      <c r="O806" s="55"/>
      <c r="P806" s="6"/>
      <c r="Q806" s="6"/>
      <c r="R806" s="12"/>
      <c r="S806" s="16"/>
    </row>
    <row r="807" spans="4:19" x14ac:dyDescent="0.25">
      <c r="D807" s="7"/>
      <c r="E807" s="7"/>
      <c r="H807" s="5"/>
      <c r="I807" s="5"/>
      <c r="K807" s="8"/>
      <c r="L807" s="8"/>
      <c r="M807" s="9"/>
      <c r="N807" s="10"/>
      <c r="O807" s="53"/>
      <c r="P807" s="6"/>
      <c r="Q807" s="6"/>
      <c r="R807" s="7"/>
      <c r="S807" s="7"/>
    </row>
    <row r="808" spans="4:19" x14ac:dyDescent="0.25">
      <c r="D808" s="21"/>
      <c r="E808" s="7"/>
      <c r="H808" s="5"/>
      <c r="I808" s="5"/>
      <c r="K808" s="13"/>
      <c r="L808" s="13"/>
      <c r="M808" s="14"/>
      <c r="N808" s="15"/>
      <c r="O808" s="55"/>
      <c r="P808" s="6"/>
      <c r="Q808" s="6"/>
      <c r="R808" s="12"/>
      <c r="S808" s="16"/>
    </row>
    <row r="809" spans="4:19" x14ac:dyDescent="0.25">
      <c r="D809" s="7"/>
      <c r="E809" s="7"/>
      <c r="H809" s="5"/>
      <c r="I809" s="5"/>
      <c r="K809" s="8"/>
      <c r="L809" s="8"/>
      <c r="M809" s="9"/>
      <c r="N809" s="10"/>
      <c r="O809" s="53"/>
      <c r="P809" s="6"/>
      <c r="Q809" s="6"/>
      <c r="R809" s="7"/>
      <c r="S809" s="11"/>
    </row>
    <row r="810" spans="4:19" x14ac:dyDescent="0.25">
      <c r="D810" s="27"/>
      <c r="E810" s="7"/>
      <c r="H810" s="5"/>
      <c r="I810" s="5"/>
      <c r="K810" s="13"/>
      <c r="L810" s="13"/>
      <c r="M810" s="14"/>
      <c r="N810" s="15"/>
      <c r="O810" s="55"/>
      <c r="P810" s="6"/>
      <c r="Q810" s="6"/>
      <c r="R810" s="12"/>
      <c r="S810" s="16"/>
    </row>
    <row r="811" spans="4:19" x14ac:dyDescent="0.25">
      <c r="D811" s="25"/>
      <c r="E811" s="7"/>
      <c r="H811" s="5"/>
      <c r="I811" s="5"/>
      <c r="K811" s="8"/>
      <c r="L811" s="8"/>
      <c r="M811" s="9"/>
      <c r="N811" s="10"/>
      <c r="O811" s="53"/>
      <c r="P811" s="6"/>
      <c r="Q811" s="6"/>
      <c r="R811" s="7"/>
      <c r="S811" s="11"/>
    </row>
    <row r="812" spans="4:19" x14ac:dyDescent="0.25">
      <c r="D812" s="25"/>
      <c r="E812" s="7"/>
      <c r="H812" s="5"/>
      <c r="I812" s="5"/>
      <c r="K812" s="8"/>
      <c r="L812" s="8"/>
      <c r="M812" s="9"/>
      <c r="N812" s="10"/>
      <c r="O812" s="53"/>
      <c r="P812" s="6"/>
      <c r="Q812" s="6"/>
      <c r="R812" s="12"/>
      <c r="S812" s="16"/>
    </row>
    <row r="813" spans="4:19" x14ac:dyDescent="0.25">
      <c r="D813" s="21"/>
      <c r="E813" s="7"/>
      <c r="H813" s="5"/>
      <c r="I813" s="5"/>
      <c r="K813" s="13"/>
      <c r="L813" s="13"/>
      <c r="M813" s="14"/>
      <c r="N813" s="15"/>
      <c r="O813" s="55"/>
      <c r="P813" s="6"/>
      <c r="Q813" s="6"/>
      <c r="R813" s="7"/>
      <c r="S813" s="7"/>
    </row>
    <row r="814" spans="4:19" x14ac:dyDescent="0.25">
      <c r="D814" s="7"/>
      <c r="E814" s="7"/>
      <c r="H814" s="5"/>
      <c r="I814" s="5"/>
      <c r="K814" s="8"/>
      <c r="L814" s="8"/>
      <c r="M814" s="9"/>
      <c r="N814" s="10"/>
      <c r="O814" s="53"/>
      <c r="P814" s="6"/>
      <c r="Q814" s="6"/>
      <c r="R814" s="12"/>
      <c r="S814" s="16"/>
    </row>
    <row r="815" spans="4:19" x14ac:dyDescent="0.25">
      <c r="D815" s="7"/>
      <c r="E815" s="7"/>
      <c r="H815" s="5"/>
      <c r="I815" s="5"/>
      <c r="K815" s="8"/>
      <c r="L815" s="8"/>
      <c r="M815" s="9"/>
      <c r="N815" s="10"/>
      <c r="O815" s="53"/>
      <c r="P815" s="6"/>
      <c r="Q815" s="6"/>
      <c r="R815" s="7"/>
      <c r="S815" s="11"/>
    </row>
    <row r="816" spans="4:19" x14ac:dyDescent="0.25">
      <c r="D816" s="12"/>
      <c r="E816" s="7"/>
      <c r="H816" s="5"/>
      <c r="I816" s="5"/>
      <c r="K816" s="13"/>
      <c r="L816" s="13"/>
      <c r="M816" s="14"/>
      <c r="N816" s="15"/>
      <c r="O816" s="55"/>
      <c r="P816" s="6"/>
      <c r="Q816" s="6"/>
      <c r="R816" s="12"/>
      <c r="S816" s="12"/>
    </row>
    <row r="817" spans="4:19" x14ac:dyDescent="0.25">
      <c r="D817" s="7"/>
      <c r="E817" s="7"/>
      <c r="H817" s="5"/>
      <c r="I817" s="5"/>
      <c r="K817" s="8"/>
      <c r="L817" s="8"/>
      <c r="M817" s="9"/>
      <c r="N817" s="10"/>
      <c r="O817" s="53"/>
      <c r="P817" s="6"/>
      <c r="Q817" s="6"/>
      <c r="R817" s="7"/>
      <c r="S817" s="11"/>
    </row>
    <row r="818" spans="4:19" x14ac:dyDescent="0.25">
      <c r="D818" s="27"/>
      <c r="E818" s="7"/>
      <c r="H818" s="5"/>
      <c r="I818" s="5"/>
      <c r="K818" s="13"/>
      <c r="L818" s="13"/>
      <c r="M818" s="14"/>
      <c r="N818" s="15"/>
      <c r="O818" s="55"/>
      <c r="P818" s="6"/>
      <c r="Q818" s="6"/>
      <c r="R818" s="12"/>
      <c r="S818" s="12"/>
    </row>
    <row r="819" spans="4:19" x14ac:dyDescent="0.25">
      <c r="D819" s="21"/>
      <c r="E819" s="7"/>
      <c r="H819" s="5"/>
      <c r="I819" s="5"/>
      <c r="K819" s="13"/>
      <c r="L819" s="13"/>
      <c r="M819" s="14"/>
      <c r="N819" s="15"/>
      <c r="O819" s="55"/>
      <c r="P819" s="6"/>
      <c r="Q819" s="6"/>
      <c r="R819" s="7"/>
      <c r="S819" s="7"/>
    </row>
    <row r="820" spans="4:19" x14ac:dyDescent="0.25">
      <c r="D820" s="27"/>
      <c r="E820" s="7"/>
      <c r="H820" s="5"/>
      <c r="I820" s="5"/>
      <c r="K820" s="13"/>
      <c r="L820" s="13"/>
      <c r="M820" s="14"/>
      <c r="N820" s="15"/>
      <c r="O820" s="55"/>
      <c r="P820" s="6"/>
      <c r="Q820" s="6"/>
      <c r="R820" s="12"/>
      <c r="S820" s="16"/>
    </row>
    <row r="821" spans="4:19" x14ac:dyDescent="0.25">
      <c r="D821" s="25"/>
      <c r="E821" s="7"/>
      <c r="H821" s="5"/>
      <c r="I821" s="5"/>
      <c r="K821" s="8"/>
      <c r="L821" s="8"/>
      <c r="M821" s="9"/>
      <c r="N821" s="10"/>
      <c r="O821" s="53"/>
      <c r="P821" s="6"/>
      <c r="Q821" s="6"/>
      <c r="R821" s="7"/>
      <c r="S821" s="11"/>
    </row>
    <row r="822" spans="4:19" x14ac:dyDescent="0.25">
      <c r="D822" s="23"/>
      <c r="E822" s="7"/>
      <c r="H822" s="5"/>
      <c r="I822" s="5"/>
      <c r="K822" s="8"/>
      <c r="L822" s="8"/>
      <c r="M822" s="9"/>
      <c r="N822" s="10"/>
      <c r="O822" s="53"/>
      <c r="P822" s="6"/>
      <c r="Q822" s="6"/>
      <c r="R822" s="12"/>
      <c r="S822" s="12"/>
    </row>
    <row r="823" spans="4:19" x14ac:dyDescent="0.25">
      <c r="D823" s="12"/>
      <c r="E823" s="7"/>
      <c r="H823" s="5"/>
      <c r="I823" s="5"/>
      <c r="K823" s="13"/>
      <c r="L823" s="13"/>
      <c r="M823" s="14"/>
      <c r="N823" s="15"/>
      <c r="O823" s="55"/>
      <c r="P823" s="6"/>
      <c r="Q823" s="6"/>
      <c r="R823" s="7"/>
      <c r="S823" s="7"/>
    </row>
    <row r="824" spans="4:19" x14ac:dyDescent="0.25">
      <c r="D824" s="25"/>
      <c r="E824" s="7"/>
      <c r="H824" s="5"/>
      <c r="I824" s="5"/>
      <c r="K824" s="8"/>
      <c r="L824" s="8"/>
      <c r="M824" s="9"/>
      <c r="N824" s="10"/>
      <c r="O824" s="53"/>
      <c r="P824" s="6"/>
      <c r="Q824" s="6"/>
      <c r="R824" s="12"/>
      <c r="S824" s="16"/>
    </row>
    <row r="825" spans="4:19" x14ac:dyDescent="0.25">
      <c r="D825" s="21"/>
      <c r="E825" s="7"/>
      <c r="H825" s="5"/>
      <c r="I825" s="5"/>
      <c r="K825" s="13"/>
      <c r="L825" s="13"/>
      <c r="M825" s="14"/>
      <c r="N825" s="15"/>
      <c r="O825" s="55"/>
      <c r="P825" s="6"/>
      <c r="Q825" s="6"/>
      <c r="R825" s="7"/>
      <c r="S825" s="11"/>
    </row>
    <row r="826" spans="4:19" x14ac:dyDescent="0.25">
      <c r="D826" s="25"/>
      <c r="E826" s="7"/>
      <c r="H826" s="5"/>
      <c r="I826" s="5"/>
      <c r="K826" s="8"/>
      <c r="L826" s="8"/>
      <c r="M826" s="9"/>
      <c r="N826" s="10"/>
      <c r="O826" s="53"/>
      <c r="P826" s="6"/>
      <c r="Q826" s="6"/>
      <c r="R826" s="12"/>
      <c r="S826" s="16"/>
    </row>
    <row r="827" spans="4:19" x14ac:dyDescent="0.25">
      <c r="D827" s="7"/>
      <c r="E827" s="7"/>
      <c r="H827" s="5"/>
      <c r="I827" s="5"/>
      <c r="K827" s="8"/>
      <c r="L827" s="13"/>
      <c r="M827" s="9"/>
      <c r="N827" s="15"/>
      <c r="O827" s="55"/>
      <c r="P827" s="6"/>
      <c r="Q827" s="6"/>
      <c r="R827" s="7"/>
      <c r="S827" s="11"/>
    </row>
    <row r="828" spans="4:19" x14ac:dyDescent="0.25">
      <c r="D828" s="23"/>
      <c r="E828" s="7"/>
      <c r="H828" s="5"/>
      <c r="I828" s="5"/>
      <c r="K828" s="8"/>
      <c r="L828" s="8"/>
      <c r="M828" s="9"/>
      <c r="N828" s="10"/>
      <c r="O828" s="53"/>
      <c r="P828" s="6"/>
      <c r="Q828" s="6"/>
      <c r="R828" s="12"/>
      <c r="S828" s="12"/>
    </row>
    <row r="829" spans="4:19" x14ac:dyDescent="0.25">
      <c r="D829" s="21"/>
      <c r="E829" s="7"/>
      <c r="H829" s="5"/>
      <c r="I829" s="5"/>
      <c r="K829" s="13"/>
      <c r="L829" s="13"/>
      <c r="M829" s="14"/>
      <c r="N829" s="15"/>
      <c r="O829" s="55"/>
      <c r="P829" s="6"/>
      <c r="Q829" s="6"/>
      <c r="R829" s="7"/>
      <c r="S829" s="7"/>
    </row>
    <row r="830" spans="4:19" x14ac:dyDescent="0.25">
      <c r="D830" s="25"/>
      <c r="E830" s="7"/>
      <c r="H830" s="5"/>
      <c r="I830" s="5"/>
      <c r="K830" s="8"/>
      <c r="L830" s="8"/>
      <c r="M830" s="9"/>
      <c r="N830" s="10"/>
      <c r="O830" s="53"/>
      <c r="P830" s="6"/>
      <c r="Q830" s="6"/>
      <c r="R830" s="18"/>
      <c r="S830" s="19"/>
    </row>
    <row r="831" spans="4:19" x14ac:dyDescent="0.25">
      <c r="D831" s="27"/>
      <c r="E831" s="7"/>
      <c r="H831" s="5"/>
      <c r="I831" s="5"/>
      <c r="K831" s="13"/>
      <c r="L831" s="13"/>
      <c r="M831" s="14"/>
      <c r="N831" s="15"/>
      <c r="O831" s="55"/>
      <c r="P831" s="6"/>
      <c r="Q831" s="6"/>
      <c r="R831" s="7"/>
      <c r="S831" s="11"/>
    </row>
    <row r="832" spans="4:19" x14ac:dyDescent="0.25">
      <c r="D832" s="27"/>
      <c r="E832" s="7"/>
      <c r="H832" s="5"/>
      <c r="I832" s="5"/>
      <c r="K832" s="13"/>
      <c r="L832" s="13"/>
      <c r="M832" s="14"/>
      <c r="N832" s="15"/>
      <c r="O832" s="55"/>
      <c r="P832" s="6"/>
      <c r="Q832" s="6"/>
      <c r="R832" s="12"/>
      <c r="S832" s="21"/>
    </row>
    <row r="833" spans="4:19" x14ac:dyDescent="0.25">
      <c r="D833" s="25"/>
      <c r="E833" s="7"/>
      <c r="H833" s="5"/>
      <c r="I833" s="5"/>
      <c r="K833" s="8"/>
      <c r="L833" s="8"/>
      <c r="M833" s="9"/>
      <c r="N833" s="10"/>
      <c r="O833" s="53"/>
      <c r="P833" s="6"/>
      <c r="Q833" s="6"/>
      <c r="R833" s="7"/>
      <c r="S833" s="11"/>
    </row>
    <row r="834" spans="4:19" x14ac:dyDescent="0.25">
      <c r="D834" s="27"/>
      <c r="E834" s="7"/>
      <c r="H834" s="5"/>
      <c r="I834" s="5"/>
      <c r="K834" s="13"/>
      <c r="L834" s="13"/>
      <c r="M834" s="14"/>
      <c r="N834" s="15"/>
      <c r="O834" s="55"/>
      <c r="P834" s="6"/>
      <c r="Q834" s="6"/>
      <c r="R834" s="12"/>
      <c r="S834" s="16"/>
    </row>
    <row r="835" spans="4:19" x14ac:dyDescent="0.25">
      <c r="D835" s="23"/>
      <c r="E835" s="7"/>
      <c r="H835" s="5"/>
      <c r="I835" s="5"/>
      <c r="K835" s="8"/>
      <c r="L835" s="8"/>
      <c r="M835" s="9"/>
      <c r="N835" s="10"/>
      <c r="O835" s="53"/>
      <c r="P835" s="6"/>
      <c r="Q835" s="6"/>
      <c r="R835" s="7"/>
      <c r="S835" s="17"/>
    </row>
    <row r="836" spans="4:19" x14ac:dyDescent="0.25">
      <c r="D836" s="27"/>
      <c r="E836" s="7"/>
      <c r="H836" s="5"/>
      <c r="I836" s="5"/>
      <c r="K836" s="13"/>
      <c r="L836" s="13"/>
      <c r="M836" s="14"/>
      <c r="N836" s="15"/>
      <c r="O836" s="55"/>
      <c r="P836" s="6"/>
      <c r="Q836" s="6"/>
      <c r="R836" s="7"/>
      <c r="S836" s="17"/>
    </row>
    <row r="837" spans="4:19" x14ac:dyDescent="0.25">
      <c r="D837" s="25"/>
      <c r="E837" s="7"/>
      <c r="H837" s="5"/>
      <c r="I837" s="5"/>
      <c r="K837" s="8"/>
      <c r="L837" s="8"/>
      <c r="M837" s="9"/>
      <c r="N837" s="10"/>
      <c r="O837" s="53"/>
      <c r="P837" s="6"/>
      <c r="Q837" s="6"/>
      <c r="R837" s="7"/>
      <c r="S837" s="7"/>
    </row>
    <row r="838" spans="4:19" x14ac:dyDescent="0.25">
      <c r="D838" s="25"/>
      <c r="E838" s="7"/>
      <c r="H838" s="5"/>
      <c r="I838" s="5"/>
      <c r="K838" s="8"/>
      <c r="L838" s="8"/>
      <c r="M838" s="9"/>
      <c r="N838" s="10"/>
      <c r="O838" s="53"/>
      <c r="P838" s="6"/>
      <c r="Q838" s="6"/>
      <c r="R838" s="12"/>
      <c r="S838" s="12"/>
    </row>
    <row r="839" spans="4:19" x14ac:dyDescent="0.25">
      <c r="D839" s="12"/>
      <c r="E839" s="7"/>
      <c r="H839" s="5"/>
      <c r="I839" s="5"/>
      <c r="K839" s="13"/>
      <c r="L839" s="13"/>
      <c r="M839" s="14"/>
      <c r="N839" s="15"/>
      <c r="O839" s="55"/>
      <c r="P839" s="6"/>
      <c r="Q839" s="6"/>
      <c r="R839" s="7"/>
      <c r="S839" s="7"/>
    </row>
    <row r="840" spans="4:19" x14ac:dyDescent="0.25">
      <c r="D840" s="25"/>
      <c r="E840" s="7"/>
      <c r="H840" s="5"/>
      <c r="I840" s="5"/>
      <c r="K840" s="8"/>
      <c r="L840" s="8"/>
      <c r="M840" s="9"/>
      <c r="N840" s="10"/>
      <c r="O840" s="53"/>
      <c r="P840" s="6"/>
      <c r="Q840" s="6"/>
      <c r="R840" s="7"/>
      <c r="S840" s="17"/>
    </row>
    <row r="841" spans="4:19" x14ac:dyDescent="0.25">
      <c r="D841" s="12"/>
      <c r="E841" s="7"/>
      <c r="H841" s="5"/>
      <c r="I841" s="5"/>
      <c r="K841" s="13"/>
      <c r="L841" s="13"/>
      <c r="M841" s="14"/>
      <c r="N841" s="15"/>
      <c r="O841" s="55"/>
      <c r="P841" s="6"/>
      <c r="Q841" s="6"/>
      <c r="R841" s="7"/>
      <c r="S841" s="23"/>
    </row>
    <row r="842" spans="4:19" x14ac:dyDescent="0.25">
      <c r="D842" s="7"/>
      <c r="E842" s="7"/>
      <c r="H842" s="5"/>
      <c r="I842" s="5"/>
      <c r="K842" s="8"/>
      <c r="L842" s="8"/>
      <c r="M842" s="9"/>
      <c r="N842" s="10"/>
      <c r="O842" s="53"/>
      <c r="P842" s="6"/>
      <c r="Q842" s="6"/>
      <c r="R842" s="7"/>
      <c r="S842" s="17"/>
    </row>
    <row r="843" spans="4:19" x14ac:dyDescent="0.25">
      <c r="D843" s="27"/>
      <c r="E843" s="7"/>
      <c r="H843" s="5"/>
      <c r="I843" s="5"/>
      <c r="K843" s="13"/>
      <c r="L843" s="13"/>
      <c r="M843" s="14"/>
      <c r="N843" s="15"/>
      <c r="O843" s="55"/>
      <c r="P843" s="6"/>
      <c r="Q843" s="6"/>
      <c r="R843" s="7"/>
      <c r="S843" s="7"/>
    </row>
    <row r="844" spans="4:19" x14ac:dyDescent="0.25">
      <c r="D844" s="25"/>
      <c r="E844" s="7"/>
      <c r="H844" s="5"/>
      <c r="I844" s="5"/>
      <c r="K844" s="8"/>
      <c r="L844" s="8"/>
      <c r="M844" s="9"/>
      <c r="N844" s="10"/>
      <c r="O844" s="53"/>
      <c r="P844" s="6"/>
      <c r="Q844" s="6"/>
      <c r="R844" s="7"/>
      <c r="S844" s="17"/>
    </row>
    <row r="845" spans="4:19" x14ac:dyDescent="0.25">
      <c r="D845" s="21"/>
      <c r="E845" s="7"/>
      <c r="H845" s="5"/>
      <c r="I845" s="5"/>
      <c r="K845" s="13"/>
      <c r="L845" s="13"/>
      <c r="M845" s="14"/>
      <c r="N845" s="15"/>
      <c r="O845" s="55"/>
      <c r="P845" s="6"/>
      <c r="Q845" s="6"/>
      <c r="R845" s="7"/>
      <c r="S845" s="17"/>
    </row>
    <row r="846" spans="4:19" x14ac:dyDescent="0.25">
      <c r="D846" s="25"/>
      <c r="E846" s="7"/>
      <c r="H846" s="5"/>
      <c r="I846" s="5"/>
      <c r="K846" s="8"/>
      <c r="L846" s="8"/>
      <c r="M846" s="9"/>
      <c r="N846" s="10"/>
      <c r="O846" s="53"/>
      <c r="P846" s="6"/>
      <c r="Q846" s="6"/>
      <c r="R846" s="12"/>
      <c r="S846" s="12"/>
    </row>
    <row r="847" spans="4:19" x14ac:dyDescent="0.25">
      <c r="D847" s="27"/>
      <c r="E847" s="7"/>
      <c r="H847" s="5"/>
      <c r="I847" s="5"/>
      <c r="K847" s="13"/>
      <c r="L847" s="13"/>
      <c r="M847" s="14"/>
      <c r="N847" s="15"/>
      <c r="O847" s="55"/>
      <c r="P847" s="6"/>
      <c r="Q847" s="6"/>
      <c r="R847" s="7"/>
      <c r="S847" s="7"/>
    </row>
    <row r="848" spans="4:19" x14ac:dyDescent="0.25">
      <c r="D848" s="25"/>
      <c r="E848" s="7"/>
      <c r="H848" s="5"/>
      <c r="I848" s="5"/>
      <c r="K848" s="8"/>
      <c r="L848" s="8"/>
      <c r="M848" s="9"/>
      <c r="N848" s="10"/>
      <c r="O848" s="53"/>
      <c r="P848" s="6"/>
      <c r="Q848" s="6"/>
      <c r="R848" s="12"/>
      <c r="S848" s="16"/>
    </row>
    <row r="849" spans="4:19" x14ac:dyDescent="0.25">
      <c r="D849" s="21"/>
      <c r="E849" s="7"/>
      <c r="H849" s="5"/>
      <c r="I849" s="5"/>
      <c r="K849" s="13"/>
      <c r="L849" s="13"/>
      <c r="M849" s="14"/>
      <c r="N849" s="15"/>
      <c r="O849" s="55"/>
      <c r="P849" s="6"/>
      <c r="Q849" s="6"/>
      <c r="R849" s="7"/>
      <c r="S849" s="7"/>
    </row>
    <row r="850" spans="4:19" x14ac:dyDescent="0.25">
      <c r="D850" s="7"/>
      <c r="E850" s="7"/>
      <c r="H850" s="5"/>
      <c r="I850" s="5"/>
      <c r="K850" s="8"/>
      <c r="L850" s="8"/>
      <c r="M850" s="9"/>
      <c r="N850" s="10"/>
      <c r="O850" s="53"/>
      <c r="P850" s="6"/>
      <c r="Q850" s="6"/>
      <c r="R850" s="12"/>
      <c r="S850" s="12"/>
    </row>
    <row r="851" spans="4:19" x14ac:dyDescent="0.25">
      <c r="D851" s="21"/>
      <c r="E851" s="7"/>
      <c r="H851" s="5"/>
      <c r="I851" s="5"/>
      <c r="K851" s="13"/>
      <c r="L851" s="13"/>
      <c r="M851" s="14"/>
      <c r="N851" s="15"/>
      <c r="O851" s="55"/>
      <c r="P851" s="6"/>
      <c r="Q851" s="6"/>
      <c r="R851" s="7"/>
      <c r="S851" s="7"/>
    </row>
    <row r="852" spans="4:19" x14ac:dyDescent="0.25">
      <c r="D852" s="23"/>
      <c r="E852" s="7"/>
      <c r="H852" s="5"/>
      <c r="I852" s="5"/>
      <c r="K852" s="8"/>
      <c r="L852" s="8"/>
      <c r="M852" s="9"/>
      <c r="N852" s="10"/>
      <c r="O852" s="53"/>
      <c r="P852" s="6"/>
      <c r="Q852" s="6"/>
      <c r="R852" s="12"/>
      <c r="S852" s="12"/>
    </row>
    <row r="853" spans="4:19" x14ac:dyDescent="0.25">
      <c r="D853" s="12"/>
      <c r="E853" s="7"/>
      <c r="H853" s="5"/>
      <c r="I853" s="5"/>
      <c r="K853" s="13"/>
      <c r="L853" s="13"/>
      <c r="M853" s="14"/>
      <c r="N853" s="15"/>
      <c r="O853" s="55"/>
      <c r="P853" s="6"/>
      <c r="Q853" s="6"/>
      <c r="R853" s="7"/>
      <c r="S853" s="17"/>
    </row>
    <row r="854" spans="4:19" x14ac:dyDescent="0.25">
      <c r="D854" s="25"/>
      <c r="E854" s="7"/>
      <c r="H854" s="5"/>
      <c r="I854" s="5"/>
      <c r="K854" s="8"/>
      <c r="L854" s="8"/>
      <c r="M854" s="9"/>
      <c r="N854" s="10"/>
      <c r="O854" s="53"/>
      <c r="P854" s="6"/>
      <c r="Q854" s="6"/>
      <c r="R854" s="7"/>
      <c r="S854" s="17"/>
    </row>
    <row r="855" spans="4:19" x14ac:dyDescent="0.25">
      <c r="D855" s="21"/>
      <c r="E855" s="7"/>
      <c r="H855" s="5"/>
      <c r="I855" s="5"/>
      <c r="K855" s="13"/>
      <c r="L855" s="13"/>
      <c r="M855" s="14"/>
      <c r="N855" s="15"/>
      <c r="O855" s="55"/>
      <c r="P855" s="6"/>
      <c r="Q855" s="6"/>
      <c r="R855" s="22"/>
      <c r="S855" s="23"/>
    </row>
    <row r="856" spans="4:19" x14ac:dyDescent="0.25">
      <c r="D856" s="25"/>
      <c r="E856" s="7"/>
      <c r="H856" s="5"/>
      <c r="I856" s="5"/>
      <c r="K856" s="8"/>
      <c r="L856" s="8"/>
      <c r="M856" s="9"/>
      <c r="N856" s="10"/>
      <c r="O856" s="53"/>
      <c r="P856" s="6"/>
      <c r="Q856" s="6"/>
      <c r="R856" s="7"/>
      <c r="S856" s="17"/>
    </row>
    <row r="857" spans="4:19" x14ac:dyDescent="0.25">
      <c r="D857" s="21"/>
      <c r="E857" s="7"/>
      <c r="H857" s="5"/>
      <c r="I857" s="5"/>
      <c r="K857" s="13"/>
      <c r="L857" s="13"/>
      <c r="M857" s="14"/>
      <c r="N857" s="15"/>
      <c r="O857" s="55"/>
      <c r="P857" s="6"/>
      <c r="Q857" s="6"/>
      <c r="R857" s="7"/>
      <c r="S857" s="7"/>
    </row>
    <row r="858" spans="4:19" x14ac:dyDescent="0.25">
      <c r="D858" s="25"/>
      <c r="E858" s="7"/>
      <c r="H858" s="5"/>
      <c r="I858" s="5"/>
      <c r="K858" s="8"/>
      <c r="L858" s="8"/>
      <c r="M858" s="9"/>
      <c r="N858" s="10"/>
      <c r="O858" s="53"/>
      <c r="P858" s="6"/>
      <c r="Q858" s="6"/>
      <c r="R858" s="18"/>
      <c r="S858" s="21"/>
    </row>
    <row r="859" spans="4:19" x14ac:dyDescent="0.25">
      <c r="D859" s="27"/>
      <c r="E859" s="7"/>
      <c r="H859" s="5"/>
      <c r="I859" s="5"/>
      <c r="K859" s="13"/>
      <c r="L859" s="13"/>
      <c r="M859" s="14"/>
      <c r="N859" s="15"/>
      <c r="O859" s="55"/>
      <c r="P859" s="6"/>
      <c r="Q859" s="6"/>
      <c r="R859" s="7"/>
      <c r="S859" s="17"/>
    </row>
    <row r="860" spans="4:19" x14ac:dyDescent="0.25">
      <c r="D860" s="23"/>
      <c r="E860" s="7"/>
      <c r="H860" s="5"/>
      <c r="I860" s="5"/>
      <c r="K860" s="8"/>
      <c r="L860" s="8"/>
      <c r="M860" s="9"/>
      <c r="N860" s="10"/>
      <c r="O860" s="53"/>
      <c r="P860" s="6"/>
      <c r="Q860" s="6"/>
      <c r="R860" s="18"/>
      <c r="S860" s="21"/>
    </row>
    <row r="861" spans="4:19" x14ac:dyDescent="0.25">
      <c r="D861" s="21"/>
      <c r="E861" s="7"/>
      <c r="H861" s="5"/>
      <c r="I861" s="5"/>
      <c r="K861" s="13"/>
      <c r="L861" s="13"/>
      <c r="M861" s="14"/>
      <c r="N861" s="15"/>
      <c r="O861" s="55"/>
      <c r="P861" s="6"/>
      <c r="Q861" s="6"/>
      <c r="R861" s="24"/>
      <c r="S861" s="25"/>
    </row>
    <row r="862" spans="4:19" x14ac:dyDescent="0.25">
      <c r="D862" s="23"/>
      <c r="E862" s="7"/>
      <c r="H862" s="5"/>
      <c r="I862" s="5"/>
      <c r="K862" s="8"/>
      <c r="L862" s="8"/>
      <c r="M862" s="9"/>
      <c r="N862" s="10"/>
      <c r="O862" s="53"/>
      <c r="P862" s="6"/>
      <c r="Q862" s="6"/>
      <c r="R862" s="26"/>
      <c r="S862" s="27"/>
    </row>
    <row r="863" spans="4:19" x14ac:dyDescent="0.25">
      <c r="D863" s="7"/>
      <c r="E863" s="7"/>
      <c r="H863" s="5"/>
      <c r="I863" s="5"/>
      <c r="K863" s="8"/>
      <c r="L863" s="8"/>
      <c r="M863" s="9"/>
      <c r="N863" s="10"/>
      <c r="O863" s="53"/>
      <c r="P863" s="6"/>
      <c r="Q863" s="6"/>
      <c r="R863" s="24"/>
      <c r="S863" s="25"/>
    </row>
    <row r="864" spans="4:19" x14ac:dyDescent="0.25">
      <c r="D864" s="12"/>
      <c r="E864" s="7"/>
      <c r="H864" s="5"/>
      <c r="I864" s="5"/>
      <c r="K864" s="13"/>
      <c r="L864" s="13"/>
      <c r="M864" s="14"/>
      <c r="N864" s="15"/>
      <c r="O864" s="55"/>
      <c r="P864" s="6"/>
      <c r="Q864" s="6"/>
      <c r="R864" s="12"/>
      <c r="S864" s="27"/>
    </row>
    <row r="865" spans="4:19" x14ac:dyDescent="0.25">
      <c r="D865" s="7"/>
      <c r="E865" s="7"/>
      <c r="H865" s="5"/>
      <c r="I865" s="5"/>
      <c r="K865" s="8"/>
      <c r="L865" s="8"/>
      <c r="M865" s="9"/>
      <c r="N865" s="10"/>
      <c r="O865" s="53"/>
      <c r="P865" s="6"/>
      <c r="Q865" s="6"/>
      <c r="R865" s="7"/>
      <c r="S865" s="17"/>
    </row>
    <row r="866" spans="4:19" x14ac:dyDescent="0.25">
      <c r="D866" s="12"/>
      <c r="E866" s="7"/>
      <c r="H866" s="5"/>
      <c r="I866" s="5"/>
      <c r="K866" s="13"/>
      <c r="L866" s="13"/>
      <c r="M866" s="14"/>
      <c r="N866" s="15"/>
      <c r="O866" s="55"/>
      <c r="P866" s="6"/>
      <c r="Q866" s="6"/>
      <c r="R866" s="12"/>
      <c r="S866" s="21"/>
    </row>
    <row r="867" spans="4:19" x14ac:dyDescent="0.25">
      <c r="D867" s="7"/>
      <c r="E867" s="7"/>
      <c r="H867" s="5"/>
      <c r="I867" s="5"/>
      <c r="K867" s="8"/>
      <c r="L867" s="8"/>
      <c r="M867" s="9"/>
      <c r="N867" s="10"/>
      <c r="O867" s="53"/>
      <c r="P867" s="6"/>
      <c r="Q867" s="6"/>
      <c r="R867" s="7"/>
      <c r="S867" s="17"/>
    </row>
    <row r="868" spans="4:19" x14ac:dyDescent="0.25">
      <c r="D868" s="12"/>
      <c r="E868" s="7"/>
      <c r="H868" s="5"/>
      <c r="I868" s="5"/>
      <c r="K868" s="13"/>
      <c r="L868" s="13"/>
      <c r="M868" s="14"/>
      <c r="N868" s="15"/>
      <c r="O868" s="55"/>
      <c r="P868" s="6"/>
      <c r="Q868" s="6"/>
      <c r="R868" s="12"/>
      <c r="S868" s="27"/>
    </row>
    <row r="869" spans="4:19" x14ac:dyDescent="0.25">
      <c r="D869" s="7"/>
      <c r="E869" s="7"/>
      <c r="H869" s="5"/>
      <c r="I869" s="5"/>
      <c r="K869" s="8"/>
      <c r="L869" s="8"/>
      <c r="M869" s="9"/>
      <c r="N869" s="10"/>
      <c r="O869" s="53"/>
      <c r="P869" s="6"/>
      <c r="Q869" s="6"/>
      <c r="R869" s="7"/>
      <c r="S869" s="7"/>
    </row>
    <row r="870" spans="4:19" x14ac:dyDescent="0.25">
      <c r="D870" s="12"/>
      <c r="E870" s="7"/>
      <c r="H870" s="5"/>
      <c r="I870" s="5"/>
      <c r="K870" s="13"/>
      <c r="L870" s="13"/>
      <c r="M870" s="14"/>
      <c r="N870" s="15"/>
      <c r="O870" s="55"/>
      <c r="P870" s="6"/>
      <c r="Q870" s="6"/>
      <c r="R870" s="7"/>
      <c r="S870" s="17"/>
    </row>
    <row r="871" spans="4:19" x14ac:dyDescent="0.25">
      <c r="D871" s="7"/>
      <c r="E871" s="7"/>
      <c r="H871" s="5"/>
      <c r="I871" s="5"/>
      <c r="K871" s="8"/>
      <c r="L871" s="8"/>
      <c r="M871" s="9"/>
      <c r="N871" s="10"/>
      <c r="O871" s="53"/>
      <c r="P871" s="6"/>
      <c r="Q871" s="6"/>
      <c r="R871" s="22"/>
      <c r="S871" s="23"/>
    </row>
    <row r="872" spans="4:19" x14ac:dyDescent="0.25">
      <c r="D872" s="12"/>
      <c r="E872" s="7"/>
      <c r="H872" s="5"/>
      <c r="I872" s="5"/>
      <c r="K872" s="13"/>
      <c r="L872" s="13"/>
      <c r="M872" s="14"/>
      <c r="N872" s="15"/>
      <c r="O872" s="55"/>
      <c r="P872" s="6"/>
      <c r="Q872" s="6"/>
      <c r="R872" s="12"/>
      <c r="S872" s="27"/>
    </row>
    <row r="873" spans="4:19" x14ac:dyDescent="0.25">
      <c r="D873" s="7"/>
      <c r="E873" s="7"/>
      <c r="H873" s="5"/>
      <c r="I873" s="5"/>
      <c r="K873" s="8"/>
      <c r="L873" s="8"/>
      <c r="M873" s="9"/>
      <c r="N873" s="10"/>
      <c r="O873" s="53"/>
      <c r="P873" s="6"/>
      <c r="Q873" s="6"/>
      <c r="R873" s="7"/>
      <c r="S873" s="17"/>
    </row>
    <row r="874" spans="4:19" x14ac:dyDescent="0.25">
      <c r="D874" s="12"/>
      <c r="E874" s="7"/>
      <c r="H874" s="5"/>
      <c r="I874" s="5"/>
      <c r="K874" s="13"/>
      <c r="L874" s="13"/>
      <c r="M874" s="14"/>
      <c r="N874" s="15"/>
      <c r="O874" s="55"/>
      <c r="P874" s="6"/>
      <c r="Q874" s="6"/>
      <c r="R874" s="7"/>
      <c r="S874" s="17"/>
    </row>
    <row r="875" spans="4:19" x14ac:dyDescent="0.25">
      <c r="D875" s="7"/>
      <c r="E875" s="7"/>
      <c r="H875" s="5"/>
      <c r="I875" s="5"/>
      <c r="K875" s="8"/>
      <c r="L875" s="8"/>
      <c r="M875" s="9"/>
      <c r="N875" s="10"/>
      <c r="O875" s="53"/>
      <c r="P875" s="6"/>
      <c r="Q875" s="6"/>
      <c r="R875" s="22"/>
      <c r="S875" s="23"/>
    </row>
    <row r="876" spans="4:19" x14ac:dyDescent="0.25">
      <c r="D876" s="12"/>
      <c r="E876" s="7"/>
      <c r="H876" s="5"/>
      <c r="I876" s="5"/>
      <c r="K876" s="13"/>
      <c r="L876" s="13"/>
      <c r="M876" s="14"/>
      <c r="N876" s="15"/>
      <c r="O876" s="55"/>
      <c r="P876" s="6"/>
      <c r="Q876" s="6"/>
      <c r="R876" s="26"/>
      <c r="S876" s="27"/>
    </row>
    <row r="877" spans="4:19" x14ac:dyDescent="0.25">
      <c r="D877" s="7"/>
      <c r="E877" s="7"/>
      <c r="H877" s="5"/>
      <c r="I877" s="5"/>
      <c r="K877" s="8"/>
      <c r="L877" s="8"/>
      <c r="M877" s="9"/>
      <c r="N877" s="10"/>
      <c r="O877" s="53"/>
      <c r="P877" s="6"/>
      <c r="Q877" s="6"/>
      <c r="R877" s="24"/>
      <c r="S877" s="25"/>
    </row>
    <row r="878" spans="4:19" x14ac:dyDescent="0.25">
      <c r="D878" s="12"/>
      <c r="E878" s="7"/>
      <c r="H878" s="5"/>
      <c r="I878" s="5"/>
      <c r="K878" s="13"/>
      <c r="L878" s="13"/>
      <c r="M878" s="14"/>
      <c r="N878" s="15"/>
      <c r="O878" s="55"/>
      <c r="P878" s="6"/>
      <c r="Q878" s="6"/>
      <c r="R878" s="26"/>
      <c r="S878" s="27"/>
    </row>
    <row r="879" spans="4:19" x14ac:dyDescent="0.25">
      <c r="D879" s="7"/>
      <c r="E879" s="7"/>
      <c r="H879" s="5"/>
      <c r="I879" s="5"/>
      <c r="K879" s="8"/>
      <c r="L879" s="8"/>
      <c r="M879" s="9"/>
      <c r="N879" s="10"/>
      <c r="O879" s="53"/>
      <c r="P879" s="6"/>
      <c r="Q879" s="6"/>
      <c r="R879" s="7"/>
      <c r="S879" s="23"/>
    </row>
    <row r="880" spans="4:19" x14ac:dyDescent="0.25">
      <c r="D880" s="12"/>
      <c r="E880" s="7"/>
      <c r="H880" s="5"/>
      <c r="I880" s="5"/>
      <c r="K880" s="13"/>
      <c r="L880" s="13"/>
      <c r="M880" s="14"/>
      <c r="N880" s="15"/>
      <c r="O880" s="55"/>
      <c r="P880" s="6"/>
      <c r="Q880" s="6"/>
      <c r="R880" s="12"/>
      <c r="S880" s="12"/>
    </row>
    <row r="881" spans="4:19" x14ac:dyDescent="0.25">
      <c r="D881" s="7"/>
      <c r="E881" s="7"/>
      <c r="H881" s="5"/>
      <c r="I881" s="5"/>
      <c r="K881" s="8"/>
      <c r="L881" s="8"/>
      <c r="M881" s="9"/>
      <c r="N881" s="10"/>
      <c r="O881" s="53"/>
      <c r="P881" s="6"/>
      <c r="Q881" s="6"/>
      <c r="R881" s="7"/>
      <c r="S881" s="7"/>
    </row>
    <row r="882" spans="4:19" x14ac:dyDescent="0.25">
      <c r="D882" s="12"/>
      <c r="E882" s="7"/>
      <c r="H882" s="5"/>
      <c r="I882" s="5"/>
      <c r="K882" s="13"/>
      <c r="L882" s="13"/>
      <c r="M882" s="14"/>
      <c r="N882" s="15"/>
      <c r="O882" s="55"/>
      <c r="P882" s="6"/>
      <c r="Q882" s="6"/>
      <c r="R882" s="12"/>
      <c r="S882" s="21"/>
    </row>
    <row r="883" spans="4:19" x14ac:dyDescent="0.25">
      <c r="D883" s="7"/>
      <c r="E883" s="7"/>
      <c r="H883" s="5"/>
      <c r="I883" s="5"/>
      <c r="K883" s="8"/>
      <c r="L883" s="8"/>
      <c r="M883" s="9"/>
      <c r="N883" s="10"/>
      <c r="O883" s="53"/>
      <c r="P883" s="6"/>
      <c r="Q883" s="6"/>
      <c r="R883" s="7"/>
      <c r="S883" s="11"/>
    </row>
    <row r="884" spans="4:19" x14ac:dyDescent="0.25">
      <c r="D884" s="12"/>
      <c r="E884" s="7"/>
      <c r="H884" s="5"/>
      <c r="I884" s="5"/>
      <c r="K884" s="13"/>
      <c r="L884" s="13"/>
      <c r="M884" s="14"/>
      <c r="N884" s="15"/>
      <c r="O884" s="55"/>
      <c r="P884" s="6"/>
      <c r="Q884" s="6"/>
      <c r="R884" s="26"/>
      <c r="S884" s="27"/>
    </row>
    <row r="885" spans="4:19" x14ac:dyDescent="0.25">
      <c r="D885" s="7"/>
      <c r="E885" s="7"/>
      <c r="H885" s="5"/>
      <c r="I885" s="5"/>
      <c r="K885" s="8"/>
      <c r="L885" s="8"/>
      <c r="M885" s="9"/>
      <c r="N885" s="10"/>
      <c r="O885" s="53"/>
      <c r="P885" s="6"/>
      <c r="Q885" s="6"/>
      <c r="R885" s="24"/>
      <c r="S885" s="25"/>
    </row>
    <row r="886" spans="4:19" x14ac:dyDescent="0.25">
      <c r="D886" s="12"/>
      <c r="E886" s="7"/>
      <c r="H886" s="5"/>
      <c r="I886" s="5"/>
      <c r="K886" s="13"/>
      <c r="L886" s="13"/>
      <c r="M886" s="14"/>
      <c r="N886" s="15"/>
      <c r="O886" s="55"/>
      <c r="P886" s="6"/>
      <c r="Q886" s="6"/>
      <c r="R886" s="26"/>
      <c r="S886" s="27"/>
    </row>
    <row r="887" spans="4:19" x14ac:dyDescent="0.25">
      <c r="D887" s="7"/>
      <c r="E887" s="7"/>
      <c r="H887" s="5"/>
      <c r="I887" s="5"/>
      <c r="K887" s="8"/>
      <c r="L887" s="8"/>
      <c r="M887" s="9"/>
      <c r="N887" s="10"/>
      <c r="O887" s="53"/>
      <c r="P887" s="6"/>
      <c r="Q887" s="6"/>
      <c r="R887" s="7"/>
      <c r="S887" s="7"/>
    </row>
    <row r="888" spans="4:19" x14ac:dyDescent="0.25">
      <c r="D888" s="12"/>
      <c r="E888" s="7"/>
      <c r="H888" s="5"/>
      <c r="I888" s="5"/>
      <c r="K888" s="13"/>
      <c r="L888" s="13"/>
      <c r="M888" s="14"/>
      <c r="N888" s="15"/>
      <c r="O888" s="55"/>
      <c r="P888" s="6"/>
      <c r="Q888" s="6"/>
      <c r="R888" s="12"/>
      <c r="S888" s="21"/>
    </row>
    <row r="889" spans="4:19" x14ac:dyDescent="0.25">
      <c r="D889" s="7"/>
      <c r="E889" s="7"/>
      <c r="H889" s="5"/>
      <c r="I889" s="5"/>
      <c r="K889" s="8"/>
      <c r="L889" s="8"/>
      <c r="M889" s="9"/>
      <c r="N889" s="10"/>
      <c r="O889" s="53"/>
      <c r="P889" s="6"/>
      <c r="Q889" s="6"/>
      <c r="R889" s="7"/>
      <c r="S889" s="17"/>
    </row>
    <row r="890" spans="4:19" x14ac:dyDescent="0.25">
      <c r="D890" s="12"/>
      <c r="E890" s="7"/>
      <c r="H890" s="5"/>
      <c r="I890" s="5"/>
      <c r="K890" s="13"/>
      <c r="L890" s="13"/>
      <c r="M890" s="14"/>
      <c r="N890" s="15"/>
      <c r="O890" s="55"/>
      <c r="P890" s="6"/>
      <c r="Q890" s="6"/>
      <c r="R890" s="18"/>
      <c r="S890" s="21"/>
    </row>
    <row r="891" spans="4:19" x14ac:dyDescent="0.25">
      <c r="D891" s="7"/>
      <c r="E891" s="7"/>
      <c r="H891" s="5"/>
      <c r="I891" s="5"/>
      <c r="K891" s="8"/>
      <c r="L891" s="8"/>
      <c r="M891" s="9"/>
      <c r="N891" s="10"/>
      <c r="O891" s="53"/>
      <c r="P891" s="6"/>
      <c r="Q891" s="6"/>
      <c r="R891" s="7"/>
      <c r="S891" s="7"/>
    </row>
    <row r="892" spans="4:19" x14ac:dyDescent="0.25">
      <c r="D892" s="12"/>
      <c r="E892" s="7"/>
      <c r="H892" s="5"/>
      <c r="I892" s="5"/>
      <c r="K892" s="13"/>
      <c r="L892" s="13"/>
      <c r="M892" s="14"/>
      <c r="N892" s="15"/>
      <c r="O892" s="55"/>
      <c r="P892" s="6"/>
      <c r="Q892" s="6"/>
      <c r="R892" s="12"/>
      <c r="S892" s="27"/>
    </row>
    <row r="893" spans="4:19" x14ac:dyDescent="0.25">
      <c r="D893" s="12"/>
      <c r="E893" s="7"/>
      <c r="H893" s="5"/>
      <c r="I893" s="5"/>
      <c r="K893" s="13"/>
      <c r="L893" s="13"/>
      <c r="M893" s="14"/>
      <c r="N893" s="15"/>
      <c r="O893" s="55"/>
      <c r="P893" s="6"/>
      <c r="Q893" s="6"/>
      <c r="R893" s="24"/>
      <c r="S893" s="25"/>
    </row>
    <row r="894" spans="4:19" x14ac:dyDescent="0.25">
      <c r="D894" s="7"/>
      <c r="E894" s="7"/>
      <c r="H894" s="5"/>
      <c r="I894" s="5"/>
      <c r="K894" s="8"/>
      <c r="L894" s="8"/>
      <c r="M894" s="9"/>
      <c r="N894" s="10"/>
      <c r="O894" s="53"/>
      <c r="P894" s="6"/>
      <c r="Q894" s="6"/>
      <c r="R894" s="12"/>
      <c r="S894" s="27"/>
    </row>
    <row r="895" spans="4:19" x14ac:dyDescent="0.25">
      <c r="D895" s="12"/>
      <c r="E895" s="7"/>
      <c r="H895" s="5"/>
      <c r="I895" s="5"/>
      <c r="K895" s="13"/>
      <c r="L895" s="13"/>
      <c r="M895" s="14"/>
      <c r="N895" s="15"/>
      <c r="O895" s="55"/>
      <c r="P895" s="6"/>
      <c r="Q895" s="6"/>
      <c r="R895" s="7"/>
      <c r="S895" s="25"/>
    </row>
    <row r="896" spans="4:19" x14ac:dyDescent="0.25">
      <c r="D896" s="7"/>
      <c r="E896" s="7"/>
      <c r="H896" s="5"/>
      <c r="I896" s="5"/>
      <c r="K896" s="8"/>
      <c r="L896" s="8"/>
      <c r="M896" s="9"/>
      <c r="N896" s="10"/>
      <c r="O896" s="53"/>
      <c r="P896" s="6"/>
      <c r="Q896" s="6"/>
      <c r="R896" s="18"/>
      <c r="S896" s="21"/>
    </row>
    <row r="897" spans="4:19" x14ac:dyDescent="0.25">
      <c r="D897" s="12"/>
      <c r="E897" s="7"/>
      <c r="H897" s="5"/>
      <c r="I897" s="5"/>
      <c r="K897" s="13"/>
      <c r="L897" s="13"/>
      <c r="M897" s="14"/>
      <c r="N897" s="15"/>
      <c r="O897" s="55"/>
      <c r="P897" s="6"/>
      <c r="Q897" s="6"/>
      <c r="R897" s="7"/>
      <c r="S897" s="7"/>
    </row>
    <row r="898" spans="4:19" x14ac:dyDescent="0.25">
      <c r="D898" s="7"/>
      <c r="E898" s="7"/>
      <c r="H898" s="5"/>
      <c r="I898" s="5"/>
      <c r="K898" s="8"/>
      <c r="L898" s="8"/>
      <c r="M898" s="9"/>
      <c r="N898" s="10"/>
      <c r="O898" s="53"/>
      <c r="P898" s="6"/>
      <c r="Q898" s="6"/>
      <c r="R898" s="12"/>
      <c r="S898" s="12"/>
    </row>
    <row r="899" spans="4:19" x14ac:dyDescent="0.25">
      <c r="D899" s="12"/>
      <c r="E899" s="7"/>
      <c r="H899" s="5"/>
      <c r="I899" s="5"/>
      <c r="K899" s="13"/>
      <c r="L899" s="13"/>
      <c r="M899" s="14"/>
      <c r="N899" s="15"/>
      <c r="O899" s="55"/>
      <c r="P899" s="6"/>
      <c r="Q899" s="6"/>
      <c r="R899" s="7"/>
      <c r="S899" s="7"/>
    </row>
    <row r="900" spans="4:19" x14ac:dyDescent="0.25">
      <c r="D900" s="7"/>
      <c r="E900" s="7"/>
      <c r="H900" s="5"/>
      <c r="I900" s="5"/>
      <c r="K900" s="8"/>
      <c r="L900" s="8"/>
      <c r="M900" s="9"/>
      <c r="N900" s="10"/>
      <c r="O900" s="53"/>
      <c r="P900" s="6"/>
      <c r="Q900" s="6"/>
      <c r="R900" s="12"/>
      <c r="S900" s="12"/>
    </row>
    <row r="901" spans="4:19" x14ac:dyDescent="0.25">
      <c r="D901" s="12"/>
      <c r="E901" s="7"/>
      <c r="H901" s="5"/>
      <c r="I901" s="5"/>
      <c r="K901" s="13"/>
      <c r="L901" s="13"/>
      <c r="M901" s="14"/>
      <c r="N901" s="15"/>
      <c r="O901" s="55"/>
      <c r="P901" s="6"/>
      <c r="Q901" s="6"/>
      <c r="R901" s="7"/>
      <c r="S901" s="17"/>
    </row>
    <row r="902" spans="4:19" x14ac:dyDescent="0.25">
      <c r="D902" s="7"/>
      <c r="E902" s="7"/>
      <c r="H902" s="5"/>
      <c r="I902" s="5"/>
      <c r="K902" s="8"/>
      <c r="L902" s="8"/>
      <c r="M902" s="9"/>
      <c r="N902" s="10"/>
      <c r="O902" s="53"/>
      <c r="P902" s="6"/>
      <c r="Q902" s="6"/>
      <c r="R902" s="26"/>
      <c r="S902" s="27"/>
    </row>
    <row r="903" spans="4:19" x14ac:dyDescent="0.25">
      <c r="D903" s="12"/>
      <c r="E903" s="7"/>
      <c r="H903" s="5"/>
      <c r="I903" s="5"/>
      <c r="K903" s="13"/>
      <c r="L903" s="13"/>
      <c r="M903" s="14"/>
      <c r="N903" s="15"/>
      <c r="O903" s="55"/>
      <c r="P903" s="6"/>
      <c r="Q903" s="6"/>
      <c r="R903" s="7"/>
      <c r="S903" s="23"/>
    </row>
    <row r="904" spans="4:19" x14ac:dyDescent="0.25">
      <c r="D904" s="7"/>
      <c r="E904" s="7"/>
      <c r="H904" s="5"/>
      <c r="I904" s="5"/>
      <c r="K904" s="8"/>
      <c r="L904" s="8"/>
      <c r="M904" s="9"/>
      <c r="N904" s="10"/>
      <c r="O904" s="53"/>
      <c r="P904" s="6"/>
      <c r="Q904" s="6"/>
      <c r="R904" s="18"/>
      <c r="S904" s="21"/>
    </row>
    <row r="905" spans="4:19" x14ac:dyDescent="0.25">
      <c r="D905" s="12"/>
      <c r="E905" s="7"/>
      <c r="H905" s="5"/>
      <c r="I905" s="5"/>
      <c r="K905" s="13"/>
      <c r="L905" s="13"/>
      <c r="M905" s="14"/>
      <c r="N905" s="15"/>
      <c r="O905" s="55"/>
      <c r="P905" s="6"/>
      <c r="Q905" s="6"/>
      <c r="R905" s="7"/>
      <c r="S905" s="25"/>
    </row>
    <row r="906" spans="4:19" x14ac:dyDescent="0.25">
      <c r="D906" s="7"/>
      <c r="E906" s="7"/>
      <c r="H906" s="5"/>
      <c r="I906" s="5"/>
      <c r="K906" s="8"/>
      <c r="L906" s="8"/>
      <c r="M906" s="9"/>
      <c r="N906" s="10"/>
      <c r="O906" s="53"/>
      <c r="P906" s="6"/>
      <c r="Q906" s="6"/>
      <c r="R906" s="26"/>
      <c r="S906" s="27"/>
    </row>
    <row r="907" spans="4:19" x14ac:dyDescent="0.25">
      <c r="D907" s="12"/>
      <c r="E907" s="7"/>
      <c r="H907" s="5"/>
      <c r="I907" s="5"/>
      <c r="K907" s="13"/>
      <c r="L907" s="13"/>
      <c r="M907" s="14"/>
      <c r="N907" s="15"/>
      <c r="O907" s="55"/>
      <c r="P907" s="6"/>
      <c r="Q907" s="6"/>
      <c r="R907" s="24"/>
      <c r="S907" s="25"/>
    </row>
    <row r="908" spans="4:19" x14ac:dyDescent="0.25">
      <c r="D908" s="7"/>
      <c r="E908" s="7"/>
      <c r="H908" s="5"/>
      <c r="I908" s="5"/>
      <c r="K908" s="8"/>
      <c r="L908" s="8"/>
      <c r="M908" s="9"/>
      <c r="N908" s="10"/>
      <c r="O908" s="53"/>
      <c r="P908" s="6"/>
      <c r="Q908" s="6"/>
      <c r="R908" s="12"/>
      <c r="S908" s="27"/>
    </row>
    <row r="909" spans="4:19" x14ac:dyDescent="0.25">
      <c r="D909" s="12"/>
      <c r="E909" s="7"/>
      <c r="H909" s="5"/>
      <c r="I909" s="5"/>
      <c r="K909" s="13"/>
      <c r="L909" s="13"/>
      <c r="M909" s="14"/>
      <c r="N909" s="15"/>
      <c r="O909" s="55"/>
      <c r="P909" s="6"/>
      <c r="Q909" s="6"/>
      <c r="R909" s="7"/>
      <c r="S909" s="23"/>
    </row>
    <row r="910" spans="4:19" x14ac:dyDescent="0.25">
      <c r="D910" s="7"/>
      <c r="E910" s="7"/>
      <c r="H910" s="5"/>
      <c r="I910" s="5"/>
      <c r="K910" s="8"/>
      <c r="L910" s="8"/>
      <c r="M910" s="9"/>
      <c r="N910" s="10"/>
      <c r="O910" s="53"/>
      <c r="P910" s="6"/>
      <c r="Q910" s="6"/>
      <c r="R910" s="12"/>
      <c r="S910" s="16"/>
    </row>
    <row r="911" spans="4:19" x14ac:dyDescent="0.25">
      <c r="D911" s="12"/>
      <c r="E911" s="7"/>
      <c r="H911" s="5"/>
      <c r="I911" s="5"/>
      <c r="K911" s="13"/>
      <c r="L911" s="13"/>
      <c r="M911" s="14"/>
      <c r="N911" s="15"/>
      <c r="O911" s="55"/>
      <c r="P911" s="6"/>
      <c r="Q911" s="6"/>
      <c r="R911" s="24"/>
      <c r="S911" s="25"/>
    </row>
    <row r="912" spans="4:19" x14ac:dyDescent="0.25">
      <c r="D912" s="7"/>
      <c r="E912" s="7"/>
      <c r="H912" s="5"/>
      <c r="I912" s="5"/>
      <c r="K912" s="8"/>
      <c r="L912" s="8"/>
      <c r="M912" s="9"/>
      <c r="N912" s="10"/>
      <c r="O912" s="53"/>
      <c r="P912" s="6"/>
      <c r="Q912" s="6"/>
      <c r="R912" s="12"/>
      <c r="S912" s="21"/>
    </row>
    <row r="913" spans="4:19" x14ac:dyDescent="0.25">
      <c r="D913" s="12"/>
      <c r="E913" s="7"/>
      <c r="H913" s="5"/>
      <c r="I913" s="5"/>
      <c r="K913" s="13"/>
      <c r="L913" s="13"/>
      <c r="M913" s="14"/>
      <c r="N913" s="15"/>
      <c r="O913" s="55"/>
      <c r="P913" s="6"/>
      <c r="Q913" s="6"/>
      <c r="R913" s="7"/>
      <c r="S913" s="25"/>
    </row>
    <row r="914" spans="4:19" x14ac:dyDescent="0.25">
      <c r="D914" s="7"/>
      <c r="E914" s="7"/>
      <c r="H914" s="5"/>
      <c r="I914" s="5"/>
      <c r="K914" s="8"/>
      <c r="L914" s="8"/>
      <c r="M914" s="9"/>
      <c r="N914" s="10"/>
      <c r="O914" s="53"/>
      <c r="P914" s="6"/>
      <c r="Q914" s="6"/>
      <c r="R914" s="7"/>
      <c r="S914" s="17"/>
    </row>
    <row r="915" spans="4:19" x14ac:dyDescent="0.25">
      <c r="D915" s="12"/>
      <c r="E915" s="7"/>
      <c r="H915" s="5"/>
      <c r="I915" s="5"/>
      <c r="K915" s="13"/>
      <c r="L915" s="13"/>
      <c r="M915" s="14"/>
      <c r="N915" s="15"/>
      <c r="O915" s="55"/>
      <c r="P915" s="6"/>
      <c r="Q915" s="6"/>
      <c r="R915" s="22"/>
      <c r="S915" s="23"/>
    </row>
    <row r="916" spans="4:19" x14ac:dyDescent="0.25">
      <c r="D916" s="7"/>
      <c r="E916" s="7"/>
      <c r="H916" s="5"/>
      <c r="I916" s="5"/>
      <c r="K916" s="8"/>
      <c r="L916" s="8"/>
      <c r="M916" s="9"/>
      <c r="N916" s="10"/>
      <c r="O916" s="53"/>
      <c r="P916" s="6"/>
      <c r="Q916" s="6"/>
      <c r="R916" s="18"/>
      <c r="S916" s="21"/>
    </row>
    <row r="917" spans="4:19" x14ac:dyDescent="0.25">
      <c r="D917" s="12"/>
      <c r="E917" s="7"/>
      <c r="H917" s="5"/>
      <c r="I917" s="5"/>
      <c r="K917" s="13"/>
      <c r="L917" s="13"/>
      <c r="M917" s="14"/>
      <c r="N917" s="15"/>
      <c r="O917" s="55"/>
      <c r="P917" s="6"/>
      <c r="Q917" s="6"/>
      <c r="R917" s="24"/>
      <c r="S917" s="25"/>
    </row>
    <row r="918" spans="4:19" x14ac:dyDescent="0.25">
      <c r="D918" s="7"/>
      <c r="E918" s="7"/>
      <c r="H918" s="5"/>
      <c r="I918" s="5"/>
      <c r="K918" s="8"/>
      <c r="L918" s="8"/>
      <c r="M918" s="9"/>
      <c r="N918" s="10"/>
      <c r="O918" s="53"/>
      <c r="P918" s="6"/>
      <c r="Q918" s="6"/>
      <c r="R918" s="26"/>
      <c r="S918" s="27"/>
    </row>
    <row r="919" spans="4:19" x14ac:dyDescent="0.25">
      <c r="D919" s="12"/>
      <c r="E919" s="7"/>
      <c r="H919" s="5"/>
      <c r="I919" s="5"/>
      <c r="K919" s="13"/>
      <c r="L919" s="13"/>
      <c r="M919" s="14"/>
      <c r="N919" s="15"/>
      <c r="O919" s="55"/>
      <c r="P919" s="6"/>
      <c r="Q919" s="6"/>
      <c r="R919" s="7"/>
      <c r="S919" s="11"/>
    </row>
    <row r="920" spans="4:19" x14ac:dyDescent="0.25">
      <c r="D920" s="7"/>
      <c r="E920" s="7"/>
      <c r="H920" s="5"/>
      <c r="I920" s="5"/>
      <c r="K920" s="8"/>
      <c r="L920" s="8"/>
      <c r="M920" s="9"/>
      <c r="N920" s="10"/>
      <c r="O920" s="53"/>
      <c r="P920" s="6"/>
      <c r="Q920" s="6"/>
      <c r="R920" s="26"/>
      <c r="S920" s="27"/>
    </row>
    <row r="921" spans="4:19" x14ac:dyDescent="0.25">
      <c r="D921" s="12"/>
      <c r="E921" s="7"/>
      <c r="H921" s="5"/>
      <c r="I921" s="5"/>
      <c r="K921" s="13"/>
      <c r="L921" s="13"/>
      <c r="M921" s="14"/>
      <c r="N921" s="15"/>
      <c r="O921" s="55"/>
      <c r="P921" s="6"/>
      <c r="Q921" s="6"/>
      <c r="R921" s="24"/>
      <c r="S921" s="25"/>
    </row>
    <row r="922" spans="4:19" x14ac:dyDescent="0.25">
      <c r="D922" s="7"/>
      <c r="E922" s="7"/>
      <c r="H922" s="5"/>
      <c r="I922" s="5"/>
      <c r="K922" s="8"/>
      <c r="L922" s="8"/>
      <c r="M922" s="9"/>
      <c r="N922" s="10"/>
      <c r="O922" s="53"/>
      <c r="P922" s="6"/>
      <c r="Q922" s="6"/>
      <c r="R922" s="26"/>
      <c r="S922" s="27"/>
    </row>
    <row r="923" spans="4:19" x14ac:dyDescent="0.25">
      <c r="D923" s="12"/>
      <c r="E923" s="7"/>
      <c r="H923" s="5"/>
      <c r="I923" s="5"/>
      <c r="K923" s="13"/>
      <c r="L923" s="13"/>
      <c r="M923" s="14"/>
      <c r="N923" s="15"/>
      <c r="O923" s="55"/>
      <c r="P923" s="6"/>
      <c r="Q923" s="6"/>
      <c r="R923" s="22"/>
      <c r="S923" s="23"/>
    </row>
    <row r="924" spans="4:19" x14ac:dyDescent="0.25">
      <c r="D924" s="7"/>
      <c r="E924" s="7"/>
      <c r="H924" s="5"/>
      <c r="I924" s="5"/>
      <c r="K924" s="8"/>
      <c r="L924" s="8"/>
      <c r="M924" s="9"/>
      <c r="N924" s="10"/>
      <c r="O924" s="53"/>
      <c r="P924" s="6"/>
      <c r="Q924" s="6"/>
      <c r="R924" s="12"/>
      <c r="S924" s="27"/>
    </row>
    <row r="925" spans="4:19" x14ac:dyDescent="0.25">
      <c r="D925" s="12"/>
      <c r="E925" s="7"/>
      <c r="H925" s="5"/>
      <c r="I925" s="5"/>
      <c r="K925" s="13"/>
      <c r="L925" s="13"/>
      <c r="M925" s="14"/>
      <c r="N925" s="15"/>
      <c r="O925" s="55"/>
      <c r="P925" s="6"/>
      <c r="Q925" s="6"/>
      <c r="R925" s="7"/>
      <c r="S925" s="17"/>
    </row>
    <row r="926" spans="4:19" x14ac:dyDescent="0.25">
      <c r="D926" s="7"/>
      <c r="E926" s="7"/>
      <c r="H926" s="5"/>
      <c r="I926" s="5"/>
      <c r="K926" s="8"/>
      <c r="L926" s="8"/>
      <c r="M926" s="9"/>
      <c r="N926" s="10"/>
      <c r="O926" s="53"/>
      <c r="P926" s="6"/>
      <c r="Q926" s="6"/>
      <c r="R926" s="26"/>
      <c r="S926" s="27"/>
    </row>
    <row r="927" spans="4:19" x14ac:dyDescent="0.25">
      <c r="D927" s="12"/>
      <c r="E927" s="7"/>
      <c r="H927" s="5"/>
      <c r="I927" s="5"/>
      <c r="K927" s="13"/>
      <c r="L927" s="13"/>
      <c r="M927" s="14"/>
      <c r="N927" s="15"/>
      <c r="O927" s="55"/>
      <c r="P927" s="6"/>
      <c r="Q927" s="6"/>
      <c r="R927" s="24"/>
      <c r="S927" s="25"/>
    </row>
    <row r="928" spans="4:19" x14ac:dyDescent="0.25">
      <c r="D928" s="7"/>
      <c r="E928" s="7"/>
      <c r="H928" s="5"/>
      <c r="I928" s="5"/>
      <c r="K928" s="8"/>
      <c r="L928" s="8"/>
      <c r="M928" s="9"/>
      <c r="N928" s="10"/>
      <c r="O928" s="53"/>
      <c r="P928" s="6"/>
      <c r="Q928" s="6"/>
      <c r="R928" s="12"/>
      <c r="S928" s="27"/>
    </row>
    <row r="929" spans="4:19" x14ac:dyDescent="0.25">
      <c r="D929" s="7"/>
      <c r="E929" s="7"/>
      <c r="H929" s="5"/>
      <c r="I929" s="5"/>
      <c r="K929" s="8"/>
      <c r="L929" s="8"/>
      <c r="M929" s="9"/>
      <c r="N929" s="10"/>
      <c r="O929" s="53"/>
      <c r="P929" s="6"/>
      <c r="Q929" s="6"/>
      <c r="R929" s="24"/>
      <c r="S929" s="25"/>
    </row>
    <row r="930" spans="4:19" x14ac:dyDescent="0.25">
      <c r="D930" s="12"/>
      <c r="E930" s="7"/>
      <c r="H930" s="5"/>
      <c r="I930" s="5"/>
      <c r="K930" s="13"/>
      <c r="L930" s="13"/>
      <c r="M930" s="14"/>
      <c r="N930" s="15"/>
      <c r="O930" s="55"/>
      <c r="P930" s="6"/>
      <c r="Q930" s="6"/>
      <c r="R930" s="12"/>
      <c r="S930" s="16"/>
    </row>
    <row r="931" spans="4:19" x14ac:dyDescent="0.25">
      <c r="D931" s="7"/>
      <c r="E931" s="7"/>
      <c r="H931" s="5"/>
      <c r="I931" s="5"/>
      <c r="K931" s="8"/>
      <c r="L931" s="8"/>
      <c r="M931" s="9"/>
      <c r="N931" s="10"/>
      <c r="O931" s="53"/>
      <c r="P931" s="6"/>
      <c r="Q931" s="6"/>
      <c r="R931" s="24"/>
      <c r="S931" s="25"/>
    </row>
    <row r="932" spans="4:19" x14ac:dyDescent="0.25">
      <c r="D932" s="12"/>
      <c r="E932" s="7"/>
      <c r="H932" s="5"/>
      <c r="I932" s="5"/>
      <c r="K932" s="13"/>
      <c r="L932" s="13"/>
      <c r="M932" s="14"/>
      <c r="N932" s="15"/>
      <c r="O932" s="55"/>
      <c r="P932" s="6"/>
      <c r="Q932" s="6"/>
      <c r="R932" s="12"/>
      <c r="S932" s="16"/>
    </row>
    <row r="933" spans="4:19" x14ac:dyDescent="0.25">
      <c r="D933" s="7"/>
      <c r="E933" s="7"/>
      <c r="H933" s="5"/>
      <c r="I933" s="5"/>
      <c r="K933" s="8"/>
      <c r="L933" s="8"/>
      <c r="M933" s="9"/>
      <c r="N933" s="10"/>
      <c r="O933" s="53"/>
      <c r="P933" s="6"/>
      <c r="Q933" s="6"/>
      <c r="R933" s="7"/>
      <c r="S933" s="7"/>
    </row>
    <row r="934" spans="4:19" x14ac:dyDescent="0.25">
      <c r="D934" s="12"/>
      <c r="E934" s="7"/>
      <c r="H934" s="5"/>
      <c r="I934" s="5"/>
      <c r="K934" s="13"/>
      <c r="L934" s="13"/>
      <c r="M934" s="14"/>
      <c r="N934" s="15"/>
      <c r="O934" s="55"/>
      <c r="P934" s="6"/>
      <c r="Q934" s="6"/>
      <c r="R934" s="26"/>
      <c r="S934" s="27"/>
    </row>
    <row r="935" spans="4:19" x14ac:dyDescent="0.25">
      <c r="D935" s="12"/>
      <c r="E935" s="7"/>
      <c r="H935" s="5"/>
      <c r="I935" s="5"/>
      <c r="K935" s="13"/>
      <c r="L935" s="13"/>
      <c r="M935" s="14"/>
      <c r="N935" s="15"/>
      <c r="O935" s="55"/>
      <c r="P935" s="6"/>
      <c r="Q935" s="6"/>
      <c r="R935" s="24"/>
      <c r="S935" s="25"/>
    </row>
    <row r="936" spans="4:19" x14ac:dyDescent="0.25">
      <c r="D936" s="7"/>
      <c r="E936" s="7"/>
      <c r="H936" s="5"/>
      <c r="I936" s="5"/>
      <c r="K936" s="8"/>
      <c r="L936" s="8"/>
      <c r="M936" s="9"/>
      <c r="N936" s="10"/>
      <c r="O936" s="53"/>
      <c r="P936" s="6"/>
      <c r="Q936" s="6"/>
      <c r="R936" s="18"/>
      <c r="S936" s="21"/>
    </row>
    <row r="937" spans="4:19" x14ac:dyDescent="0.25">
      <c r="D937" s="12"/>
      <c r="E937" s="7"/>
      <c r="H937" s="5"/>
      <c r="I937" s="5"/>
      <c r="K937" s="13"/>
      <c r="L937" s="13"/>
      <c r="M937" s="14"/>
      <c r="N937" s="15"/>
      <c r="O937" s="55"/>
      <c r="P937" s="6"/>
      <c r="Q937" s="6"/>
      <c r="R937" s="24"/>
      <c r="S937" s="25"/>
    </row>
    <row r="938" spans="4:19" x14ac:dyDescent="0.25">
      <c r="D938" s="7"/>
      <c r="E938" s="7"/>
      <c r="H938" s="5"/>
      <c r="I938" s="5"/>
      <c r="K938" s="8"/>
      <c r="L938" s="8"/>
      <c r="M938" s="9"/>
      <c r="N938" s="10"/>
      <c r="O938" s="53"/>
      <c r="P938" s="6"/>
      <c r="Q938" s="6"/>
      <c r="R938" s="26"/>
      <c r="S938" s="27"/>
    </row>
    <row r="939" spans="4:19" x14ac:dyDescent="0.25">
      <c r="D939" s="12"/>
      <c r="E939" s="7"/>
      <c r="H939" s="5"/>
      <c r="I939" s="5"/>
      <c r="K939" s="13"/>
      <c r="L939" s="13"/>
      <c r="M939" s="14"/>
      <c r="N939" s="15"/>
      <c r="O939" s="55"/>
      <c r="P939" s="6"/>
      <c r="Q939" s="6"/>
      <c r="R939" s="24"/>
      <c r="S939" s="25"/>
    </row>
    <row r="940" spans="4:19" x14ac:dyDescent="0.25">
      <c r="D940" s="7"/>
      <c r="E940" s="7"/>
      <c r="H940" s="5"/>
      <c r="I940" s="5"/>
      <c r="K940" s="8"/>
      <c r="L940" s="8"/>
      <c r="M940" s="9"/>
      <c r="N940" s="10"/>
      <c r="O940" s="53"/>
      <c r="P940" s="6"/>
      <c r="Q940" s="6"/>
      <c r="R940" s="18"/>
      <c r="S940" s="19"/>
    </row>
    <row r="941" spans="4:19" x14ac:dyDescent="0.25">
      <c r="D941" s="7"/>
      <c r="E941" s="7"/>
      <c r="H941" s="5"/>
      <c r="I941" s="5"/>
      <c r="K941" s="8"/>
      <c r="L941" s="13"/>
      <c r="M941" s="9"/>
      <c r="N941" s="15"/>
      <c r="O941" s="55"/>
      <c r="P941" s="6"/>
      <c r="Q941" s="6"/>
      <c r="R941" s="7"/>
      <c r="S941" s="7"/>
    </row>
    <row r="942" spans="4:19" x14ac:dyDescent="0.25">
      <c r="D942" s="7"/>
      <c r="E942" s="7"/>
      <c r="H942" s="5"/>
      <c r="I942" s="5"/>
      <c r="K942" s="8"/>
      <c r="L942" s="8"/>
      <c r="M942" s="9"/>
      <c r="N942" s="10"/>
      <c r="O942" s="53"/>
      <c r="P942" s="6"/>
      <c r="Q942" s="6"/>
      <c r="R942" s="18"/>
      <c r="S942" s="21"/>
    </row>
    <row r="943" spans="4:19" x14ac:dyDescent="0.25">
      <c r="D943" s="7"/>
      <c r="E943" s="7"/>
      <c r="H943" s="5"/>
      <c r="I943" s="5"/>
      <c r="K943" s="8"/>
      <c r="L943" s="13"/>
      <c r="M943" s="9"/>
      <c r="N943" s="15"/>
      <c r="O943" s="55"/>
      <c r="P943" s="6"/>
      <c r="Q943" s="6"/>
      <c r="R943" s="22"/>
      <c r="S943" s="23"/>
    </row>
    <row r="944" spans="4:19" x14ac:dyDescent="0.25">
      <c r="D944" s="7"/>
      <c r="E944" s="7"/>
      <c r="H944" s="5"/>
      <c r="I944" s="5"/>
      <c r="K944" s="8"/>
      <c r="L944" s="8"/>
      <c r="M944" s="9"/>
      <c r="N944" s="10"/>
      <c r="O944" s="53"/>
      <c r="P944" s="6"/>
      <c r="Q944" s="6"/>
      <c r="R944" s="12"/>
      <c r="S944" s="12"/>
    </row>
    <row r="945" spans="4:19" x14ac:dyDescent="0.25">
      <c r="D945" s="12"/>
      <c r="E945" s="7"/>
      <c r="H945" s="5"/>
      <c r="I945" s="5"/>
      <c r="K945" s="13"/>
      <c r="L945" s="13"/>
      <c r="M945" s="14"/>
      <c r="N945" s="15"/>
      <c r="O945" s="55"/>
      <c r="P945" s="6"/>
      <c r="Q945" s="6"/>
      <c r="R945" s="24"/>
      <c r="S945" s="25"/>
    </row>
    <row r="946" spans="4:19" x14ac:dyDescent="0.25">
      <c r="D946" s="7"/>
      <c r="E946" s="7"/>
      <c r="H946" s="5"/>
      <c r="I946" s="5"/>
      <c r="K946" s="8"/>
      <c r="L946" s="8"/>
      <c r="M946" s="9"/>
      <c r="N946" s="10"/>
      <c r="O946" s="53"/>
      <c r="P946" s="6"/>
      <c r="Q946" s="6"/>
      <c r="R946" s="18"/>
      <c r="S946" s="21"/>
    </row>
    <row r="947" spans="4:19" x14ac:dyDescent="0.25">
      <c r="D947" s="7"/>
      <c r="E947" s="7"/>
      <c r="H947" s="5"/>
      <c r="I947" s="5"/>
      <c r="K947" s="8"/>
      <c r="L947" s="13"/>
      <c r="M947" s="9"/>
      <c r="N947" s="15"/>
      <c r="O947" s="55"/>
      <c r="P947" s="6"/>
      <c r="Q947" s="6"/>
      <c r="R947" s="24"/>
      <c r="S947" s="25"/>
    </row>
    <row r="948" spans="4:19" x14ac:dyDescent="0.25">
      <c r="D948" s="7"/>
      <c r="E948" s="7"/>
      <c r="H948" s="5"/>
      <c r="I948" s="5"/>
      <c r="K948" s="8"/>
      <c r="L948" s="8"/>
      <c r="M948" s="9"/>
      <c r="N948" s="10"/>
      <c r="O948" s="53"/>
      <c r="P948" s="6"/>
      <c r="Q948" s="6"/>
      <c r="R948" s="18"/>
      <c r="S948" s="21"/>
    </row>
    <row r="949" spans="4:19" x14ac:dyDescent="0.25">
      <c r="D949" s="7"/>
      <c r="E949" s="7"/>
      <c r="H949" s="5"/>
      <c r="I949" s="5"/>
      <c r="K949" s="8"/>
      <c r="L949" s="13"/>
      <c r="M949" s="9"/>
      <c r="N949" s="15"/>
      <c r="O949" s="55"/>
      <c r="P949" s="6"/>
      <c r="Q949" s="6"/>
      <c r="R949" s="24"/>
      <c r="S949" s="25"/>
    </row>
    <row r="950" spans="4:19" x14ac:dyDescent="0.25">
      <c r="D950" s="7"/>
      <c r="E950" s="7"/>
      <c r="H950" s="5"/>
      <c r="I950" s="5"/>
      <c r="K950" s="8"/>
      <c r="L950" s="8"/>
      <c r="M950" s="9"/>
      <c r="N950" s="10"/>
      <c r="O950" s="53"/>
      <c r="P950" s="6"/>
      <c r="Q950" s="6"/>
      <c r="R950" s="12"/>
      <c r="S950" s="21"/>
    </row>
    <row r="951" spans="4:19" x14ac:dyDescent="0.25">
      <c r="D951" s="12"/>
      <c r="E951" s="7"/>
      <c r="H951" s="5"/>
      <c r="I951" s="5"/>
      <c r="K951" s="13"/>
      <c r="L951" s="13"/>
      <c r="M951" s="14"/>
      <c r="N951" s="15"/>
      <c r="O951" s="55"/>
      <c r="P951" s="6"/>
      <c r="Q951" s="6"/>
      <c r="R951" s="7"/>
      <c r="S951" s="23"/>
    </row>
    <row r="952" spans="4:19" x14ac:dyDescent="0.25">
      <c r="D952" s="7"/>
      <c r="E952" s="7"/>
      <c r="H952" s="5"/>
      <c r="I952" s="5"/>
      <c r="K952" s="8"/>
      <c r="L952" s="8"/>
      <c r="M952" s="9"/>
      <c r="N952" s="10"/>
      <c r="O952" s="53"/>
      <c r="P952" s="6"/>
      <c r="Q952" s="6"/>
      <c r="R952" s="26"/>
      <c r="S952" s="27"/>
    </row>
    <row r="953" spans="4:19" x14ac:dyDescent="0.25">
      <c r="D953" s="7"/>
      <c r="E953" s="7"/>
      <c r="H953" s="5"/>
      <c r="I953" s="5"/>
      <c r="K953" s="8"/>
      <c r="L953" s="13"/>
      <c r="M953" s="9"/>
      <c r="N953" s="15"/>
      <c r="O953" s="55"/>
      <c r="P953" s="6"/>
      <c r="Q953" s="6"/>
      <c r="R953" s="22"/>
      <c r="S953" s="23"/>
    </row>
    <row r="954" spans="4:19" x14ac:dyDescent="0.25">
      <c r="D954" s="7"/>
      <c r="E954" s="7"/>
      <c r="H954" s="5"/>
      <c r="I954" s="5"/>
      <c r="K954" s="8"/>
      <c r="L954" s="8"/>
      <c r="M954" s="9"/>
      <c r="N954" s="10"/>
      <c r="O954" s="53"/>
      <c r="P954" s="6"/>
      <c r="Q954" s="6"/>
      <c r="R954" s="18"/>
      <c r="S954" s="21"/>
    </row>
    <row r="955" spans="4:19" x14ac:dyDescent="0.25">
      <c r="D955" s="7"/>
      <c r="E955" s="7"/>
      <c r="H955" s="5"/>
      <c r="I955" s="5"/>
      <c r="K955" s="8"/>
      <c r="L955" s="13"/>
      <c r="M955" s="9"/>
      <c r="N955" s="15"/>
      <c r="O955" s="55"/>
      <c r="P955" s="6"/>
      <c r="Q955" s="6"/>
      <c r="R955" s="22"/>
      <c r="S955" s="23"/>
    </row>
    <row r="956" spans="4:19" x14ac:dyDescent="0.25">
      <c r="D956" s="7"/>
      <c r="E956" s="7"/>
      <c r="H956" s="5"/>
      <c r="I956" s="5"/>
      <c r="K956" s="8"/>
      <c r="L956" s="8"/>
      <c r="M956" s="9"/>
      <c r="N956" s="10"/>
      <c r="O956" s="53"/>
      <c r="P956" s="6"/>
      <c r="Q956" s="6"/>
      <c r="R956" s="7"/>
      <c r="S956" s="7"/>
    </row>
    <row r="957" spans="4:19" x14ac:dyDescent="0.25">
      <c r="D957" s="7"/>
      <c r="E957" s="7"/>
      <c r="H957" s="5"/>
      <c r="I957" s="5"/>
      <c r="K957" s="8"/>
      <c r="L957" s="13"/>
      <c r="M957" s="9"/>
      <c r="N957" s="15"/>
      <c r="O957" s="55"/>
      <c r="P957" s="6"/>
      <c r="Q957" s="6"/>
      <c r="R957" s="12"/>
      <c r="S957" s="16"/>
    </row>
    <row r="958" spans="4:19" x14ac:dyDescent="0.25">
      <c r="D958" s="7"/>
      <c r="E958" s="7"/>
      <c r="H958" s="5"/>
      <c r="I958" s="5"/>
      <c r="K958" s="8"/>
      <c r="L958" s="8"/>
      <c r="M958" s="9"/>
      <c r="N958" s="10"/>
      <c r="O958" s="53"/>
      <c r="P958" s="6"/>
      <c r="Q958" s="6"/>
      <c r="R958" s="7"/>
      <c r="S958" s="7"/>
    </row>
    <row r="959" spans="4:19" x14ac:dyDescent="0.25">
      <c r="D959" s="12"/>
      <c r="E959" s="7"/>
      <c r="H959" s="5"/>
      <c r="I959" s="5"/>
      <c r="K959" s="13"/>
      <c r="L959" s="13"/>
      <c r="M959" s="14"/>
      <c r="N959" s="15"/>
      <c r="O959" s="55"/>
      <c r="P959" s="6"/>
      <c r="Q959" s="6"/>
      <c r="R959" s="12"/>
      <c r="S959" s="16"/>
    </row>
    <row r="960" spans="4:19" x14ac:dyDescent="0.25">
      <c r="D960" s="7"/>
      <c r="E960" s="7"/>
      <c r="H960" s="5"/>
      <c r="I960" s="5"/>
      <c r="K960" s="8"/>
      <c r="L960" s="8"/>
      <c r="M960" s="9"/>
      <c r="N960" s="10"/>
      <c r="O960" s="53"/>
      <c r="P960" s="6"/>
      <c r="Q960" s="6"/>
      <c r="R960" s="7"/>
      <c r="S960" s="11"/>
    </row>
    <row r="961" spans="4:19" x14ac:dyDescent="0.25">
      <c r="D961" s="12"/>
      <c r="E961" s="7"/>
      <c r="H961" s="5"/>
      <c r="I961" s="5"/>
      <c r="K961" s="13"/>
      <c r="L961" s="13"/>
      <c r="M961" s="14"/>
      <c r="N961" s="15"/>
      <c r="O961" s="55"/>
      <c r="P961" s="6"/>
      <c r="Q961" s="6"/>
      <c r="R961" s="12"/>
      <c r="S961" s="16"/>
    </row>
    <row r="962" spans="4:19" x14ac:dyDescent="0.25">
      <c r="D962" s="7"/>
      <c r="E962" s="7"/>
      <c r="H962" s="5"/>
      <c r="I962" s="5"/>
      <c r="K962" s="8"/>
      <c r="L962" s="8"/>
      <c r="M962" s="9"/>
      <c r="N962" s="10"/>
      <c r="O962" s="53"/>
      <c r="P962" s="6"/>
      <c r="Q962" s="6"/>
      <c r="R962" s="7"/>
      <c r="S962" s="11"/>
    </row>
    <row r="963" spans="4:19" x14ac:dyDescent="0.25">
      <c r="D963" s="12"/>
      <c r="E963" s="7"/>
      <c r="H963" s="5"/>
      <c r="I963" s="5"/>
      <c r="K963" s="13"/>
      <c r="L963" s="13"/>
      <c r="M963" s="14"/>
      <c r="N963" s="15"/>
      <c r="O963" s="55"/>
      <c r="P963" s="6"/>
      <c r="Q963" s="6"/>
      <c r="R963" s="12"/>
      <c r="S963" s="12"/>
    </row>
    <row r="964" spans="4:19" x14ac:dyDescent="0.25">
      <c r="D964" s="7"/>
      <c r="E964" s="7"/>
      <c r="H964" s="5"/>
      <c r="I964" s="5"/>
      <c r="K964" s="8"/>
      <c r="L964" s="8"/>
      <c r="M964" s="9"/>
      <c r="N964" s="10"/>
      <c r="O964" s="53"/>
      <c r="P964" s="6"/>
      <c r="Q964" s="6"/>
      <c r="R964" s="7"/>
      <c r="S964" s="11"/>
    </row>
    <row r="965" spans="4:19" x14ac:dyDescent="0.25">
      <c r="D965" s="7"/>
      <c r="E965" s="7"/>
      <c r="H965" s="5"/>
      <c r="I965" s="5"/>
      <c r="K965" s="8"/>
      <c r="L965" s="13"/>
      <c r="M965" s="9"/>
      <c r="N965" s="15"/>
      <c r="O965" s="55"/>
      <c r="P965" s="6"/>
      <c r="Q965" s="6"/>
      <c r="R965" s="12"/>
      <c r="S965" s="16"/>
    </row>
    <row r="966" spans="4:19" x14ac:dyDescent="0.25">
      <c r="D966" s="7"/>
      <c r="E966" s="7"/>
      <c r="H966" s="5"/>
      <c r="I966" s="5"/>
      <c r="K966" s="8"/>
      <c r="L966" s="8"/>
      <c r="M966" s="9"/>
      <c r="N966" s="10"/>
      <c r="O966" s="53"/>
      <c r="P966" s="6"/>
      <c r="Q966" s="6"/>
      <c r="R966" s="7"/>
      <c r="S966" s="11"/>
    </row>
    <row r="967" spans="4:19" x14ac:dyDescent="0.25">
      <c r="D967" s="7"/>
      <c r="E967" s="7"/>
      <c r="H967" s="5"/>
      <c r="I967" s="5"/>
      <c r="K967" s="8"/>
      <c r="L967" s="13"/>
      <c r="M967" s="9"/>
      <c r="N967" s="15"/>
      <c r="O967" s="55"/>
      <c r="P967" s="6"/>
      <c r="Q967" s="6"/>
      <c r="R967" s="12"/>
      <c r="S967" s="16"/>
    </row>
    <row r="968" spans="4:19" x14ac:dyDescent="0.25">
      <c r="D968" s="7"/>
      <c r="E968" s="7"/>
      <c r="H968" s="5"/>
      <c r="I968" s="5"/>
      <c r="K968" s="8"/>
      <c r="L968" s="8"/>
      <c r="M968" s="9"/>
      <c r="N968" s="10"/>
      <c r="O968" s="53"/>
      <c r="P968" s="6"/>
      <c r="Q968" s="6"/>
      <c r="R968" s="7"/>
      <c r="S968" s="11"/>
    </row>
    <row r="969" spans="4:19" x14ac:dyDescent="0.25">
      <c r="D969" s="7"/>
      <c r="E969" s="7"/>
      <c r="H969" s="5"/>
      <c r="I969" s="5"/>
      <c r="K969" s="8"/>
      <c r="L969" s="13"/>
      <c r="M969" s="9"/>
      <c r="N969" s="15"/>
      <c r="O969" s="55"/>
      <c r="P969" s="6"/>
      <c r="Q969" s="6"/>
      <c r="R969" s="12"/>
      <c r="S969" s="16"/>
    </row>
    <row r="970" spans="4:19" x14ac:dyDescent="0.25">
      <c r="D970" s="7"/>
      <c r="E970" s="7"/>
      <c r="H970" s="5"/>
      <c r="I970" s="5"/>
      <c r="K970" s="8"/>
      <c r="L970" s="8"/>
      <c r="M970" s="9"/>
      <c r="N970" s="10"/>
      <c r="O970" s="53"/>
      <c r="P970" s="6"/>
      <c r="Q970" s="6"/>
      <c r="R970" s="7"/>
      <c r="S970" s="11"/>
    </row>
    <row r="971" spans="4:19" x14ac:dyDescent="0.25">
      <c r="D971" s="12"/>
      <c r="E971" s="7"/>
      <c r="H971" s="5"/>
      <c r="I971" s="5"/>
      <c r="K971" s="13"/>
      <c r="L971" s="13"/>
      <c r="M971" s="14"/>
      <c r="N971" s="15"/>
      <c r="O971" s="55"/>
      <c r="P971" s="6"/>
      <c r="Q971" s="6"/>
      <c r="R971" s="12"/>
      <c r="S971" s="16"/>
    </row>
    <row r="972" spans="4:19" x14ac:dyDescent="0.25">
      <c r="D972" s="7"/>
      <c r="E972" s="7"/>
      <c r="H972" s="5"/>
      <c r="I972" s="5"/>
      <c r="K972" s="8"/>
      <c r="L972" s="8"/>
      <c r="M972" s="9"/>
      <c r="N972" s="10"/>
      <c r="O972" s="53"/>
      <c r="P972" s="6"/>
      <c r="Q972" s="6"/>
      <c r="R972" s="7"/>
      <c r="S972" s="11"/>
    </row>
    <row r="973" spans="4:19" x14ac:dyDescent="0.25">
      <c r="D973" s="12"/>
      <c r="E973" s="7"/>
      <c r="H973" s="5"/>
      <c r="I973" s="5"/>
      <c r="K973" s="13"/>
      <c r="L973" s="13"/>
      <c r="M973" s="14"/>
      <c r="N973" s="15"/>
      <c r="O973" s="55"/>
      <c r="P973" s="6"/>
      <c r="Q973" s="6"/>
      <c r="R973" s="12"/>
      <c r="S973" s="16"/>
    </row>
    <row r="974" spans="4:19" x14ac:dyDescent="0.25">
      <c r="D974" s="7"/>
      <c r="E974" s="7"/>
      <c r="H974" s="5"/>
      <c r="I974" s="5"/>
      <c r="K974" s="8"/>
      <c r="L974" s="8"/>
      <c r="M974" s="9"/>
      <c r="N974" s="10"/>
      <c r="O974" s="53"/>
      <c r="P974" s="6"/>
      <c r="Q974" s="6"/>
      <c r="R974" s="7"/>
      <c r="S974" s="7"/>
    </row>
    <row r="975" spans="4:19" x14ac:dyDescent="0.25">
      <c r="D975" s="7"/>
      <c r="E975" s="7"/>
      <c r="H975" s="5"/>
      <c r="I975" s="5"/>
      <c r="K975" s="8"/>
      <c r="L975" s="13"/>
      <c r="M975" s="9"/>
      <c r="N975" s="15"/>
      <c r="O975" s="55"/>
      <c r="P975" s="6"/>
      <c r="Q975" s="6"/>
      <c r="R975" s="12"/>
      <c r="S975" s="16"/>
    </row>
    <row r="976" spans="4:19" x14ac:dyDescent="0.25">
      <c r="D976" s="7"/>
      <c r="E976" s="7"/>
      <c r="H976" s="5"/>
      <c r="I976" s="5"/>
      <c r="K976" s="8"/>
      <c r="L976" s="8"/>
      <c r="M976" s="9"/>
      <c r="N976" s="10"/>
      <c r="O976" s="53"/>
      <c r="P976" s="6"/>
      <c r="Q976" s="6"/>
      <c r="R976" s="7"/>
      <c r="S976" s="7"/>
    </row>
    <row r="977" spans="4:19" x14ac:dyDescent="0.25">
      <c r="D977" s="12"/>
      <c r="E977" s="7"/>
      <c r="H977" s="5"/>
      <c r="I977" s="5"/>
      <c r="K977" s="13"/>
      <c r="L977" s="13"/>
      <c r="M977" s="14"/>
      <c r="N977" s="15"/>
      <c r="O977" s="55"/>
      <c r="P977" s="6"/>
      <c r="Q977" s="6"/>
      <c r="R977" s="12"/>
      <c r="S977" s="16"/>
    </row>
    <row r="978" spans="4:19" x14ac:dyDescent="0.25">
      <c r="D978" s="7"/>
      <c r="E978" s="7"/>
      <c r="H978" s="5"/>
      <c r="I978" s="5"/>
      <c r="K978" s="8"/>
      <c r="L978" s="8"/>
      <c r="M978" s="9"/>
      <c r="N978" s="10"/>
      <c r="O978" s="53"/>
      <c r="P978" s="6"/>
      <c r="Q978" s="6"/>
      <c r="R978" s="7"/>
      <c r="S978" s="11"/>
    </row>
    <row r="979" spans="4:19" x14ac:dyDescent="0.25">
      <c r="D979" s="12"/>
      <c r="E979" s="7"/>
      <c r="H979" s="5"/>
      <c r="I979" s="5"/>
      <c r="K979" s="13"/>
      <c r="L979" s="13"/>
      <c r="M979" s="14"/>
      <c r="N979" s="15"/>
      <c r="O979" s="55"/>
      <c r="P979" s="6"/>
      <c r="Q979" s="6"/>
      <c r="R979" s="12"/>
      <c r="S979" s="16"/>
    </row>
    <row r="980" spans="4:19" x14ac:dyDescent="0.25">
      <c r="D980" s="7"/>
      <c r="E980" s="7"/>
      <c r="H980" s="5"/>
      <c r="I980" s="5"/>
      <c r="K980" s="8"/>
      <c r="L980" s="8"/>
      <c r="M980" s="9"/>
      <c r="N980" s="10"/>
      <c r="O980" s="53"/>
      <c r="P980" s="6"/>
      <c r="Q980" s="6"/>
      <c r="R980" s="7"/>
      <c r="S980" s="7"/>
    </row>
    <row r="981" spans="4:19" x14ac:dyDescent="0.25">
      <c r="D981" s="7"/>
      <c r="E981" s="7"/>
      <c r="H981" s="5"/>
      <c r="I981" s="5"/>
      <c r="K981" s="8"/>
      <c r="L981" s="13"/>
      <c r="M981" s="9"/>
      <c r="N981" s="15"/>
      <c r="O981" s="55"/>
      <c r="P981" s="6"/>
      <c r="Q981" s="6"/>
      <c r="R981" s="12"/>
      <c r="S981" s="16"/>
    </row>
    <row r="982" spans="4:19" x14ac:dyDescent="0.25">
      <c r="D982" s="7"/>
      <c r="E982" s="7"/>
      <c r="H982" s="5"/>
      <c r="I982" s="5"/>
      <c r="K982" s="8"/>
      <c r="L982" s="8"/>
      <c r="M982" s="9"/>
      <c r="N982" s="10"/>
      <c r="O982" s="53"/>
      <c r="P982" s="6"/>
      <c r="Q982" s="6"/>
      <c r="R982" s="7"/>
      <c r="S982" s="11"/>
    </row>
    <row r="983" spans="4:19" x14ac:dyDescent="0.25">
      <c r="D983" s="7"/>
      <c r="E983" s="7"/>
      <c r="H983" s="5"/>
      <c r="I983" s="5"/>
      <c r="K983" s="8"/>
      <c r="L983" s="13"/>
      <c r="M983" s="9"/>
      <c r="N983" s="15"/>
      <c r="O983" s="55"/>
      <c r="P983" s="6"/>
      <c r="Q983" s="6"/>
      <c r="R983" s="12"/>
      <c r="S983" s="16"/>
    </row>
    <row r="984" spans="4:19" x14ac:dyDescent="0.25">
      <c r="D984" s="7"/>
      <c r="E984" s="7"/>
      <c r="H984" s="5"/>
      <c r="I984" s="5"/>
      <c r="K984" s="8"/>
      <c r="L984" s="8"/>
      <c r="M984" s="9"/>
      <c r="N984" s="10"/>
      <c r="O984" s="53"/>
      <c r="P984" s="6"/>
      <c r="Q984" s="6"/>
      <c r="R984" s="7"/>
      <c r="S984" s="7"/>
    </row>
    <row r="985" spans="4:19" x14ac:dyDescent="0.25">
      <c r="D985" s="12"/>
      <c r="E985" s="7"/>
      <c r="H985" s="5"/>
      <c r="I985" s="5"/>
      <c r="K985" s="13"/>
      <c r="L985" s="13"/>
      <c r="M985" s="14"/>
      <c r="N985" s="15"/>
      <c r="O985" s="55"/>
      <c r="P985" s="6"/>
      <c r="Q985" s="6"/>
      <c r="R985" s="12"/>
      <c r="S985" s="12"/>
    </row>
    <row r="986" spans="4:19" x14ac:dyDescent="0.25">
      <c r="D986" s="7"/>
      <c r="E986" s="7"/>
      <c r="H986" s="5"/>
      <c r="I986" s="5"/>
      <c r="K986" s="8"/>
      <c r="L986" s="8"/>
      <c r="M986" s="9"/>
      <c r="N986" s="10"/>
      <c r="O986" s="53"/>
      <c r="P986" s="6"/>
      <c r="Q986" s="6"/>
      <c r="R986" s="7"/>
      <c r="S986" s="7"/>
    </row>
    <row r="987" spans="4:19" x14ac:dyDescent="0.25">
      <c r="D987" s="43"/>
      <c r="E987" s="43"/>
      <c r="H987" s="5"/>
      <c r="I987" s="5"/>
      <c r="K987" s="43"/>
      <c r="L987" s="43"/>
      <c r="M987" s="43"/>
      <c r="N987" s="54"/>
      <c r="O987" s="89"/>
      <c r="P987" s="6"/>
      <c r="Q987" s="6"/>
      <c r="R987" s="12"/>
      <c r="S987" s="12"/>
    </row>
    <row r="988" spans="4:19" x14ac:dyDescent="0.25">
      <c r="D988" s="43"/>
      <c r="E988" s="43"/>
      <c r="H988" s="5"/>
      <c r="I988" s="5"/>
      <c r="K988" s="43"/>
      <c r="L988" s="43"/>
      <c r="M988" s="43"/>
      <c r="N988" s="54"/>
      <c r="O988" s="89"/>
      <c r="P988" s="6"/>
      <c r="Q988" s="6"/>
      <c r="R988" s="7"/>
      <c r="S988" s="11"/>
    </row>
    <row r="989" spans="4:19" x14ac:dyDescent="0.25">
      <c r="D989" s="43"/>
      <c r="E989" s="43"/>
      <c r="H989" s="5"/>
      <c r="I989" s="5"/>
      <c r="K989" s="43"/>
      <c r="L989" s="43"/>
      <c r="M989" s="43"/>
      <c r="N989" s="54"/>
      <c r="O989" s="89"/>
      <c r="P989" s="6"/>
      <c r="Q989" s="6"/>
      <c r="R989" s="12"/>
      <c r="S989" s="16"/>
    </row>
    <row r="990" spans="4:19" x14ac:dyDescent="0.25">
      <c r="D990" s="43"/>
      <c r="E990" s="43"/>
      <c r="H990" s="5"/>
      <c r="I990" s="5"/>
      <c r="K990" s="43"/>
      <c r="L990" s="43"/>
      <c r="M990" s="43"/>
      <c r="N990" s="54"/>
      <c r="O990" s="89"/>
      <c r="P990" s="6"/>
      <c r="Q990" s="6"/>
      <c r="R990" s="7"/>
      <c r="S990" s="7"/>
    </row>
    <row r="991" spans="4:19" x14ac:dyDescent="0.25">
      <c r="D991" s="43"/>
      <c r="E991" s="43"/>
      <c r="H991" s="5"/>
      <c r="I991" s="5"/>
      <c r="K991" s="43"/>
      <c r="L991" s="43"/>
      <c r="M991" s="43"/>
      <c r="N991" s="54"/>
      <c r="O991" s="89"/>
      <c r="P991" s="6"/>
      <c r="Q991" s="6"/>
      <c r="R991" s="12"/>
      <c r="S991" s="16"/>
    </row>
    <row r="992" spans="4:19" x14ac:dyDescent="0.25">
      <c r="D992" s="43"/>
      <c r="E992" s="43"/>
      <c r="H992" s="5"/>
      <c r="I992" s="5"/>
      <c r="K992" s="43"/>
      <c r="L992" s="43"/>
      <c r="M992" s="43"/>
      <c r="N992" s="54"/>
      <c r="O992" s="89"/>
      <c r="P992" s="6"/>
      <c r="Q992" s="6"/>
      <c r="R992" s="7"/>
      <c r="S992" s="11"/>
    </row>
    <row r="993" spans="4:19" x14ac:dyDescent="0.25">
      <c r="D993" s="43"/>
      <c r="E993" s="43"/>
      <c r="H993" s="5"/>
      <c r="I993" s="5"/>
      <c r="K993" s="43"/>
      <c r="L993" s="43"/>
      <c r="M993" s="43"/>
      <c r="N993" s="54"/>
      <c r="O993" s="89"/>
      <c r="P993" s="6"/>
      <c r="Q993" s="6"/>
      <c r="R993" s="12"/>
      <c r="S993" s="16"/>
    </row>
    <row r="994" spans="4:19" x14ac:dyDescent="0.25">
      <c r="D994" s="43"/>
      <c r="E994" s="43"/>
      <c r="H994" s="5"/>
      <c r="I994" s="5"/>
      <c r="K994" s="43"/>
      <c r="L994" s="43"/>
      <c r="M994" s="43"/>
      <c r="N994" s="54"/>
      <c r="O994" s="89"/>
      <c r="P994" s="6"/>
      <c r="Q994" s="6"/>
      <c r="R994" s="7"/>
      <c r="S994" s="7"/>
    </row>
    <row r="995" spans="4:19" x14ac:dyDescent="0.25">
      <c r="D995" s="43"/>
      <c r="E995" s="43"/>
      <c r="H995" s="5"/>
      <c r="I995" s="5"/>
      <c r="K995" s="43"/>
      <c r="L995" s="43"/>
      <c r="M995" s="43"/>
      <c r="N995" s="54"/>
      <c r="O995" s="89"/>
      <c r="P995" s="6"/>
      <c r="Q995" s="6"/>
      <c r="R995" s="12"/>
      <c r="S995" s="16"/>
    </row>
    <row r="996" spans="4:19" x14ac:dyDescent="0.25">
      <c r="D996" s="43"/>
      <c r="E996" s="43"/>
      <c r="H996" s="5"/>
      <c r="I996" s="5"/>
      <c r="K996" s="43"/>
      <c r="L996" s="43"/>
      <c r="M996" s="43"/>
      <c r="N996" s="54"/>
      <c r="O996" s="89"/>
      <c r="P996" s="6"/>
      <c r="Q996" s="6"/>
      <c r="R996" s="7"/>
      <c r="S996" s="11"/>
    </row>
    <row r="997" spans="4:19" x14ac:dyDescent="0.25">
      <c r="D997" s="43"/>
      <c r="E997" s="43"/>
      <c r="H997" s="5"/>
      <c r="I997" s="5"/>
      <c r="K997" s="43"/>
      <c r="L997" s="43"/>
      <c r="M997" s="43"/>
      <c r="N997" s="54"/>
      <c r="O997" s="89"/>
      <c r="P997" s="6"/>
      <c r="Q997" s="6"/>
      <c r="R997" s="12"/>
      <c r="S997" s="12"/>
    </row>
    <row r="998" spans="4:19" x14ac:dyDescent="0.25">
      <c r="D998" s="43"/>
      <c r="E998" s="43"/>
      <c r="H998" s="5"/>
      <c r="I998" s="5"/>
      <c r="K998" s="43"/>
      <c r="L998" s="43"/>
      <c r="M998" s="43"/>
      <c r="N998" s="54"/>
      <c r="O998" s="89"/>
      <c r="P998" s="6"/>
      <c r="Q998" s="6"/>
      <c r="R998" s="7"/>
      <c r="S998" s="11"/>
    </row>
    <row r="999" spans="4:19" x14ac:dyDescent="0.25">
      <c r="D999" s="43"/>
      <c r="E999" s="43"/>
      <c r="H999" s="5"/>
      <c r="I999" s="5"/>
      <c r="K999" s="43"/>
      <c r="L999" s="43"/>
      <c r="M999" s="43"/>
      <c r="N999" s="54"/>
      <c r="O999" s="89"/>
      <c r="P999" s="6"/>
      <c r="Q999" s="6"/>
      <c r="R999" s="12"/>
      <c r="S999" s="16"/>
    </row>
    <row r="1000" spans="4:19" x14ac:dyDescent="0.25">
      <c r="D1000" s="43"/>
      <c r="E1000" s="43"/>
      <c r="H1000" s="5"/>
      <c r="I1000" s="5"/>
      <c r="K1000" s="43"/>
      <c r="L1000" s="43"/>
      <c r="M1000" s="43"/>
      <c r="N1000" s="56"/>
      <c r="O1000" s="90"/>
      <c r="P1000" s="6"/>
      <c r="Q1000" s="6"/>
      <c r="R1000" s="7"/>
      <c r="S1000" s="7"/>
    </row>
    <row r="1001" spans="4:19" x14ac:dyDescent="0.25">
      <c r="D1001" s="43"/>
      <c r="E1001" s="43"/>
      <c r="H1001" s="5"/>
      <c r="I1001" s="5"/>
      <c r="K1001" s="43"/>
      <c r="L1001" s="43"/>
      <c r="M1001" s="43"/>
      <c r="N1001" s="56"/>
      <c r="O1001" s="90"/>
      <c r="P1001" s="6"/>
      <c r="Q1001" s="6"/>
      <c r="R1001" s="12"/>
      <c r="S1001" s="16"/>
    </row>
    <row r="1002" spans="4:19" x14ac:dyDescent="0.25">
      <c r="D1002" s="43"/>
      <c r="E1002" s="43"/>
      <c r="H1002" s="5"/>
      <c r="I1002" s="5"/>
      <c r="K1002" s="43"/>
      <c r="L1002" s="43"/>
      <c r="M1002" s="43"/>
      <c r="N1002" s="56"/>
      <c r="O1002" s="90"/>
      <c r="P1002" s="6"/>
      <c r="Q1002" s="6"/>
      <c r="R1002" s="7"/>
      <c r="S1002" s="11"/>
    </row>
    <row r="1003" spans="4:19" x14ac:dyDescent="0.25">
      <c r="D1003" s="43"/>
      <c r="E1003" s="43"/>
      <c r="H1003" s="5"/>
      <c r="I1003" s="5"/>
      <c r="K1003" s="43"/>
      <c r="L1003" s="43"/>
      <c r="M1003" s="43"/>
      <c r="N1003" s="56"/>
      <c r="O1003" s="90"/>
      <c r="P1003" s="6"/>
      <c r="Q1003" s="6"/>
      <c r="R1003" s="12"/>
      <c r="S1003" s="12"/>
    </row>
    <row r="1004" spans="4:19" x14ac:dyDescent="0.25">
      <c r="D1004" s="43"/>
      <c r="E1004" s="43"/>
      <c r="H1004" s="5"/>
      <c r="I1004" s="5"/>
      <c r="K1004" s="43"/>
      <c r="L1004" s="43"/>
      <c r="M1004" s="43"/>
      <c r="N1004" s="56"/>
      <c r="O1004" s="90"/>
      <c r="P1004" s="6"/>
      <c r="Q1004" s="6"/>
      <c r="R1004" s="7"/>
      <c r="S1004" s="11"/>
    </row>
    <row r="1005" spans="4:19" x14ac:dyDescent="0.25">
      <c r="D1005" s="43"/>
      <c r="E1005" s="43"/>
      <c r="H1005" s="5"/>
      <c r="I1005" s="5"/>
      <c r="K1005" s="43"/>
      <c r="L1005" s="43"/>
      <c r="M1005" s="43"/>
      <c r="N1005" s="56"/>
      <c r="O1005" s="90"/>
      <c r="P1005" s="6"/>
      <c r="Q1005" s="6"/>
      <c r="R1005" s="12"/>
      <c r="S1005" s="16"/>
    </row>
    <row r="1006" spans="4:19" x14ac:dyDescent="0.25">
      <c r="D1006" s="43"/>
      <c r="E1006" s="43"/>
      <c r="K1006" s="43"/>
      <c r="L1006" s="43"/>
      <c r="M1006" s="43"/>
      <c r="N1006" s="54"/>
      <c r="O1006" s="89"/>
      <c r="P1006" s="6"/>
      <c r="Q1006" s="6"/>
      <c r="R1006" s="7"/>
      <c r="S1006" s="7"/>
    </row>
    <row r="1007" spans="4:19" x14ac:dyDescent="0.25">
      <c r="D1007" s="43"/>
      <c r="E1007" s="43"/>
      <c r="K1007" s="43"/>
      <c r="L1007" s="43"/>
      <c r="M1007" s="43"/>
      <c r="N1007" s="54"/>
      <c r="O1007" s="89"/>
      <c r="P1007" s="6"/>
      <c r="Q1007" s="6"/>
      <c r="R1007" s="12"/>
      <c r="S1007" s="16"/>
    </row>
    <row r="1008" spans="4:19" x14ac:dyDescent="0.25">
      <c r="D1008" s="43"/>
      <c r="E1008" s="43"/>
      <c r="K1008" s="43"/>
      <c r="L1008" s="43"/>
      <c r="M1008" s="43"/>
      <c r="N1008" s="54"/>
      <c r="O1008" s="89"/>
      <c r="P1008" s="6"/>
      <c r="Q1008" s="6"/>
      <c r="R1008" s="7"/>
      <c r="S1008" s="11"/>
    </row>
    <row r="1009" spans="4:19" x14ac:dyDescent="0.25">
      <c r="D1009" s="43"/>
      <c r="E1009" s="43"/>
      <c r="K1009" s="43"/>
      <c r="L1009" s="43"/>
      <c r="M1009" s="43"/>
      <c r="N1009" s="54"/>
      <c r="O1009" s="89"/>
      <c r="P1009" s="6"/>
      <c r="Q1009" s="6"/>
      <c r="R1009" s="12"/>
      <c r="S1009" s="16"/>
    </row>
    <row r="1010" spans="4:19" x14ac:dyDescent="0.25">
      <c r="D1010" s="43"/>
      <c r="E1010" s="43"/>
      <c r="I1010" s="28"/>
      <c r="K1010" s="43"/>
      <c r="L1010" s="43"/>
      <c r="M1010" s="43"/>
      <c r="N1010" s="54"/>
      <c r="O1010" s="89"/>
      <c r="P1010" s="6"/>
      <c r="Q1010" s="6"/>
      <c r="R1010" s="7"/>
      <c r="S1010" s="11"/>
    </row>
    <row r="1011" spans="4:19" x14ac:dyDescent="0.25">
      <c r="D1011" s="43"/>
      <c r="E1011" s="43"/>
      <c r="K1011" s="43"/>
      <c r="L1011" s="43"/>
      <c r="M1011" s="43"/>
      <c r="N1011" s="54"/>
      <c r="O1011" s="89"/>
      <c r="P1011" s="6"/>
      <c r="Q1011" s="6"/>
      <c r="R1011" s="12"/>
      <c r="S1011" s="16"/>
    </row>
    <row r="1012" spans="4:19" x14ac:dyDescent="0.25">
      <c r="D1012" s="43"/>
      <c r="E1012" s="43"/>
      <c r="K1012" s="43"/>
      <c r="L1012" s="43"/>
      <c r="M1012" s="43"/>
      <c r="N1012" s="54"/>
      <c r="O1012" s="89"/>
      <c r="P1012" s="6"/>
      <c r="Q1012" s="6"/>
      <c r="R1012" s="7"/>
      <c r="S1012" s="11"/>
    </row>
    <row r="1013" spans="4:19" x14ac:dyDescent="0.25">
      <c r="D1013" s="43"/>
      <c r="E1013" s="43"/>
      <c r="K1013" s="43"/>
      <c r="L1013" s="43"/>
      <c r="M1013" s="43"/>
      <c r="N1013" s="54"/>
      <c r="O1013" s="89"/>
      <c r="P1013" s="6"/>
      <c r="Q1013" s="6"/>
      <c r="R1013" s="12"/>
      <c r="S1013" s="16"/>
    </row>
    <row r="1014" spans="4:19" x14ac:dyDescent="0.25">
      <c r="D1014" s="43"/>
      <c r="E1014" s="43"/>
      <c r="K1014" s="43"/>
      <c r="L1014" s="43"/>
      <c r="M1014" s="43"/>
      <c r="N1014" s="54"/>
      <c r="O1014" s="89"/>
      <c r="P1014" s="6"/>
      <c r="Q1014" s="6"/>
      <c r="R1014" s="7"/>
      <c r="S1014" s="11"/>
    </row>
    <row r="1015" spans="4:19" x14ac:dyDescent="0.25">
      <c r="D1015" s="43"/>
      <c r="E1015" s="43"/>
      <c r="K1015" s="43"/>
      <c r="L1015" s="43"/>
      <c r="M1015" s="43"/>
      <c r="N1015" s="54"/>
      <c r="O1015" s="89"/>
      <c r="P1015" s="6"/>
      <c r="Q1015" s="6"/>
      <c r="R1015" s="12"/>
      <c r="S1015" s="16"/>
    </row>
    <row r="1016" spans="4:19" x14ac:dyDescent="0.25">
      <c r="D1016" s="43"/>
      <c r="E1016" s="43"/>
      <c r="K1016" s="43"/>
      <c r="L1016" s="43"/>
      <c r="M1016" s="43"/>
      <c r="N1016" s="54"/>
      <c r="O1016" s="89"/>
      <c r="P1016" s="6"/>
      <c r="Q1016" s="6"/>
      <c r="R1016" s="7"/>
      <c r="S1016" s="11"/>
    </row>
    <row r="1017" spans="4:19" x14ac:dyDescent="0.25">
      <c r="D1017" s="43"/>
      <c r="E1017" s="43"/>
      <c r="K1017" s="43"/>
      <c r="L1017" s="43"/>
      <c r="M1017" s="43"/>
      <c r="N1017" s="54"/>
      <c r="O1017" s="89"/>
      <c r="P1017" s="6"/>
      <c r="Q1017" s="6"/>
      <c r="R1017" s="12"/>
      <c r="S1017" s="16"/>
    </row>
    <row r="1018" spans="4:19" x14ac:dyDescent="0.25">
      <c r="D1018" s="43"/>
      <c r="E1018" s="43"/>
      <c r="K1018" s="43"/>
      <c r="L1018" s="43"/>
      <c r="M1018" s="43"/>
      <c r="N1018" s="54"/>
      <c r="O1018" s="89"/>
      <c r="P1018" s="6"/>
      <c r="Q1018" s="6"/>
      <c r="R1018" s="7"/>
      <c r="S1018" s="11"/>
    </row>
    <row r="1019" spans="4:19" x14ac:dyDescent="0.25">
      <c r="D1019" s="43"/>
      <c r="E1019" s="43"/>
      <c r="K1019" s="43"/>
      <c r="L1019" s="43"/>
      <c r="M1019" s="43"/>
      <c r="N1019" s="54"/>
      <c r="O1019" s="89"/>
      <c r="P1019" s="6"/>
      <c r="Q1019" s="6"/>
      <c r="R1019" s="12"/>
      <c r="S1019" s="16"/>
    </row>
    <row r="1020" spans="4:19" x14ac:dyDescent="0.25">
      <c r="D1020" s="43"/>
      <c r="E1020" s="43"/>
      <c r="K1020" s="43"/>
      <c r="L1020" s="43"/>
      <c r="M1020" s="43"/>
      <c r="N1020" s="54"/>
      <c r="O1020" s="89"/>
      <c r="P1020" s="6"/>
      <c r="Q1020" s="6"/>
      <c r="R1020" s="7"/>
      <c r="S1020" s="11"/>
    </row>
    <row r="1021" spans="4:19" x14ac:dyDescent="0.25">
      <c r="D1021" s="43"/>
      <c r="E1021" s="43"/>
      <c r="K1021" s="43"/>
      <c r="L1021" s="43"/>
      <c r="M1021" s="43"/>
      <c r="N1021" s="54"/>
      <c r="O1021" s="89"/>
      <c r="P1021" s="6"/>
      <c r="Q1021" s="6"/>
      <c r="R1021" s="12"/>
      <c r="S1021" s="16"/>
    </row>
    <row r="1022" spans="4:19" x14ac:dyDescent="0.25">
      <c r="D1022" s="43"/>
      <c r="E1022" s="43"/>
      <c r="K1022" s="43"/>
      <c r="L1022" s="43"/>
      <c r="M1022" s="43"/>
      <c r="N1022" s="54"/>
      <c r="O1022" s="89"/>
      <c r="P1022" s="6"/>
      <c r="Q1022" s="6"/>
      <c r="R1022" s="7"/>
      <c r="S1022" s="11"/>
    </row>
    <row r="1023" spans="4:19" x14ac:dyDescent="0.25">
      <c r="D1023" s="43"/>
      <c r="E1023" s="43"/>
      <c r="K1023" s="43"/>
      <c r="L1023" s="43"/>
      <c r="M1023" s="43"/>
      <c r="N1023" s="54"/>
      <c r="O1023" s="89"/>
      <c r="P1023" s="6"/>
      <c r="Q1023" s="6"/>
      <c r="R1023" s="12"/>
      <c r="S1023" s="16"/>
    </row>
    <row r="1024" spans="4:19" x14ac:dyDescent="0.25">
      <c r="D1024" s="43"/>
      <c r="E1024" s="43"/>
      <c r="K1024" s="43"/>
      <c r="L1024" s="43"/>
      <c r="M1024" s="43"/>
      <c r="N1024" s="54"/>
      <c r="O1024" s="89"/>
      <c r="P1024" s="6"/>
      <c r="Q1024" s="6"/>
      <c r="R1024" s="7"/>
      <c r="S1024" s="7"/>
    </row>
    <row r="1025" spans="4:19" x14ac:dyDescent="0.25">
      <c r="D1025" s="43"/>
      <c r="E1025" s="43"/>
      <c r="K1025" s="43"/>
      <c r="L1025" s="43"/>
      <c r="M1025" s="43"/>
      <c r="N1025" s="54"/>
      <c r="O1025" s="89"/>
      <c r="P1025" s="6"/>
      <c r="Q1025" s="6"/>
      <c r="R1025" s="12"/>
      <c r="S1025" s="16"/>
    </row>
    <row r="1026" spans="4:19" x14ac:dyDescent="0.25">
      <c r="D1026" s="43"/>
      <c r="E1026" s="43"/>
      <c r="K1026" s="43"/>
      <c r="L1026" s="43"/>
      <c r="M1026" s="43"/>
      <c r="N1026" s="54"/>
      <c r="O1026" s="89"/>
      <c r="P1026" s="6"/>
      <c r="Q1026" s="6"/>
      <c r="R1026" s="7"/>
      <c r="S1026" s="11"/>
    </row>
    <row r="1027" spans="4:19" x14ac:dyDescent="0.25">
      <c r="D1027" s="43"/>
      <c r="E1027" s="43"/>
      <c r="K1027" s="43"/>
      <c r="L1027" s="43"/>
      <c r="M1027" s="43"/>
      <c r="N1027" s="54"/>
      <c r="O1027" s="89"/>
      <c r="P1027" s="6"/>
      <c r="Q1027" s="6"/>
      <c r="R1027" s="12"/>
      <c r="S1027" s="12"/>
    </row>
    <row r="1028" spans="4:19" x14ac:dyDescent="0.25">
      <c r="D1028" s="43"/>
      <c r="E1028" s="43"/>
      <c r="K1028" s="43"/>
      <c r="L1028" s="43"/>
      <c r="M1028" s="43"/>
      <c r="N1028" s="54"/>
      <c r="O1028" s="89"/>
      <c r="P1028" s="6"/>
      <c r="Q1028" s="6"/>
      <c r="R1028" s="7"/>
      <c r="S1028" s="11"/>
    </row>
    <row r="1029" spans="4:19" x14ac:dyDescent="0.25">
      <c r="D1029" s="43"/>
      <c r="E1029" s="43"/>
      <c r="K1029" s="43"/>
      <c r="L1029" s="43"/>
      <c r="M1029" s="43"/>
      <c r="N1029" s="54"/>
      <c r="O1029" s="89"/>
      <c r="P1029" s="6"/>
      <c r="Q1029" s="6"/>
      <c r="R1029" s="12"/>
      <c r="S1029" s="16"/>
    </row>
    <row r="1030" spans="4:19" x14ac:dyDescent="0.25">
      <c r="D1030" s="43"/>
      <c r="E1030" s="43"/>
      <c r="K1030" s="43"/>
      <c r="L1030" s="43"/>
      <c r="M1030" s="43"/>
      <c r="N1030" s="54"/>
      <c r="O1030" s="89"/>
      <c r="P1030" s="6"/>
      <c r="Q1030" s="6"/>
      <c r="R1030" s="7"/>
      <c r="S1030" s="7"/>
    </row>
    <row r="1031" spans="4:19" x14ac:dyDescent="0.25">
      <c r="D1031" s="43"/>
      <c r="E1031" s="43"/>
      <c r="K1031" s="43"/>
      <c r="L1031" s="43"/>
      <c r="M1031" s="43"/>
      <c r="N1031" s="54"/>
      <c r="O1031" s="89"/>
      <c r="P1031" s="6"/>
      <c r="Q1031" s="6"/>
      <c r="R1031" s="12"/>
      <c r="S1031" s="12"/>
    </row>
    <row r="1032" spans="4:19" x14ac:dyDescent="0.25">
      <c r="D1032" s="43"/>
      <c r="E1032" s="43"/>
      <c r="K1032" s="43"/>
      <c r="L1032" s="43"/>
      <c r="M1032" s="43"/>
      <c r="N1032" s="54"/>
      <c r="O1032" s="89"/>
      <c r="P1032" s="6"/>
      <c r="Q1032" s="6"/>
      <c r="R1032" s="7"/>
      <c r="S1032" s="11"/>
    </row>
    <row r="1033" spans="4:19" x14ac:dyDescent="0.25">
      <c r="D1033" s="43"/>
      <c r="E1033" s="43"/>
      <c r="K1033" s="43"/>
      <c r="L1033" s="43"/>
      <c r="M1033" s="43"/>
      <c r="N1033" s="54"/>
      <c r="O1033" s="89"/>
      <c r="P1033" s="6"/>
      <c r="Q1033" s="6"/>
      <c r="R1033" s="12"/>
      <c r="S1033" s="12"/>
    </row>
    <row r="1034" spans="4:19" x14ac:dyDescent="0.25">
      <c r="D1034" s="43"/>
      <c r="E1034" s="43"/>
      <c r="K1034" s="43"/>
      <c r="L1034" s="43"/>
      <c r="M1034" s="43"/>
      <c r="N1034" s="54"/>
      <c r="O1034" s="89"/>
      <c r="P1034" s="6"/>
      <c r="Q1034" s="6"/>
      <c r="R1034" s="7"/>
      <c r="S1034" s="17"/>
    </row>
    <row r="1035" spans="4:19" x14ac:dyDescent="0.25">
      <c r="D1035" s="43"/>
      <c r="E1035" s="43"/>
      <c r="K1035" s="43"/>
      <c r="L1035" s="43"/>
      <c r="M1035" s="43"/>
      <c r="N1035" s="54"/>
      <c r="O1035" s="89"/>
      <c r="P1035" s="6"/>
      <c r="Q1035" s="6"/>
      <c r="R1035" s="12"/>
      <c r="S1035" s="12"/>
    </row>
    <row r="1036" spans="4:19" x14ac:dyDescent="0.25">
      <c r="D1036" s="43"/>
      <c r="E1036" s="43"/>
      <c r="K1036" s="43"/>
      <c r="L1036" s="43"/>
      <c r="M1036" s="43"/>
      <c r="N1036" s="54"/>
      <c r="O1036" s="89"/>
      <c r="P1036" s="6"/>
      <c r="Q1036" s="6"/>
      <c r="R1036" s="7"/>
      <c r="S1036" s="7"/>
    </row>
    <row r="1037" spans="4:19" x14ac:dyDescent="0.25">
      <c r="D1037" s="43"/>
      <c r="E1037" s="43"/>
      <c r="K1037" s="43"/>
      <c r="L1037" s="43"/>
      <c r="M1037" s="43"/>
      <c r="N1037" s="54"/>
      <c r="O1037" s="89"/>
      <c r="P1037" s="6"/>
      <c r="Q1037" s="6"/>
      <c r="R1037" s="12"/>
      <c r="S1037" s="12"/>
    </row>
    <row r="1038" spans="4:19" x14ac:dyDescent="0.25">
      <c r="D1038" s="43"/>
      <c r="E1038" s="43"/>
      <c r="K1038" s="43"/>
      <c r="L1038" s="43"/>
      <c r="M1038" s="43"/>
      <c r="N1038" s="54"/>
      <c r="O1038" s="89"/>
      <c r="P1038" s="6"/>
      <c r="Q1038" s="6"/>
      <c r="R1038" s="7"/>
      <c r="S1038" s="7"/>
    </row>
    <row r="1039" spans="4:19" x14ac:dyDescent="0.25">
      <c r="D1039" s="43"/>
      <c r="E1039" s="43"/>
      <c r="K1039" s="43"/>
      <c r="L1039" s="43"/>
      <c r="M1039" s="43"/>
      <c r="N1039" s="43"/>
      <c r="O1039" s="31"/>
      <c r="P1039" s="6"/>
      <c r="Q1039" s="6"/>
      <c r="R1039" s="7"/>
      <c r="S1039" s="17"/>
    </row>
    <row r="1040" spans="4:19" x14ac:dyDescent="0.25">
      <c r="D1040" s="43"/>
      <c r="E1040" s="43"/>
      <c r="K1040" s="43"/>
      <c r="L1040" s="43"/>
      <c r="M1040" s="43"/>
      <c r="N1040" s="43"/>
      <c r="O1040" s="31"/>
      <c r="P1040" s="6"/>
      <c r="Q1040" s="6"/>
      <c r="R1040" s="7"/>
      <c r="S1040" s="17"/>
    </row>
    <row r="1041" spans="4:19" x14ac:dyDescent="0.25">
      <c r="D1041" s="43"/>
      <c r="E1041" s="43"/>
      <c r="K1041" s="43"/>
      <c r="L1041" s="43"/>
      <c r="M1041" s="43"/>
      <c r="N1041" s="43"/>
      <c r="O1041" s="31"/>
      <c r="P1041" s="6"/>
      <c r="Q1041" s="6"/>
      <c r="R1041" s="7"/>
      <c r="S1041" s="17"/>
    </row>
    <row r="1042" spans="4:19" x14ac:dyDescent="0.25">
      <c r="D1042" s="43"/>
      <c r="E1042" s="43"/>
      <c r="K1042" s="43"/>
      <c r="L1042" s="43"/>
      <c r="M1042" s="43"/>
      <c r="N1042" s="43"/>
      <c r="O1042" s="31"/>
      <c r="P1042" s="6"/>
      <c r="Q1042" s="6"/>
      <c r="R1042" s="7"/>
      <c r="S1042" s="7"/>
    </row>
    <row r="1043" spans="4:19" x14ac:dyDescent="0.25">
      <c r="D1043" s="43"/>
      <c r="E1043" s="43"/>
      <c r="K1043" s="43"/>
      <c r="L1043" s="43"/>
      <c r="M1043" s="43"/>
      <c r="N1043" s="43"/>
      <c r="O1043" s="31"/>
      <c r="P1043" s="6"/>
      <c r="Q1043" s="6"/>
      <c r="R1043" s="12"/>
      <c r="S1043" s="12"/>
    </row>
    <row r="1044" spans="4:19" x14ac:dyDescent="0.25">
      <c r="D1044" s="43"/>
      <c r="E1044" s="43"/>
      <c r="K1044" s="43"/>
      <c r="L1044" s="43"/>
      <c r="M1044" s="43"/>
      <c r="N1044" s="43"/>
      <c r="O1044" s="31"/>
      <c r="P1044" s="6"/>
      <c r="Q1044" s="6"/>
      <c r="R1044" s="7"/>
      <c r="S1044" s="7"/>
    </row>
    <row r="1045" spans="4:19" x14ac:dyDescent="0.25">
      <c r="D1045" s="43"/>
      <c r="E1045" s="43"/>
      <c r="K1045" s="43"/>
      <c r="L1045" s="43"/>
      <c r="M1045" s="43"/>
      <c r="N1045" s="43"/>
      <c r="O1045" s="31"/>
      <c r="P1045" s="6"/>
      <c r="Q1045" s="6"/>
      <c r="R1045" s="7"/>
      <c r="S1045" s="17"/>
    </row>
    <row r="1046" spans="4:19" x14ac:dyDescent="0.25">
      <c r="D1046" s="43"/>
      <c r="E1046" s="43"/>
      <c r="K1046" s="43"/>
      <c r="L1046" s="43"/>
      <c r="M1046" s="43"/>
      <c r="N1046" s="43"/>
      <c r="O1046" s="31"/>
      <c r="P1046" s="6"/>
      <c r="Q1046" s="6"/>
      <c r="R1046" s="7"/>
      <c r="S1046" s="17"/>
    </row>
    <row r="1047" spans="4:19" x14ac:dyDescent="0.25">
      <c r="D1047" s="43"/>
      <c r="E1047" s="43"/>
      <c r="K1047" s="43"/>
      <c r="L1047" s="43"/>
      <c r="M1047" s="43"/>
      <c r="N1047" s="43"/>
      <c r="O1047" s="31"/>
      <c r="P1047" s="6"/>
      <c r="Q1047" s="6"/>
      <c r="R1047" s="7"/>
      <c r="S1047" s="17"/>
    </row>
    <row r="1048" spans="4:19" x14ac:dyDescent="0.25">
      <c r="D1048" s="43"/>
      <c r="E1048" s="43"/>
      <c r="K1048" s="43"/>
      <c r="L1048" s="43"/>
      <c r="M1048" s="43"/>
      <c r="N1048" s="43"/>
      <c r="O1048" s="31"/>
      <c r="P1048" s="6"/>
      <c r="Q1048" s="6"/>
      <c r="R1048" s="7"/>
      <c r="S1048" s="17"/>
    </row>
    <row r="1049" spans="4:19" x14ac:dyDescent="0.25">
      <c r="D1049" s="7"/>
      <c r="E1049" s="7"/>
      <c r="H1049" s="5"/>
      <c r="I1049" s="5"/>
      <c r="K1049" s="8"/>
      <c r="L1049" s="8"/>
      <c r="M1049" s="9"/>
      <c r="N1049" s="10"/>
      <c r="O1049" s="53"/>
      <c r="P1049" s="6"/>
      <c r="Q1049" s="6"/>
      <c r="R1049" s="12"/>
      <c r="S1049" s="12"/>
    </row>
    <row r="1050" spans="4:19" x14ac:dyDescent="0.25">
      <c r="D1050" s="7"/>
      <c r="E1050" s="7"/>
      <c r="H1050" s="5"/>
      <c r="I1050" s="5"/>
      <c r="K1050" s="8"/>
      <c r="L1050" s="8"/>
      <c r="M1050" s="9"/>
      <c r="N1050" s="10"/>
      <c r="O1050" s="53"/>
      <c r="P1050" s="6"/>
      <c r="Q1050" s="6"/>
      <c r="R1050" s="7"/>
      <c r="S1050" s="7"/>
    </row>
    <row r="1051" spans="4:19" x14ac:dyDescent="0.25">
      <c r="D1051" s="12"/>
      <c r="E1051" s="7"/>
      <c r="H1051" s="5"/>
      <c r="I1051" s="5"/>
      <c r="K1051" s="13"/>
      <c r="L1051" s="13"/>
      <c r="M1051" s="14"/>
      <c r="N1051" s="15"/>
      <c r="O1051" s="55"/>
      <c r="P1051" s="6"/>
      <c r="Q1051" s="6"/>
      <c r="R1051" s="7"/>
      <c r="S1051" s="17"/>
    </row>
    <row r="1052" spans="4:19" x14ac:dyDescent="0.25">
      <c r="D1052" s="12"/>
      <c r="E1052" s="7"/>
      <c r="H1052" s="5"/>
      <c r="I1052" s="5"/>
      <c r="K1052" s="13"/>
      <c r="L1052" s="13"/>
      <c r="M1052" s="14"/>
      <c r="N1052" s="15"/>
      <c r="O1052" s="55"/>
      <c r="P1052" s="6"/>
      <c r="Q1052" s="6"/>
      <c r="R1052" s="7"/>
      <c r="S1052" s="7"/>
    </row>
    <row r="1053" spans="4:19" x14ac:dyDescent="0.25">
      <c r="D1053" s="7"/>
      <c r="E1053" s="7"/>
      <c r="H1053" s="5"/>
      <c r="I1053" s="5"/>
      <c r="K1053" s="8"/>
      <c r="L1053" s="8"/>
      <c r="M1053" s="9"/>
      <c r="N1053" s="10"/>
      <c r="O1053" s="53"/>
      <c r="P1053" s="6"/>
      <c r="Q1053" s="6"/>
      <c r="R1053" s="7"/>
      <c r="S1053" s="17"/>
    </row>
    <row r="1054" spans="4:19" x14ac:dyDescent="0.25">
      <c r="D1054" s="12"/>
      <c r="E1054" s="7"/>
      <c r="H1054" s="5"/>
      <c r="I1054" s="5"/>
      <c r="K1054" s="13"/>
      <c r="L1054" s="13"/>
      <c r="M1054" s="14"/>
      <c r="N1054" s="15"/>
      <c r="O1054" s="55"/>
      <c r="P1054" s="6"/>
      <c r="Q1054" s="6"/>
      <c r="R1054" s="7"/>
      <c r="S1054" s="17"/>
    </row>
    <row r="1055" spans="4:19" x14ac:dyDescent="0.25">
      <c r="D1055" s="7"/>
      <c r="E1055" s="7"/>
      <c r="H1055" s="5"/>
      <c r="I1055" s="5"/>
      <c r="K1055" s="8"/>
      <c r="L1055" s="8"/>
      <c r="M1055" s="9"/>
      <c r="N1055" s="10"/>
      <c r="O1055" s="53"/>
      <c r="P1055" s="6"/>
      <c r="Q1055" s="6"/>
      <c r="R1055" s="7"/>
      <c r="S1055" s="17"/>
    </row>
    <row r="1056" spans="4:19" x14ac:dyDescent="0.25">
      <c r="D1056" s="12"/>
      <c r="E1056" s="7"/>
      <c r="H1056" s="5"/>
      <c r="I1056" s="5"/>
      <c r="K1056" s="13"/>
      <c r="L1056" s="13"/>
      <c r="M1056" s="14"/>
      <c r="N1056" s="15"/>
      <c r="O1056" s="55"/>
      <c r="P1056" s="6"/>
      <c r="Q1056" s="6"/>
      <c r="R1056" s="7"/>
      <c r="S1056" s="17"/>
    </row>
    <row r="1057" spans="4:19" x14ac:dyDescent="0.25">
      <c r="D1057" s="12"/>
      <c r="E1057" s="7"/>
      <c r="H1057" s="5"/>
      <c r="I1057" s="5"/>
      <c r="K1057" s="13"/>
      <c r="L1057" s="13"/>
      <c r="M1057" s="14"/>
      <c r="N1057" s="15"/>
      <c r="O1057" s="55"/>
      <c r="P1057" s="6"/>
      <c r="Q1057" s="6"/>
      <c r="R1057" s="12"/>
      <c r="S1057" s="12"/>
    </row>
    <row r="1058" spans="4:19" x14ac:dyDescent="0.25">
      <c r="D1058" s="12"/>
      <c r="E1058" s="7"/>
      <c r="H1058" s="5"/>
      <c r="I1058" s="5"/>
      <c r="K1058" s="13"/>
      <c r="L1058" s="13"/>
      <c r="M1058" s="14"/>
      <c r="N1058" s="15"/>
      <c r="O1058" s="55"/>
      <c r="P1058" s="6"/>
      <c r="Q1058" s="6"/>
      <c r="R1058" s="7"/>
      <c r="S1058" s="17"/>
    </row>
    <row r="1059" spans="4:19" x14ac:dyDescent="0.25">
      <c r="D1059" s="12"/>
      <c r="E1059" s="7"/>
      <c r="H1059" s="5"/>
      <c r="I1059" s="5"/>
      <c r="K1059" s="13"/>
      <c r="L1059" s="13"/>
      <c r="M1059" s="14"/>
      <c r="N1059" s="15"/>
      <c r="O1059" s="55"/>
      <c r="P1059" s="6"/>
      <c r="Q1059" s="6"/>
      <c r="R1059" s="12"/>
      <c r="S1059" s="12"/>
    </row>
    <row r="1060" spans="4:19" x14ac:dyDescent="0.25">
      <c r="D1060" s="12"/>
      <c r="E1060" s="7"/>
      <c r="H1060" s="5"/>
      <c r="I1060" s="5"/>
      <c r="K1060" s="13"/>
      <c r="L1060" s="13"/>
      <c r="M1060" s="14"/>
      <c r="N1060" s="15"/>
      <c r="O1060" s="55"/>
      <c r="P1060" s="6"/>
      <c r="Q1060" s="6"/>
      <c r="R1060" s="7"/>
      <c r="S1060" s="17"/>
    </row>
    <row r="1061" spans="4:19" x14ac:dyDescent="0.25">
      <c r="D1061" s="12"/>
      <c r="E1061" s="7"/>
      <c r="H1061" s="5"/>
      <c r="I1061" s="5"/>
      <c r="K1061" s="13"/>
      <c r="L1061" s="13"/>
      <c r="M1061" s="14"/>
      <c r="N1061" s="15"/>
      <c r="O1061" s="55"/>
      <c r="P1061" s="6"/>
      <c r="Q1061" s="6"/>
      <c r="R1061" s="12"/>
      <c r="S1061" s="12"/>
    </row>
    <row r="1062" spans="4:19" x14ac:dyDescent="0.25">
      <c r="D1062" s="7"/>
      <c r="E1062" s="7"/>
      <c r="H1062" s="5"/>
      <c r="I1062" s="5"/>
      <c r="K1062" s="8"/>
      <c r="L1062" s="8"/>
      <c r="M1062" s="9"/>
      <c r="N1062" s="10"/>
      <c r="O1062" s="53"/>
      <c r="P1062" s="6"/>
      <c r="Q1062" s="6"/>
      <c r="R1062" s="7"/>
      <c r="S1062" s="7"/>
    </row>
    <row r="1063" spans="4:19" x14ac:dyDescent="0.25">
      <c r="D1063" s="7"/>
      <c r="E1063" s="7"/>
      <c r="H1063" s="5"/>
      <c r="I1063" s="5"/>
      <c r="K1063" s="8"/>
      <c r="L1063" s="8"/>
      <c r="M1063" s="9"/>
      <c r="N1063" s="10"/>
      <c r="O1063" s="53"/>
      <c r="P1063" s="6"/>
      <c r="Q1063" s="6"/>
      <c r="R1063" s="7"/>
      <c r="S1063" s="17"/>
    </row>
    <row r="1064" spans="4:19" x14ac:dyDescent="0.25">
      <c r="D1064" s="7"/>
      <c r="E1064" s="7"/>
      <c r="H1064" s="5"/>
      <c r="I1064" s="5"/>
      <c r="K1064" s="8"/>
      <c r="L1064" s="8"/>
      <c r="M1064" s="9"/>
      <c r="N1064" s="10"/>
      <c r="O1064" s="53"/>
      <c r="P1064" s="6"/>
      <c r="Q1064" s="6"/>
      <c r="R1064" s="7"/>
      <c r="S1064" s="17"/>
    </row>
    <row r="1065" spans="4:19" x14ac:dyDescent="0.25">
      <c r="D1065" s="7"/>
      <c r="E1065" s="7"/>
      <c r="H1065" s="5"/>
      <c r="I1065" s="5"/>
      <c r="K1065" s="8"/>
      <c r="L1065" s="8"/>
      <c r="M1065" s="9"/>
      <c r="N1065" s="10"/>
      <c r="O1065" s="53"/>
      <c r="P1065" s="6"/>
      <c r="Q1065" s="6"/>
      <c r="R1065" s="7"/>
      <c r="S1065" s="17"/>
    </row>
    <row r="1066" spans="4:19" x14ac:dyDescent="0.25">
      <c r="D1066" s="12"/>
      <c r="E1066" s="7"/>
      <c r="H1066" s="5"/>
      <c r="I1066" s="5"/>
      <c r="K1066" s="13"/>
      <c r="L1066" s="13"/>
      <c r="M1066" s="14"/>
      <c r="N1066" s="15"/>
      <c r="O1066" s="55"/>
      <c r="P1066" s="6"/>
      <c r="Q1066" s="6"/>
      <c r="R1066" s="7"/>
      <c r="S1066" s="7"/>
    </row>
    <row r="1067" spans="4:19" x14ac:dyDescent="0.25">
      <c r="D1067" s="7"/>
      <c r="E1067" s="7"/>
      <c r="H1067" s="5"/>
      <c r="I1067" s="5"/>
      <c r="K1067" s="8"/>
      <c r="L1067" s="8"/>
      <c r="M1067" s="9"/>
      <c r="N1067" s="10"/>
      <c r="O1067" s="53"/>
      <c r="P1067" s="6"/>
      <c r="Q1067" s="6"/>
      <c r="R1067" s="7"/>
      <c r="S1067" s="17"/>
    </row>
    <row r="1068" spans="4:19" x14ac:dyDescent="0.25">
      <c r="D1068" s="12"/>
      <c r="E1068" s="7"/>
      <c r="H1068" s="5"/>
      <c r="I1068" s="5"/>
      <c r="K1068" s="13"/>
      <c r="L1068" s="13"/>
      <c r="M1068" s="14"/>
      <c r="N1068" s="15"/>
      <c r="O1068" s="55"/>
      <c r="P1068" s="6"/>
      <c r="Q1068" s="6"/>
      <c r="R1068" s="7"/>
      <c r="S1068" s="17"/>
    </row>
    <row r="1069" spans="4:19" x14ac:dyDescent="0.25">
      <c r="D1069" s="12"/>
      <c r="E1069" s="7"/>
      <c r="H1069" s="5"/>
      <c r="I1069" s="5"/>
      <c r="K1069" s="13"/>
      <c r="L1069" s="13"/>
      <c r="M1069" s="14"/>
      <c r="N1069" s="15"/>
      <c r="O1069" s="55"/>
      <c r="P1069" s="6"/>
      <c r="Q1069" s="6"/>
      <c r="R1069" s="12"/>
      <c r="S1069" s="12"/>
    </row>
    <row r="1070" spans="4:19" x14ac:dyDescent="0.25">
      <c r="D1070" s="7"/>
      <c r="E1070" s="7"/>
      <c r="H1070" s="5"/>
      <c r="I1070" s="5"/>
      <c r="K1070" s="8"/>
      <c r="L1070" s="8"/>
      <c r="M1070" s="9"/>
      <c r="N1070" s="10"/>
      <c r="O1070" s="53"/>
      <c r="P1070" s="6"/>
      <c r="Q1070" s="6"/>
      <c r="R1070" s="7"/>
      <c r="S1070" s="7"/>
    </row>
    <row r="1071" spans="4:19" x14ac:dyDescent="0.25">
      <c r="D1071" s="12"/>
      <c r="E1071" s="7"/>
      <c r="H1071" s="5"/>
      <c r="I1071" s="5"/>
      <c r="K1071" s="13"/>
      <c r="L1071" s="13"/>
      <c r="M1071" s="14"/>
      <c r="N1071" s="15"/>
      <c r="O1071" s="55"/>
      <c r="P1071" s="6"/>
      <c r="Q1071" s="6"/>
      <c r="R1071" s="12"/>
      <c r="S1071" s="12"/>
    </row>
    <row r="1072" spans="4:19" x14ac:dyDescent="0.25">
      <c r="D1072" s="7"/>
      <c r="E1072" s="7"/>
      <c r="H1072" s="5"/>
      <c r="I1072" s="5"/>
      <c r="K1072" s="8"/>
      <c r="L1072" s="8"/>
      <c r="M1072" s="9"/>
      <c r="N1072" s="10"/>
      <c r="O1072" s="53"/>
      <c r="P1072" s="6"/>
      <c r="Q1072" s="6"/>
      <c r="R1072" s="7"/>
      <c r="S1072" s="17"/>
    </row>
    <row r="1073" spans="4:19" x14ac:dyDescent="0.25">
      <c r="D1073" s="12"/>
      <c r="E1073" s="7"/>
      <c r="H1073" s="5"/>
      <c r="I1073" s="5"/>
      <c r="K1073" s="13"/>
      <c r="L1073" s="13"/>
      <c r="M1073" s="14"/>
      <c r="N1073" s="15"/>
      <c r="O1073" s="55"/>
      <c r="P1073" s="6"/>
      <c r="Q1073" s="6"/>
      <c r="R1073" s="7"/>
      <c r="S1073" s="17"/>
    </row>
    <row r="1074" spans="4:19" x14ac:dyDescent="0.25">
      <c r="D1074" s="42"/>
      <c r="E1074" s="42"/>
      <c r="H1074" s="5"/>
      <c r="I1074" s="5"/>
      <c r="K1074" s="49"/>
      <c r="L1074" s="49"/>
      <c r="M1074" s="51"/>
      <c r="N1074" s="53"/>
      <c r="O1074" s="53"/>
      <c r="P1074" s="6"/>
      <c r="Q1074" s="6"/>
      <c r="R1074" s="7"/>
      <c r="S1074" s="7"/>
    </row>
    <row r="1075" spans="4:19" x14ac:dyDescent="0.25">
      <c r="D1075" s="46"/>
      <c r="E1075" s="42"/>
      <c r="H1075" s="5"/>
      <c r="I1075" s="5"/>
      <c r="K1075" s="50"/>
      <c r="L1075" s="50"/>
      <c r="M1075" s="52"/>
      <c r="N1075" s="55"/>
      <c r="O1075" s="55"/>
      <c r="P1075" s="6"/>
      <c r="Q1075" s="6"/>
      <c r="R1075" s="12"/>
      <c r="S1075" s="12"/>
    </row>
    <row r="1076" spans="4:19" x14ac:dyDescent="0.25">
      <c r="D1076" s="45"/>
      <c r="E1076" s="42"/>
      <c r="H1076" s="5"/>
      <c r="I1076" s="5"/>
      <c r="K1076" s="50"/>
      <c r="L1076" s="50"/>
      <c r="M1076" s="52"/>
      <c r="N1076" s="55"/>
      <c r="O1076" s="55"/>
      <c r="P1076" s="6"/>
      <c r="Q1076" s="6"/>
      <c r="R1076" s="7"/>
      <c r="S1076" s="17"/>
    </row>
    <row r="1077" spans="4:19" x14ac:dyDescent="0.25">
      <c r="D1077" s="45"/>
      <c r="E1077" s="42"/>
      <c r="H1077" s="5"/>
      <c r="I1077" s="5"/>
      <c r="K1077" s="50"/>
      <c r="L1077" s="50"/>
      <c r="M1077" s="52"/>
      <c r="N1077" s="55"/>
      <c r="O1077" s="55"/>
      <c r="P1077" s="6"/>
      <c r="Q1077" s="6"/>
      <c r="R1077" s="12"/>
      <c r="S1077" s="12"/>
    </row>
    <row r="1078" spans="4:19" x14ac:dyDescent="0.25">
      <c r="D1078" s="44"/>
      <c r="E1078" s="42"/>
      <c r="H1078" s="5"/>
      <c r="I1078" s="5"/>
      <c r="K1078" s="50"/>
      <c r="L1078" s="50"/>
      <c r="M1078" s="52"/>
      <c r="N1078" s="55"/>
      <c r="O1078" s="55"/>
      <c r="P1078" s="6"/>
      <c r="Q1078" s="6"/>
      <c r="R1078" s="7"/>
      <c r="S1078" s="7"/>
    </row>
    <row r="1079" spans="4:19" x14ac:dyDescent="0.25">
      <c r="D1079" s="47"/>
      <c r="E1079" s="42"/>
      <c r="H1079" s="5"/>
      <c r="I1079" s="5"/>
      <c r="K1079" s="49"/>
      <c r="L1079" s="49"/>
      <c r="M1079" s="51"/>
      <c r="N1079" s="53"/>
      <c r="O1079" s="53"/>
      <c r="P1079" s="6"/>
      <c r="Q1079" s="6"/>
      <c r="R1079" s="7"/>
      <c r="S1079" s="17"/>
    </row>
    <row r="1080" spans="4:19" x14ac:dyDescent="0.25">
      <c r="D1080" s="48"/>
      <c r="E1080" s="42"/>
      <c r="H1080" s="5"/>
      <c r="I1080" s="5"/>
      <c r="K1080" s="49"/>
      <c r="L1080" s="49"/>
      <c r="M1080" s="51"/>
      <c r="N1080" s="53"/>
      <c r="O1080" s="53"/>
      <c r="P1080" s="6"/>
      <c r="Q1080" s="6"/>
      <c r="R1080" s="7"/>
      <c r="S1080" s="17"/>
    </row>
    <row r="1081" spans="4:19" x14ac:dyDescent="0.25">
      <c r="D1081" s="45"/>
      <c r="E1081" s="42"/>
      <c r="H1081" s="5"/>
      <c r="I1081" s="5"/>
      <c r="K1081" s="50"/>
      <c r="L1081" s="50"/>
      <c r="M1081" s="52"/>
      <c r="N1081" s="55"/>
      <c r="O1081" s="55"/>
      <c r="P1081" s="6"/>
      <c r="Q1081" s="6"/>
      <c r="R1081" s="7"/>
      <c r="S1081" s="17"/>
    </row>
    <row r="1082" spans="4:19" x14ac:dyDescent="0.25">
      <c r="D1082" s="42"/>
      <c r="E1082" s="42"/>
      <c r="H1082" s="5"/>
      <c r="I1082" s="5"/>
      <c r="K1082" s="49"/>
      <c r="L1082" s="49"/>
      <c r="M1082" s="51"/>
      <c r="N1082" s="53"/>
      <c r="O1082" s="53"/>
      <c r="P1082" s="6"/>
      <c r="Q1082" s="6"/>
      <c r="R1082" s="7"/>
      <c r="S1082" s="7"/>
    </row>
    <row r="1083" spans="4:19" x14ac:dyDescent="0.25">
      <c r="D1083" s="45"/>
      <c r="E1083" s="42"/>
      <c r="H1083" s="5"/>
      <c r="I1083" s="5"/>
      <c r="K1083" s="50"/>
      <c r="L1083" s="50"/>
      <c r="M1083" s="52"/>
      <c r="N1083" s="55"/>
      <c r="O1083" s="55"/>
      <c r="P1083" s="6"/>
      <c r="Q1083" s="6"/>
      <c r="R1083" s="12"/>
      <c r="S1083" s="12"/>
    </row>
    <row r="1084" spans="4:19" x14ac:dyDescent="0.25">
      <c r="D1084" s="42"/>
      <c r="E1084" s="42"/>
      <c r="H1084" s="5"/>
      <c r="I1084" s="5"/>
      <c r="K1084" s="49"/>
      <c r="L1084" s="49"/>
      <c r="M1084" s="51"/>
      <c r="N1084" s="53"/>
      <c r="O1084" s="53"/>
      <c r="P1084" s="6"/>
      <c r="Q1084" s="6"/>
      <c r="R1084" s="7"/>
      <c r="S1084" s="7"/>
    </row>
    <row r="1085" spans="4:19" x14ac:dyDescent="0.25">
      <c r="D1085" s="45"/>
      <c r="E1085" s="42"/>
      <c r="H1085" s="5"/>
      <c r="I1085" s="5"/>
      <c r="K1085" s="50"/>
      <c r="L1085" s="50"/>
      <c r="M1085" s="52"/>
      <c r="N1085" s="55"/>
      <c r="O1085" s="55"/>
      <c r="P1085" s="6"/>
      <c r="Q1085" s="6"/>
    </row>
    <row r="1086" spans="4:19" x14ac:dyDescent="0.25">
      <c r="D1086" s="46"/>
      <c r="E1086" s="42"/>
      <c r="H1086" s="5"/>
      <c r="I1086" s="5"/>
      <c r="K1086" s="50"/>
      <c r="L1086" s="50"/>
      <c r="M1086" s="52"/>
      <c r="N1086" s="55"/>
      <c r="O1086" s="55"/>
      <c r="P1086" s="6"/>
      <c r="Q1086" s="6"/>
    </row>
    <row r="1087" spans="4:19" x14ac:dyDescent="0.25">
      <c r="D1087" s="47"/>
      <c r="E1087" s="42"/>
      <c r="H1087" s="5"/>
      <c r="I1087" s="5"/>
      <c r="K1087" s="49"/>
      <c r="L1087" s="49"/>
      <c r="M1087" s="51"/>
      <c r="N1087" s="53"/>
      <c r="O1087" s="53"/>
      <c r="P1087" s="6"/>
      <c r="Q1087" s="6"/>
    </row>
    <row r="1088" spans="4:19" x14ac:dyDescent="0.25">
      <c r="D1088" s="42"/>
      <c r="E1088" s="42"/>
      <c r="H1088" s="5"/>
      <c r="I1088" s="5"/>
      <c r="K1088" s="49"/>
      <c r="L1088" s="49"/>
      <c r="M1088" s="51"/>
      <c r="N1088" s="53"/>
      <c r="O1088" s="53"/>
      <c r="P1088" s="6"/>
      <c r="Q1088" s="6"/>
    </row>
    <row r="1089" spans="4:17" x14ac:dyDescent="0.25">
      <c r="D1089" s="44"/>
      <c r="E1089" s="42"/>
      <c r="H1089" s="5"/>
      <c r="I1089" s="5"/>
      <c r="K1089" s="50"/>
      <c r="L1089" s="50"/>
      <c r="M1089" s="52"/>
      <c r="N1089" s="55"/>
      <c r="O1089" s="55"/>
      <c r="P1089" s="6"/>
      <c r="Q1089" s="6"/>
    </row>
    <row r="1090" spans="4:17" x14ac:dyDescent="0.25">
      <c r="D1090" s="42"/>
      <c r="E1090" s="42"/>
      <c r="H1090" s="5"/>
      <c r="I1090" s="5"/>
      <c r="K1090" s="49"/>
      <c r="L1090" s="49"/>
      <c r="M1090" s="51"/>
      <c r="N1090" s="53"/>
      <c r="O1090" s="53"/>
      <c r="P1090" s="6"/>
      <c r="Q1090" s="6"/>
    </row>
    <row r="1091" spans="4:17" x14ac:dyDescent="0.25">
      <c r="D1091" s="42"/>
      <c r="E1091" s="42"/>
      <c r="H1091" s="5"/>
      <c r="I1091" s="5"/>
      <c r="K1091" s="49"/>
      <c r="L1091" s="49"/>
      <c r="M1091" s="51"/>
      <c r="N1091" s="53"/>
      <c r="O1091" s="53"/>
      <c r="P1091" s="6"/>
      <c r="Q1091" s="6"/>
    </row>
    <row r="1092" spans="4:17" x14ac:dyDescent="0.25">
      <c r="D1092" s="44"/>
      <c r="E1092" s="42"/>
      <c r="H1092" s="5"/>
      <c r="I1092" s="5"/>
      <c r="K1092" s="50"/>
      <c r="L1092" s="50"/>
      <c r="M1092" s="52"/>
      <c r="N1092" s="55"/>
      <c r="O1092" s="55"/>
      <c r="P1092" s="6"/>
      <c r="Q1092" s="6"/>
    </row>
  </sheetData>
  <autoFilter ref="A1:Q187">
    <sortState ref="A2:Q187">
      <sortCondition ref="F1:F187"/>
    </sortState>
  </autoFilter>
  <conditionalFormatting sqref="AG16:AG17">
    <cfRule type="cellIs" dxfId="3" priority="1" operator="greaterThan">
      <formula>$AE16</formula>
    </cfRule>
  </conditionalFormatting>
  <hyperlinks>
    <hyperlink ref="AK11" r:id="rId1"/>
    <hyperlink ref="AL3" r:id="rId2"/>
    <hyperlink ref="O44" r:id="rId3"/>
    <hyperlink ref="O51" r:id="rId4"/>
    <hyperlink ref="O50" r:id="rId5"/>
    <hyperlink ref="O47" r:id="rId6"/>
    <hyperlink ref="O46" r:id="rId7"/>
    <hyperlink ref="O49" r:id="rId8"/>
    <hyperlink ref="O45" r:id="rId9"/>
    <hyperlink ref="O53" r:id="rId10"/>
    <hyperlink ref="O54" r:id="rId11"/>
    <hyperlink ref="O56" r:id="rId12"/>
    <hyperlink ref="O59" r:id="rId13"/>
    <hyperlink ref="O52" r:id="rId14"/>
    <hyperlink ref="O58" r:id="rId15"/>
    <hyperlink ref="O61" r:id="rId16"/>
    <hyperlink ref="O60" r:id="rId17"/>
    <hyperlink ref="O63" r:id="rId18"/>
    <hyperlink ref="O62" r:id="rId19"/>
    <hyperlink ref="O68" r:id="rId20"/>
    <hyperlink ref="O69" r:id="rId21"/>
    <hyperlink ref="O73" r:id="rId22"/>
    <hyperlink ref="O74" r:id="rId23"/>
    <hyperlink ref="O77" r:id="rId24"/>
    <hyperlink ref="O83" r:id="rId25"/>
    <hyperlink ref="O94" r:id="rId26"/>
    <hyperlink ref="O101" r:id="rId27"/>
    <hyperlink ref="O121" r:id="rId28"/>
    <hyperlink ref="O130" r:id="rId29"/>
    <hyperlink ref="O140" r:id="rId30"/>
    <hyperlink ref="O152" r:id="rId31"/>
    <hyperlink ref="O148" r:id="rId32"/>
    <hyperlink ref="O173" r:id="rId33"/>
  </hyperlinks>
  <pageMargins left="0.7" right="0.7" top="0.75" bottom="0.75" header="0.3" footer="0.3"/>
  <drawing r:id="rId3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97"/>
  <sheetViews>
    <sheetView topLeftCell="P1" workbookViewId="0">
      <pane ySplit="1" topLeftCell="A5" activePane="bottomLeft" state="frozen"/>
      <selection activeCell="U20" sqref="U20"/>
      <selection pane="bottomLeft" activeCell="W19" sqref="W19"/>
    </sheetView>
  </sheetViews>
  <sheetFormatPr defaultRowHeight="15" x14ac:dyDescent="0.25"/>
  <cols>
    <col min="14" max="14" width="14" customWidth="1"/>
    <col min="15" max="15" width="99" customWidth="1"/>
    <col min="26" max="26" width="10.5703125" customWidth="1"/>
  </cols>
  <sheetData>
    <row r="1" spans="1:36" ht="43.15" x14ac:dyDescent="0.3">
      <c r="A1" t="s">
        <v>967</v>
      </c>
      <c r="B1" t="s">
        <v>11</v>
      </c>
      <c r="C1" s="4" t="s">
        <v>12</v>
      </c>
      <c r="D1" s="4" t="s">
        <v>13</v>
      </c>
      <c r="E1" s="4" t="s">
        <v>14</v>
      </c>
      <c r="F1" s="4" t="s">
        <v>15</v>
      </c>
      <c r="G1" s="3" t="s">
        <v>16</v>
      </c>
      <c r="H1" s="3" t="s">
        <v>1</v>
      </c>
      <c r="I1" s="3" t="s">
        <v>2</v>
      </c>
      <c r="J1" s="3" t="s">
        <v>3</v>
      </c>
      <c r="K1" s="4" t="s">
        <v>4</v>
      </c>
      <c r="L1" s="4" t="s">
        <v>5</v>
      </c>
      <c r="M1" s="4" t="s">
        <v>6</v>
      </c>
      <c r="N1" s="2" t="s">
        <v>0</v>
      </c>
      <c r="O1" s="2" t="s">
        <v>10</v>
      </c>
      <c r="P1" s="4" t="s">
        <v>7</v>
      </c>
      <c r="Q1" s="4" t="s">
        <v>8</v>
      </c>
      <c r="T1" t="s">
        <v>763</v>
      </c>
      <c r="U1" t="s">
        <v>764</v>
      </c>
      <c r="AF1" s="95" t="s">
        <v>770</v>
      </c>
      <c r="AG1" s="96" t="s">
        <v>771</v>
      </c>
      <c r="AH1" s="96" t="s">
        <v>968</v>
      </c>
      <c r="AI1" s="95" t="s">
        <v>969</v>
      </c>
      <c r="AJ1" t="s">
        <v>10</v>
      </c>
    </row>
    <row r="2" spans="1:36" ht="14.45" x14ac:dyDescent="0.3">
      <c r="A2" t="s">
        <v>682</v>
      </c>
      <c r="B2" t="s">
        <v>18</v>
      </c>
      <c r="C2" t="s">
        <v>790</v>
      </c>
      <c r="D2" t="s">
        <v>791</v>
      </c>
      <c r="E2" t="s">
        <v>20</v>
      </c>
      <c r="F2" t="s">
        <v>21</v>
      </c>
      <c r="G2" t="s">
        <v>792</v>
      </c>
      <c r="H2">
        <v>28</v>
      </c>
      <c r="I2" t="s">
        <v>9</v>
      </c>
      <c r="J2">
        <v>28</v>
      </c>
      <c r="K2">
        <v>2500</v>
      </c>
      <c r="L2">
        <v>100</v>
      </c>
      <c r="M2">
        <v>25</v>
      </c>
      <c r="N2">
        <v>40</v>
      </c>
      <c r="P2" s="6">
        <v>16</v>
      </c>
      <c r="Q2" s="6">
        <v>1.6</v>
      </c>
      <c r="S2" t="s">
        <v>788</v>
      </c>
      <c r="T2">
        <f>LINEST($N$2:$N$776,$K$2:$K$776,TRUE)</f>
        <v>5.9856869467884433E-3</v>
      </c>
      <c r="U2">
        <f>INTERCEPT($N$2:$N$776,$K$2:$K$776)</f>
        <v>149.01764116632671</v>
      </c>
      <c r="AF2" t="s">
        <v>23</v>
      </c>
      <c r="AG2" s="35">
        <v>65.989999999999995</v>
      </c>
      <c r="AH2" s="35">
        <v>70</v>
      </c>
      <c r="AI2" s="29">
        <v>89.53845923585358</v>
      </c>
    </row>
    <row r="3" spans="1:36" thickBot="1" x14ac:dyDescent="0.35">
      <c r="A3" t="s">
        <v>682</v>
      </c>
      <c r="B3" t="s">
        <v>18</v>
      </c>
      <c r="C3" t="s">
        <v>790</v>
      </c>
      <c r="D3" t="s">
        <v>791</v>
      </c>
      <c r="E3" t="s">
        <v>20</v>
      </c>
      <c r="F3" t="s">
        <v>21</v>
      </c>
      <c r="G3" t="s">
        <v>792</v>
      </c>
      <c r="H3">
        <v>28</v>
      </c>
      <c r="I3" t="s">
        <v>9</v>
      </c>
      <c r="J3">
        <v>28</v>
      </c>
      <c r="K3">
        <v>2500</v>
      </c>
      <c r="L3">
        <v>100</v>
      </c>
      <c r="M3">
        <v>25</v>
      </c>
      <c r="N3">
        <v>45</v>
      </c>
      <c r="P3" s="6">
        <v>18</v>
      </c>
      <c r="Q3" s="6">
        <v>1.8</v>
      </c>
      <c r="S3" t="s">
        <v>787</v>
      </c>
      <c r="T3">
        <f>LINEST($N$2:$N$750,$K$2:$K$750,TRUE)</f>
        <v>4.1740822858654467E-3</v>
      </c>
      <c r="U3">
        <f>INTERCEPT($N$2:$N$750,$K$2:$K$750)</f>
        <v>153.50057292888832</v>
      </c>
      <c r="AF3" t="s">
        <v>23</v>
      </c>
      <c r="AG3" s="35">
        <v>89.24</v>
      </c>
      <c r="AH3" s="35">
        <v>70</v>
      </c>
      <c r="AI3" s="29">
        <v>89.53845923585358</v>
      </c>
    </row>
    <row r="4" spans="1:36" ht="14.45" x14ac:dyDescent="0.3">
      <c r="A4" t="s">
        <v>682</v>
      </c>
      <c r="B4" t="s">
        <v>18</v>
      </c>
      <c r="C4" t="s">
        <v>790</v>
      </c>
      <c r="D4" t="s">
        <v>791</v>
      </c>
      <c r="E4" t="s">
        <v>20</v>
      </c>
      <c r="F4" t="s">
        <v>21</v>
      </c>
      <c r="G4" t="s">
        <v>792</v>
      </c>
      <c r="H4">
        <v>28</v>
      </c>
      <c r="I4" t="s">
        <v>9</v>
      </c>
      <c r="J4">
        <v>28</v>
      </c>
      <c r="K4">
        <v>2500</v>
      </c>
      <c r="L4">
        <v>100</v>
      </c>
      <c r="M4">
        <v>25</v>
      </c>
      <c r="N4">
        <v>45</v>
      </c>
      <c r="P4" s="6">
        <v>18</v>
      </c>
      <c r="Q4" s="6">
        <v>1.8</v>
      </c>
      <c r="S4" t="s">
        <v>786</v>
      </c>
      <c r="T4">
        <f>LINEST($N$751:$N$776,$K$751:$K$776,TRUE)</f>
        <v>2.1504134642843922E-2</v>
      </c>
      <c r="U4">
        <f>INTERCEPT($N$751:$N$776,$K$751:$K$776)</f>
        <v>190.56305133123931</v>
      </c>
      <c r="AA4" s="65"/>
      <c r="AB4" s="72" t="s">
        <v>970</v>
      </c>
      <c r="AC4" s="67" t="s">
        <v>18</v>
      </c>
      <c r="AF4" t="s">
        <v>23</v>
      </c>
      <c r="AG4" s="35">
        <v>95.36</v>
      </c>
      <c r="AH4" s="35">
        <v>70</v>
      </c>
      <c r="AI4" s="29">
        <v>89.53845923585358</v>
      </c>
    </row>
    <row r="5" spans="1:36" thickBot="1" x14ac:dyDescent="0.35">
      <c r="A5" t="s">
        <v>682</v>
      </c>
      <c r="B5" t="s">
        <v>18</v>
      </c>
      <c r="C5" t="s">
        <v>790</v>
      </c>
      <c r="D5" t="s">
        <v>791</v>
      </c>
      <c r="E5" t="s">
        <v>20</v>
      </c>
      <c r="F5" t="s">
        <v>21</v>
      </c>
      <c r="G5" t="s">
        <v>792</v>
      </c>
      <c r="H5">
        <v>28</v>
      </c>
      <c r="I5" t="s">
        <v>9</v>
      </c>
      <c r="J5">
        <v>28</v>
      </c>
      <c r="K5">
        <v>2500</v>
      </c>
      <c r="L5">
        <v>100</v>
      </c>
      <c r="M5">
        <v>25</v>
      </c>
      <c r="N5">
        <v>45</v>
      </c>
      <c r="P5" s="6">
        <v>18</v>
      </c>
      <c r="Q5" s="6">
        <v>1.8</v>
      </c>
      <c r="S5" t="s">
        <v>785</v>
      </c>
      <c r="T5">
        <f>LINEST($AG$2:$AG$98,AI2:AI98,TRUE)</f>
        <v>0.13379701371111544</v>
      </c>
      <c r="U5">
        <f>INTERCEPT($AG$2:$AG$98,$AI$2:$AI$98)</f>
        <v>190.84968649129405</v>
      </c>
      <c r="AA5" s="70"/>
      <c r="AB5" s="113">
        <v>0.4</v>
      </c>
      <c r="AC5" s="114">
        <v>0.6</v>
      </c>
      <c r="AF5" t="s">
        <v>23</v>
      </c>
      <c r="AG5" s="34">
        <v>325.8</v>
      </c>
      <c r="AH5" s="34">
        <v>70</v>
      </c>
      <c r="AI5" s="29">
        <v>89.53845923585358</v>
      </c>
    </row>
    <row r="6" spans="1:36" ht="14.45" x14ac:dyDescent="0.3">
      <c r="A6" t="s">
        <v>682</v>
      </c>
      <c r="B6" t="s">
        <v>18</v>
      </c>
      <c r="C6" t="s">
        <v>790</v>
      </c>
      <c r="D6" t="s">
        <v>791</v>
      </c>
      <c r="E6" t="s">
        <v>20</v>
      </c>
      <c r="F6" t="s">
        <v>21</v>
      </c>
      <c r="G6" t="s">
        <v>792</v>
      </c>
      <c r="H6">
        <v>28</v>
      </c>
      <c r="I6" t="s">
        <v>9</v>
      </c>
      <c r="J6">
        <v>28</v>
      </c>
      <c r="K6">
        <v>2500</v>
      </c>
      <c r="L6">
        <v>100</v>
      </c>
      <c r="M6">
        <v>25</v>
      </c>
      <c r="N6">
        <v>45</v>
      </c>
      <c r="P6" s="6">
        <v>18</v>
      </c>
      <c r="Q6" s="6">
        <v>1.8</v>
      </c>
      <c r="AF6" t="s">
        <v>23</v>
      </c>
      <c r="AG6" s="34">
        <v>294.5</v>
      </c>
      <c r="AH6" s="34">
        <v>70</v>
      </c>
      <c r="AI6" s="29">
        <v>89.53845923585358</v>
      </c>
    </row>
    <row r="7" spans="1:36" ht="14.45" x14ac:dyDescent="0.3">
      <c r="A7" t="s">
        <v>682</v>
      </c>
      <c r="B7" t="s">
        <v>18</v>
      </c>
      <c r="C7" t="s">
        <v>790</v>
      </c>
      <c r="D7" t="s">
        <v>791</v>
      </c>
      <c r="E7" t="s">
        <v>20</v>
      </c>
      <c r="F7" t="s">
        <v>21</v>
      </c>
      <c r="G7" t="s">
        <v>792</v>
      </c>
      <c r="H7">
        <v>28</v>
      </c>
      <c r="I7" t="s">
        <v>9</v>
      </c>
      <c r="J7">
        <v>28</v>
      </c>
      <c r="K7">
        <v>2500</v>
      </c>
      <c r="L7">
        <v>100</v>
      </c>
      <c r="M7">
        <v>25</v>
      </c>
      <c r="N7">
        <v>45</v>
      </c>
      <c r="P7" s="6">
        <v>18</v>
      </c>
      <c r="Q7" s="6">
        <v>1.8</v>
      </c>
      <c r="AC7" s="58"/>
      <c r="AD7" s="59"/>
      <c r="AF7" t="s">
        <v>23</v>
      </c>
      <c r="AG7" s="34">
        <v>278.89999999999998</v>
      </c>
      <c r="AH7" s="34">
        <v>70</v>
      </c>
      <c r="AI7" s="29">
        <v>89.53845923585358</v>
      </c>
    </row>
    <row r="8" spans="1:36" s="95" customFormat="1" ht="115.15" x14ac:dyDescent="0.3">
      <c r="A8" s="95" t="s">
        <v>682</v>
      </c>
      <c r="B8" s="95" t="s">
        <v>18</v>
      </c>
      <c r="C8" s="95" t="s">
        <v>790</v>
      </c>
      <c r="D8" s="95" t="s">
        <v>791</v>
      </c>
      <c r="E8" s="95" t="s">
        <v>20</v>
      </c>
      <c r="F8" s="95" t="s">
        <v>21</v>
      </c>
      <c r="G8" s="95" t="s">
        <v>792</v>
      </c>
      <c r="H8" s="95">
        <v>28</v>
      </c>
      <c r="I8" s="95" t="s">
        <v>9</v>
      </c>
      <c r="J8" s="95">
        <v>28</v>
      </c>
      <c r="K8" s="95">
        <v>2500</v>
      </c>
      <c r="L8" s="95">
        <v>100</v>
      </c>
      <c r="M8" s="95">
        <v>25</v>
      </c>
      <c r="N8" s="95">
        <v>45</v>
      </c>
      <c r="P8" s="118">
        <v>18</v>
      </c>
      <c r="Q8" s="118">
        <v>1.8</v>
      </c>
      <c r="R8" s="33" t="s">
        <v>765</v>
      </c>
      <c r="S8" s="33" t="s">
        <v>766</v>
      </c>
      <c r="T8" s="33" t="s">
        <v>767</v>
      </c>
      <c r="U8" s="33"/>
      <c r="V8" s="33"/>
      <c r="W8" s="33" t="s">
        <v>1827</v>
      </c>
      <c r="X8" s="33" t="s">
        <v>789</v>
      </c>
      <c r="Y8" s="120" t="s">
        <v>1821</v>
      </c>
      <c r="Z8" s="33" t="s">
        <v>1825</v>
      </c>
      <c r="AA8" s="119" t="s">
        <v>769</v>
      </c>
      <c r="AB8" s="120" t="s">
        <v>1826</v>
      </c>
      <c r="AC8" s="120" t="s">
        <v>1818</v>
      </c>
      <c r="AD8" s="119"/>
      <c r="AE8" s="119"/>
      <c r="AF8" s="95" t="s">
        <v>23</v>
      </c>
      <c r="AG8" s="121">
        <v>265.5</v>
      </c>
      <c r="AH8" s="121">
        <v>70</v>
      </c>
      <c r="AI8" s="122">
        <v>89.53845923585358</v>
      </c>
    </row>
    <row r="9" spans="1:36" ht="14.45" x14ac:dyDescent="0.3">
      <c r="A9" t="s">
        <v>682</v>
      </c>
      <c r="B9" t="s">
        <v>18</v>
      </c>
      <c r="C9" t="s">
        <v>790</v>
      </c>
      <c r="D9" t="s">
        <v>791</v>
      </c>
      <c r="E9" t="s">
        <v>20</v>
      </c>
      <c r="F9" t="s">
        <v>21</v>
      </c>
      <c r="G9" t="s">
        <v>792</v>
      </c>
      <c r="H9">
        <v>28</v>
      </c>
      <c r="I9" t="s">
        <v>9</v>
      </c>
      <c r="J9">
        <v>28</v>
      </c>
      <c r="K9">
        <v>2500</v>
      </c>
      <c r="L9">
        <v>100</v>
      </c>
      <c r="M9">
        <v>25</v>
      </c>
      <c r="N9">
        <v>45</v>
      </c>
      <c r="P9" s="6">
        <v>18</v>
      </c>
      <c r="Q9" s="6">
        <v>1.8</v>
      </c>
      <c r="R9">
        <v>26</v>
      </c>
      <c r="S9" t="s">
        <v>792</v>
      </c>
      <c r="T9">
        <v>70</v>
      </c>
      <c r="W9" s="87">
        <v>2118.9327806983351</v>
      </c>
      <c r="X9" s="138">
        <f>$U$2+W9*$T$2</f>
        <v>161.70090945287487</v>
      </c>
      <c r="Y9" s="138">
        <f>$U$4+W9*$T$4</f>
        <v>236.12886714651199</v>
      </c>
      <c r="Z9" s="138">
        <f>$U$3+W9*$T$3</f>
        <v>162.34517271374085</v>
      </c>
      <c r="AA9" s="138">
        <f>VLOOKUP(T9,'MH Watts'!$A$2:$E$13,5,FALSE)*$T$5+$U$5</f>
        <v>202.8296649493457</v>
      </c>
      <c r="AB9" s="138">
        <f t="shared" ref="AB9:AB17" si="0">AB$5*$AA9+(1-AB$5)*$Z9</f>
        <v>178.53896960798278</v>
      </c>
      <c r="AC9" s="144">
        <f t="shared" ref="AC9:AC17" si="1">$Y9-AB9</f>
        <v>57.589897538529215</v>
      </c>
      <c r="AF9" t="s">
        <v>23</v>
      </c>
      <c r="AG9" s="35">
        <v>252.1</v>
      </c>
      <c r="AH9" s="35">
        <v>70</v>
      </c>
      <c r="AI9" s="29">
        <v>89.53845923585358</v>
      </c>
    </row>
    <row r="10" spans="1:36" ht="14.45" x14ac:dyDescent="0.3">
      <c r="A10" t="s">
        <v>682</v>
      </c>
      <c r="B10" t="s">
        <v>18</v>
      </c>
      <c r="C10" t="s">
        <v>790</v>
      </c>
      <c r="D10" t="s">
        <v>791</v>
      </c>
      <c r="E10" t="s">
        <v>20</v>
      </c>
      <c r="F10" t="s">
        <v>21</v>
      </c>
      <c r="G10" t="s">
        <v>792</v>
      </c>
      <c r="H10">
        <v>28</v>
      </c>
      <c r="I10" t="s">
        <v>9</v>
      </c>
      <c r="J10">
        <v>28</v>
      </c>
      <c r="K10">
        <v>2500</v>
      </c>
      <c r="L10">
        <v>100</v>
      </c>
      <c r="M10">
        <v>25</v>
      </c>
      <c r="N10">
        <v>45</v>
      </c>
      <c r="P10" s="6">
        <v>18</v>
      </c>
      <c r="Q10" s="6">
        <v>1.8</v>
      </c>
      <c r="R10">
        <v>27</v>
      </c>
      <c r="S10" t="s">
        <v>792</v>
      </c>
      <c r="T10">
        <v>100</v>
      </c>
      <c r="W10" s="87">
        <v>3406.5387526561326</v>
      </c>
      <c r="X10" s="138">
        <f t="shared" ref="X10:X17" si="2">$U$2+W10*$T$2</f>
        <v>169.40811571182951</v>
      </c>
      <c r="Y10" s="138">
        <f t="shared" ref="Y10:Y17" si="3">$U$4+W10*$T$4</f>
        <v>263.81771933442235</v>
      </c>
      <c r="Z10" s="138">
        <f t="shared" ref="Z10:Z17" si="4">$U$3+W10*$T$3</f>
        <v>167.71974599246445</v>
      </c>
      <c r="AA10" s="138">
        <f>VLOOKUP(T10,'MH Watts'!$A$2:$E$13,5,FALSE)*$T$5+$U$5</f>
        <v>207.52448411663218</v>
      </c>
      <c r="AB10" s="138">
        <f t="shared" si="0"/>
        <v>183.64164124213156</v>
      </c>
      <c r="AC10" s="144">
        <f t="shared" si="1"/>
        <v>80.176078092290794</v>
      </c>
      <c r="AF10" t="s">
        <v>23</v>
      </c>
      <c r="AG10" s="34">
        <v>252.1</v>
      </c>
      <c r="AH10" s="34">
        <v>70</v>
      </c>
      <c r="AI10" s="29">
        <v>89.53845923585358</v>
      </c>
    </row>
    <row r="11" spans="1:36" ht="14.45" x14ac:dyDescent="0.3">
      <c r="A11" t="s">
        <v>682</v>
      </c>
      <c r="B11" t="s">
        <v>18</v>
      </c>
      <c r="C11" t="s">
        <v>790</v>
      </c>
      <c r="D11" t="s">
        <v>791</v>
      </c>
      <c r="E11" t="s">
        <v>20</v>
      </c>
      <c r="F11" t="s">
        <v>21</v>
      </c>
      <c r="G11" t="s">
        <v>792</v>
      </c>
      <c r="H11">
        <v>28</v>
      </c>
      <c r="I11" t="s">
        <v>9</v>
      </c>
      <c r="J11">
        <v>28</v>
      </c>
      <c r="K11">
        <v>2500</v>
      </c>
      <c r="L11">
        <v>100</v>
      </c>
      <c r="M11">
        <v>25</v>
      </c>
      <c r="N11">
        <v>45</v>
      </c>
      <c r="P11" s="6">
        <v>18</v>
      </c>
      <c r="Q11" s="6">
        <v>1.8</v>
      </c>
      <c r="R11">
        <v>28</v>
      </c>
      <c r="S11" t="s">
        <v>792</v>
      </c>
      <c r="T11">
        <v>150</v>
      </c>
      <c r="W11" s="87">
        <v>5127.0914306212153</v>
      </c>
      <c r="X11" s="138">
        <f t="shared" si="2"/>
        <v>179.70680541758702</v>
      </c>
      <c r="Y11" s="138">
        <f t="shared" si="3"/>
        <v>300.81671578148917</v>
      </c>
      <c r="Z11" s="138">
        <f t="shared" si="4"/>
        <v>174.90147444745685</v>
      </c>
      <c r="AA11" s="138">
        <f>VLOOKUP(T11,'MH Watts'!$A$2:$E$13,5,FALSE)*$T$5+$U$5</f>
        <v>215.20621731571418</v>
      </c>
      <c r="AB11" s="138">
        <f t="shared" si="0"/>
        <v>191.02337159475979</v>
      </c>
      <c r="AC11" s="144">
        <f t="shared" si="1"/>
        <v>109.79334418672937</v>
      </c>
      <c r="AF11" t="s">
        <v>23</v>
      </c>
      <c r="AG11" s="35">
        <v>250.9</v>
      </c>
      <c r="AH11" s="35">
        <v>70</v>
      </c>
      <c r="AI11" s="29">
        <v>89.53845923585358</v>
      </c>
    </row>
    <row r="12" spans="1:36" ht="14.45" x14ac:dyDescent="0.3">
      <c r="A12" t="s">
        <v>682</v>
      </c>
      <c r="B12" t="s">
        <v>18</v>
      </c>
      <c r="C12" t="s">
        <v>790</v>
      </c>
      <c r="D12" t="s">
        <v>791</v>
      </c>
      <c r="E12" t="s">
        <v>20</v>
      </c>
      <c r="F12" t="s">
        <v>21</v>
      </c>
      <c r="G12" t="s">
        <v>792</v>
      </c>
      <c r="H12">
        <v>28</v>
      </c>
      <c r="I12" t="s">
        <v>9</v>
      </c>
      <c r="J12">
        <v>28</v>
      </c>
      <c r="K12">
        <v>2500</v>
      </c>
      <c r="L12">
        <v>100</v>
      </c>
      <c r="M12">
        <v>25</v>
      </c>
      <c r="N12">
        <v>45</v>
      </c>
      <c r="P12" s="6">
        <v>18</v>
      </c>
      <c r="Q12" s="6">
        <v>1.8</v>
      </c>
      <c r="R12">
        <v>29</v>
      </c>
      <c r="S12" t="s">
        <v>792</v>
      </c>
      <c r="T12">
        <v>200</v>
      </c>
      <c r="W12" s="87">
        <v>8295.9847857683599</v>
      </c>
      <c r="X12" s="138">
        <f t="shared" si="2"/>
        <v>198.67480900925591</v>
      </c>
      <c r="Y12" s="138">
        <f t="shared" si="3"/>
        <v>368.96102515938679</v>
      </c>
      <c r="Z12" s="138">
        <f t="shared" si="4"/>
        <v>188.12869606697328</v>
      </c>
      <c r="AA12" s="138">
        <f>VLOOKUP(T12,'MH Watts'!$A$2:$E$13,5,FALSE)*$T$5+$U$5</f>
        <v>220.58235620487525</v>
      </c>
      <c r="AB12" s="138">
        <f t="shared" si="0"/>
        <v>201.11016012213406</v>
      </c>
      <c r="AC12" s="144">
        <f t="shared" si="1"/>
        <v>167.85086503725273</v>
      </c>
      <c r="AF12" t="s">
        <v>23</v>
      </c>
      <c r="AG12" s="35">
        <v>223.1</v>
      </c>
      <c r="AH12" s="35">
        <v>70</v>
      </c>
      <c r="AI12" s="29">
        <v>89.53845923585358</v>
      </c>
    </row>
    <row r="13" spans="1:36" ht="14.45" x14ac:dyDescent="0.3">
      <c r="A13" t="s">
        <v>682</v>
      </c>
      <c r="B13" t="s">
        <v>18</v>
      </c>
      <c r="C13" t="s">
        <v>790</v>
      </c>
      <c r="D13" t="s">
        <v>791</v>
      </c>
      <c r="E13" t="s">
        <v>20</v>
      </c>
      <c r="F13" t="s">
        <v>21</v>
      </c>
      <c r="G13" t="s">
        <v>792</v>
      </c>
      <c r="H13">
        <v>28</v>
      </c>
      <c r="I13" t="s">
        <v>9</v>
      </c>
      <c r="J13">
        <v>28</v>
      </c>
      <c r="K13">
        <v>2500</v>
      </c>
      <c r="L13">
        <v>100</v>
      </c>
      <c r="M13">
        <v>25</v>
      </c>
      <c r="N13">
        <v>45</v>
      </c>
      <c r="P13" s="6">
        <v>18</v>
      </c>
      <c r="Q13" s="6">
        <v>1.8</v>
      </c>
      <c r="R13">
        <v>30</v>
      </c>
      <c r="S13" t="s">
        <v>792</v>
      </c>
      <c r="T13">
        <v>250</v>
      </c>
      <c r="W13" s="87">
        <v>9616.4290308364889</v>
      </c>
      <c r="X13" s="138">
        <f t="shared" si="2"/>
        <v>206.57857489092214</v>
      </c>
      <c r="Y13" s="138">
        <f t="shared" si="3"/>
        <v>397.35603599370029</v>
      </c>
      <c r="Z13" s="138">
        <f t="shared" si="4"/>
        <v>193.64033899978511</v>
      </c>
      <c r="AA13" s="138">
        <f>VLOOKUP(T13,'MH Watts'!$A$2:$E$13,5,FALSE)*$T$5+$U$5</f>
        <v>228.01552363327056</v>
      </c>
      <c r="AB13" s="138">
        <f t="shared" si="0"/>
        <v>207.3904128531793</v>
      </c>
      <c r="AC13" s="144">
        <f t="shared" si="1"/>
        <v>189.96562314052099</v>
      </c>
      <c r="AF13" t="s">
        <v>23</v>
      </c>
      <c r="AG13" s="34">
        <v>223.1</v>
      </c>
      <c r="AH13" s="34">
        <v>70</v>
      </c>
      <c r="AI13" s="29">
        <v>89.53845923585358</v>
      </c>
    </row>
    <row r="14" spans="1:36" ht="14.45" x14ac:dyDescent="0.3">
      <c r="A14" t="s">
        <v>682</v>
      </c>
      <c r="B14" t="s">
        <v>18</v>
      </c>
      <c r="C14" t="s">
        <v>790</v>
      </c>
      <c r="D14" t="s">
        <v>791</v>
      </c>
      <c r="E14" t="s">
        <v>20</v>
      </c>
      <c r="F14" t="s">
        <v>21</v>
      </c>
      <c r="G14" t="s">
        <v>792</v>
      </c>
      <c r="H14">
        <v>28</v>
      </c>
      <c r="I14" t="s">
        <v>9</v>
      </c>
      <c r="J14">
        <v>28</v>
      </c>
      <c r="K14">
        <v>2500</v>
      </c>
      <c r="L14">
        <v>100</v>
      </c>
      <c r="M14">
        <v>25</v>
      </c>
      <c r="N14">
        <v>45</v>
      </c>
      <c r="P14" s="6">
        <v>18</v>
      </c>
      <c r="Q14" s="6">
        <v>1.8</v>
      </c>
      <c r="R14">
        <v>31</v>
      </c>
      <c r="S14" t="s">
        <v>792</v>
      </c>
      <c r="T14">
        <v>320</v>
      </c>
      <c r="W14" s="87">
        <v>12639.969819216316</v>
      </c>
      <c r="X14" s="138">
        <f t="shared" si="2"/>
        <v>224.67654352100971</v>
      </c>
      <c r="Y14" s="138">
        <f t="shared" si="3"/>
        <v>462.37466420515051</v>
      </c>
      <c r="Z14" s="138">
        <f t="shared" si="4"/>
        <v>206.26084704515301</v>
      </c>
      <c r="AA14" s="138">
        <f>VLOOKUP(T14,'MH Watts'!$A$2:$E$13,5,FALSE)*$T$5+$U$5</f>
        <v>237.38777821689942</v>
      </c>
      <c r="AB14" s="138">
        <f t="shared" si="0"/>
        <v>218.71161951385159</v>
      </c>
      <c r="AC14" s="144">
        <f t="shared" si="1"/>
        <v>243.66304469129892</v>
      </c>
      <c r="AF14" t="s">
        <v>23</v>
      </c>
      <c r="AG14" s="35">
        <v>223.1</v>
      </c>
      <c r="AH14" s="35">
        <v>70</v>
      </c>
      <c r="AI14" s="29">
        <v>89.53845923585358</v>
      </c>
    </row>
    <row r="15" spans="1:36" ht="14.45" x14ac:dyDescent="0.3">
      <c r="A15" t="s">
        <v>682</v>
      </c>
      <c r="B15" t="s">
        <v>18</v>
      </c>
      <c r="C15" t="s">
        <v>790</v>
      </c>
      <c r="D15" t="s">
        <v>791</v>
      </c>
      <c r="E15" t="s">
        <v>20</v>
      </c>
      <c r="F15" t="s">
        <v>21</v>
      </c>
      <c r="G15" t="s">
        <v>792</v>
      </c>
      <c r="H15">
        <v>28</v>
      </c>
      <c r="I15" t="s">
        <v>9</v>
      </c>
      <c r="J15">
        <v>28</v>
      </c>
      <c r="K15">
        <v>2500</v>
      </c>
      <c r="L15">
        <v>100</v>
      </c>
      <c r="M15">
        <v>25</v>
      </c>
      <c r="N15">
        <v>45</v>
      </c>
      <c r="P15" s="6">
        <v>18</v>
      </c>
      <c r="Q15" s="6">
        <v>1.8</v>
      </c>
      <c r="R15">
        <v>32</v>
      </c>
      <c r="S15" t="s">
        <v>792</v>
      </c>
      <c r="T15">
        <v>400</v>
      </c>
      <c r="W15" s="87">
        <v>17525.267859935662</v>
      </c>
      <c r="X15" s="138">
        <f t="shared" si="2"/>
        <v>253.91840823451463</v>
      </c>
      <c r="Y15" s="138">
        <f t="shared" si="3"/>
        <v>567.42877104320087</v>
      </c>
      <c r="Z15" s="138">
        <f t="shared" si="4"/>
        <v>226.6524830580928</v>
      </c>
      <c r="AA15" s="138">
        <f>VLOOKUP(T15,'MH Watts'!$A$2:$E$13,5,FALSE)*$T$5+$U$5</f>
        <v>249.02230114830076</v>
      </c>
      <c r="AB15" s="138">
        <f t="shared" si="0"/>
        <v>235.60041029417599</v>
      </c>
      <c r="AC15" s="144">
        <f t="shared" si="1"/>
        <v>331.82836074902491</v>
      </c>
      <c r="AF15" t="s">
        <v>23</v>
      </c>
      <c r="AG15" s="34">
        <v>223.1</v>
      </c>
      <c r="AH15" s="34">
        <v>70</v>
      </c>
      <c r="AI15" s="29">
        <v>89.53845923585358</v>
      </c>
    </row>
    <row r="16" spans="1:36" ht="14.45" x14ac:dyDescent="0.3">
      <c r="A16" t="s">
        <v>682</v>
      </c>
      <c r="B16" t="s">
        <v>18</v>
      </c>
      <c r="C16" t="s">
        <v>790</v>
      </c>
      <c r="D16" t="s">
        <v>791</v>
      </c>
      <c r="E16" t="s">
        <v>20</v>
      </c>
      <c r="F16" t="s">
        <v>21</v>
      </c>
      <c r="G16" t="s">
        <v>792</v>
      </c>
      <c r="H16">
        <v>28</v>
      </c>
      <c r="I16" t="s">
        <v>9</v>
      </c>
      <c r="J16">
        <v>28</v>
      </c>
      <c r="K16">
        <v>2500</v>
      </c>
      <c r="L16">
        <v>100</v>
      </c>
      <c r="M16">
        <v>25</v>
      </c>
      <c r="N16">
        <v>45</v>
      </c>
      <c r="P16" s="6">
        <v>18</v>
      </c>
      <c r="Q16" s="6">
        <v>1.8</v>
      </c>
      <c r="R16">
        <v>33</v>
      </c>
      <c r="S16" t="s">
        <v>792</v>
      </c>
      <c r="T16">
        <v>750</v>
      </c>
      <c r="U16" s="30"/>
      <c r="V16" s="30"/>
      <c r="W16" s="87">
        <v>31109.942946631349</v>
      </c>
      <c r="X16" s="138">
        <f t="shared" si="2"/>
        <v>335.23202057731118</v>
      </c>
      <c r="Y16" s="138">
        <f t="shared" si="3"/>
        <v>859.55545318679242</v>
      </c>
      <c r="Z16" s="138">
        <f t="shared" si="4"/>
        <v>283.35603469670696</v>
      </c>
      <c r="AA16" s="138">
        <f>VLOOKUP(T16,'MH Watts'!$A$2:$E$13,5,FALSE)*$T$5+$U$5</f>
        <v>300.29564370698648</v>
      </c>
      <c r="AB16" s="138">
        <f t="shared" si="0"/>
        <v>290.13187830081881</v>
      </c>
      <c r="AC16" s="144">
        <f t="shared" si="1"/>
        <v>569.42357488597361</v>
      </c>
      <c r="AF16" t="s">
        <v>23</v>
      </c>
      <c r="AG16" s="34">
        <v>188.3</v>
      </c>
      <c r="AH16" s="34">
        <v>70</v>
      </c>
      <c r="AI16" s="29">
        <v>89.53845923585358</v>
      </c>
    </row>
    <row r="17" spans="1:35" ht="14.45" x14ac:dyDescent="0.3">
      <c r="A17" t="s">
        <v>682</v>
      </c>
      <c r="B17" t="s">
        <v>18</v>
      </c>
      <c r="C17" t="s">
        <v>790</v>
      </c>
      <c r="D17" t="s">
        <v>791</v>
      </c>
      <c r="E17" t="s">
        <v>20</v>
      </c>
      <c r="F17" t="s">
        <v>21</v>
      </c>
      <c r="G17" t="s">
        <v>792</v>
      </c>
      <c r="H17">
        <v>28</v>
      </c>
      <c r="I17" t="s">
        <v>9</v>
      </c>
      <c r="J17">
        <v>28</v>
      </c>
      <c r="K17">
        <v>2500</v>
      </c>
      <c r="L17">
        <v>100</v>
      </c>
      <c r="M17">
        <v>25</v>
      </c>
      <c r="N17">
        <v>45</v>
      </c>
      <c r="P17" s="6">
        <v>18</v>
      </c>
      <c r="Q17" s="6">
        <v>1.8</v>
      </c>
      <c r="R17">
        <v>34</v>
      </c>
      <c r="S17" t="s">
        <v>792</v>
      </c>
      <c r="T17">
        <v>1000</v>
      </c>
      <c r="U17" s="30"/>
      <c r="V17" s="30"/>
      <c r="W17" s="87">
        <v>49775.908714610159</v>
      </c>
      <c r="X17" s="138">
        <f t="shared" si="2"/>
        <v>446.96064822390184</v>
      </c>
      <c r="Y17" s="138">
        <f t="shared" si="3"/>
        <v>1260.9508943001242</v>
      </c>
      <c r="Z17" s="138">
        <f t="shared" si="4"/>
        <v>361.2693117573981</v>
      </c>
      <c r="AA17" s="138">
        <f>VLOOKUP(T17,'MH Watts'!$A$2:$E$13,5,FALSE)*$T$5+$U$5</f>
        <v>333.79521396043447</v>
      </c>
      <c r="AB17" s="138">
        <f t="shared" si="0"/>
        <v>350.27967263861262</v>
      </c>
      <c r="AC17" s="144">
        <f t="shared" si="1"/>
        <v>910.67122166151159</v>
      </c>
      <c r="AF17" t="s">
        <v>23</v>
      </c>
      <c r="AG17" s="35">
        <v>172.3</v>
      </c>
      <c r="AH17" s="35">
        <v>70</v>
      </c>
      <c r="AI17" s="29">
        <v>89.53845923585358</v>
      </c>
    </row>
    <row r="18" spans="1:35" x14ac:dyDescent="0.25">
      <c r="A18" t="s">
        <v>682</v>
      </c>
      <c r="B18" t="s">
        <v>18</v>
      </c>
      <c r="C18" t="s">
        <v>790</v>
      </c>
      <c r="D18" t="s">
        <v>791</v>
      </c>
      <c r="E18" t="s">
        <v>20</v>
      </c>
      <c r="F18" t="s">
        <v>21</v>
      </c>
      <c r="G18" t="s">
        <v>792</v>
      </c>
      <c r="H18">
        <v>28</v>
      </c>
      <c r="I18" t="s">
        <v>9</v>
      </c>
      <c r="J18">
        <v>28</v>
      </c>
      <c r="K18">
        <v>2500</v>
      </c>
      <c r="L18">
        <v>100</v>
      </c>
      <c r="M18">
        <v>25</v>
      </c>
      <c r="N18">
        <v>45</v>
      </c>
      <c r="P18" s="6">
        <v>18</v>
      </c>
      <c r="Q18" s="6">
        <v>1.8</v>
      </c>
      <c r="AF18" t="s">
        <v>23</v>
      </c>
      <c r="AG18" s="34">
        <v>171</v>
      </c>
      <c r="AH18" s="34">
        <v>70</v>
      </c>
      <c r="AI18" s="29">
        <v>89.53845923585358</v>
      </c>
    </row>
    <row r="19" spans="1:35" x14ac:dyDescent="0.25">
      <c r="A19" t="s">
        <v>682</v>
      </c>
      <c r="B19" t="s">
        <v>18</v>
      </c>
      <c r="C19" t="s">
        <v>790</v>
      </c>
      <c r="D19" t="s">
        <v>791</v>
      </c>
      <c r="E19" t="s">
        <v>20</v>
      </c>
      <c r="F19" t="s">
        <v>21</v>
      </c>
      <c r="G19" t="s">
        <v>792</v>
      </c>
      <c r="H19">
        <v>28</v>
      </c>
      <c r="I19" t="s">
        <v>9</v>
      </c>
      <c r="J19">
        <v>28</v>
      </c>
      <c r="K19">
        <v>2500</v>
      </c>
      <c r="L19">
        <v>100</v>
      </c>
      <c r="M19">
        <v>25</v>
      </c>
      <c r="N19">
        <v>45</v>
      </c>
      <c r="P19" s="6">
        <v>18</v>
      </c>
      <c r="Q19" s="6">
        <v>1.8</v>
      </c>
      <c r="W19" s="185" t="s">
        <v>1936</v>
      </c>
      <c r="X19" s="29" t="s">
        <v>788</v>
      </c>
      <c r="Y19" s="29" t="s">
        <v>1933</v>
      </c>
      <c r="Z19" s="29" t="s">
        <v>787</v>
      </c>
      <c r="AA19" s="29" t="s">
        <v>785</v>
      </c>
      <c r="AB19" s="29" t="s">
        <v>1935</v>
      </c>
      <c r="AF19" t="s">
        <v>23</v>
      </c>
      <c r="AG19" s="34">
        <v>150.5</v>
      </c>
      <c r="AH19" s="34">
        <v>70</v>
      </c>
      <c r="AI19" s="29">
        <v>89.53845923585358</v>
      </c>
    </row>
    <row r="20" spans="1:35" x14ac:dyDescent="0.25">
      <c r="A20" t="s">
        <v>682</v>
      </c>
      <c r="B20" t="s">
        <v>18</v>
      </c>
      <c r="C20" t="s">
        <v>790</v>
      </c>
      <c r="D20" t="s">
        <v>791</v>
      </c>
      <c r="E20" t="s">
        <v>20</v>
      </c>
      <c r="F20" t="s">
        <v>21</v>
      </c>
      <c r="G20" t="s">
        <v>792</v>
      </c>
      <c r="H20">
        <v>28</v>
      </c>
      <c r="I20" t="s">
        <v>9</v>
      </c>
      <c r="J20">
        <v>28</v>
      </c>
      <c r="K20">
        <v>2500</v>
      </c>
      <c r="L20">
        <v>100</v>
      </c>
      <c r="M20">
        <v>25</v>
      </c>
      <c r="N20">
        <v>45</v>
      </c>
      <c r="P20" s="6">
        <v>18</v>
      </c>
      <c r="Q20" s="6">
        <v>1.8</v>
      </c>
      <c r="W20" s="185" t="str">
        <f>S9&amp;": "&amp;T9&amp;"W"</f>
        <v>Wall-Mounted: 70W</v>
      </c>
      <c r="X20" s="138">
        <f>X9</f>
        <v>161.70090945287487</v>
      </c>
      <c r="Y20" s="138">
        <f t="shared" ref="Y20:AB20" si="5">Y9</f>
        <v>236.12886714651199</v>
      </c>
      <c r="Z20" s="138">
        <f t="shared" si="5"/>
        <v>162.34517271374085</v>
      </c>
      <c r="AA20" s="138">
        <f t="shared" si="5"/>
        <v>202.8296649493457</v>
      </c>
      <c r="AB20" s="138">
        <f t="shared" si="5"/>
        <v>178.53896960798278</v>
      </c>
      <c r="AF20" t="s">
        <v>23</v>
      </c>
      <c r="AG20" s="34">
        <v>140</v>
      </c>
      <c r="AH20" s="34">
        <v>70</v>
      </c>
      <c r="AI20" s="29">
        <v>89.53845923585358</v>
      </c>
    </row>
    <row r="21" spans="1:35" ht="14.45" x14ac:dyDescent="0.3">
      <c r="A21" t="s">
        <v>682</v>
      </c>
      <c r="B21" t="s">
        <v>18</v>
      </c>
      <c r="C21" t="s">
        <v>790</v>
      </c>
      <c r="D21" t="s">
        <v>791</v>
      </c>
      <c r="E21" t="s">
        <v>20</v>
      </c>
      <c r="F21" t="s">
        <v>21</v>
      </c>
      <c r="G21" t="s">
        <v>792</v>
      </c>
      <c r="H21">
        <v>28</v>
      </c>
      <c r="I21" t="s">
        <v>9</v>
      </c>
      <c r="J21">
        <v>28</v>
      </c>
      <c r="K21">
        <v>2500</v>
      </c>
      <c r="L21">
        <v>100</v>
      </c>
      <c r="M21">
        <v>25</v>
      </c>
      <c r="N21">
        <v>45</v>
      </c>
      <c r="P21" s="6">
        <v>18</v>
      </c>
      <c r="Q21" s="6">
        <v>1.8</v>
      </c>
      <c r="W21" s="185" t="str">
        <f t="shared" ref="W21:W28" si="6">S10&amp;": "&amp;T10&amp;"W"</f>
        <v>Wall-Mounted: 100W</v>
      </c>
      <c r="X21" s="138">
        <f t="shared" ref="X21:AB28" si="7">X10</f>
        <v>169.40811571182951</v>
      </c>
      <c r="Y21" s="138">
        <f t="shared" si="7"/>
        <v>263.81771933442235</v>
      </c>
      <c r="Z21" s="138">
        <f t="shared" si="7"/>
        <v>167.71974599246445</v>
      </c>
      <c r="AA21" s="138">
        <f t="shared" si="7"/>
        <v>207.52448411663218</v>
      </c>
      <c r="AB21" s="138">
        <f t="shared" si="7"/>
        <v>183.64164124213156</v>
      </c>
      <c r="AF21" t="s">
        <v>23</v>
      </c>
      <c r="AG21" s="35">
        <v>136.5</v>
      </c>
      <c r="AH21" s="35">
        <v>70</v>
      </c>
      <c r="AI21" s="29">
        <v>89.53845923585358</v>
      </c>
    </row>
    <row r="22" spans="1:35" ht="14.45" x14ac:dyDescent="0.3">
      <c r="A22" t="s">
        <v>682</v>
      </c>
      <c r="B22" t="s">
        <v>18</v>
      </c>
      <c r="C22" t="s">
        <v>790</v>
      </c>
      <c r="D22" t="s">
        <v>791</v>
      </c>
      <c r="E22" t="s">
        <v>20</v>
      </c>
      <c r="F22" t="s">
        <v>21</v>
      </c>
      <c r="G22" t="s">
        <v>792</v>
      </c>
      <c r="H22">
        <v>28</v>
      </c>
      <c r="I22" t="s">
        <v>9</v>
      </c>
      <c r="J22">
        <v>28</v>
      </c>
      <c r="K22">
        <v>2500</v>
      </c>
      <c r="L22">
        <v>100</v>
      </c>
      <c r="M22">
        <v>25</v>
      </c>
      <c r="N22">
        <v>45</v>
      </c>
      <c r="P22" s="6">
        <v>18</v>
      </c>
      <c r="Q22" s="6">
        <v>1.8</v>
      </c>
      <c r="W22" s="185" t="str">
        <f t="shared" si="6"/>
        <v>Wall-Mounted: 150W</v>
      </c>
      <c r="X22" s="138">
        <f t="shared" si="7"/>
        <v>179.70680541758702</v>
      </c>
      <c r="Y22" s="138">
        <f t="shared" si="7"/>
        <v>300.81671578148917</v>
      </c>
      <c r="Z22" s="138">
        <f t="shared" si="7"/>
        <v>174.90147444745685</v>
      </c>
      <c r="AA22" s="138">
        <f t="shared" si="7"/>
        <v>215.20621731571418</v>
      </c>
      <c r="AB22" s="138">
        <f t="shared" si="7"/>
        <v>191.02337159475979</v>
      </c>
      <c r="AF22" t="s">
        <v>23</v>
      </c>
      <c r="AG22" s="34">
        <v>109.9</v>
      </c>
      <c r="AH22" s="34">
        <v>70</v>
      </c>
      <c r="AI22" s="29">
        <v>89.53845923585358</v>
      </c>
    </row>
    <row r="23" spans="1:35" ht="14.45" x14ac:dyDescent="0.3">
      <c r="A23" t="s">
        <v>682</v>
      </c>
      <c r="B23" t="s">
        <v>18</v>
      </c>
      <c r="C23" t="s">
        <v>790</v>
      </c>
      <c r="D23" t="s">
        <v>791</v>
      </c>
      <c r="E23" t="s">
        <v>20</v>
      </c>
      <c r="F23" t="s">
        <v>21</v>
      </c>
      <c r="G23" t="s">
        <v>792</v>
      </c>
      <c r="H23">
        <v>28</v>
      </c>
      <c r="I23" t="s">
        <v>9</v>
      </c>
      <c r="J23">
        <v>28</v>
      </c>
      <c r="K23">
        <v>2500</v>
      </c>
      <c r="L23">
        <v>100</v>
      </c>
      <c r="M23">
        <v>25</v>
      </c>
      <c r="N23">
        <v>45</v>
      </c>
      <c r="P23" s="6">
        <v>18</v>
      </c>
      <c r="Q23" s="6">
        <v>1.8</v>
      </c>
      <c r="W23" s="185" t="str">
        <f t="shared" si="6"/>
        <v>Wall-Mounted: 200W</v>
      </c>
      <c r="X23" s="138">
        <f t="shared" si="7"/>
        <v>198.67480900925591</v>
      </c>
      <c r="Y23" s="138">
        <f t="shared" si="7"/>
        <v>368.96102515938679</v>
      </c>
      <c r="Z23" s="138">
        <f t="shared" si="7"/>
        <v>188.12869606697328</v>
      </c>
      <c r="AA23" s="138">
        <f t="shared" si="7"/>
        <v>220.58235620487525</v>
      </c>
      <c r="AB23" s="138">
        <f t="shared" si="7"/>
        <v>201.11016012213406</v>
      </c>
      <c r="AF23" t="s">
        <v>23</v>
      </c>
      <c r="AG23" s="34">
        <v>308.85000000000002</v>
      </c>
      <c r="AH23" s="34">
        <v>70</v>
      </c>
      <c r="AI23" s="29">
        <v>89.53845923585358</v>
      </c>
    </row>
    <row r="24" spans="1:35" x14ac:dyDescent="0.25">
      <c r="A24" t="s">
        <v>682</v>
      </c>
      <c r="B24" t="s">
        <v>18</v>
      </c>
      <c r="C24" t="s">
        <v>790</v>
      </c>
      <c r="D24" t="s">
        <v>791</v>
      </c>
      <c r="E24" t="s">
        <v>20</v>
      </c>
      <c r="F24" t="s">
        <v>21</v>
      </c>
      <c r="G24" t="s">
        <v>792</v>
      </c>
      <c r="H24">
        <v>28</v>
      </c>
      <c r="I24" t="s">
        <v>9</v>
      </c>
      <c r="J24">
        <v>28</v>
      </c>
      <c r="K24">
        <v>2500</v>
      </c>
      <c r="L24">
        <v>100</v>
      </c>
      <c r="M24">
        <v>25</v>
      </c>
      <c r="N24">
        <v>45</v>
      </c>
      <c r="P24" s="6">
        <v>18</v>
      </c>
      <c r="Q24" s="6">
        <v>1.8</v>
      </c>
      <c r="W24" s="185" t="str">
        <f t="shared" si="6"/>
        <v>Wall-Mounted: 250W</v>
      </c>
      <c r="X24" s="138">
        <f t="shared" si="7"/>
        <v>206.57857489092214</v>
      </c>
      <c r="Y24" s="138">
        <f t="shared" si="7"/>
        <v>397.35603599370029</v>
      </c>
      <c r="Z24" s="138">
        <f t="shared" si="7"/>
        <v>193.64033899978511</v>
      </c>
      <c r="AA24" s="138">
        <f t="shared" si="7"/>
        <v>228.01552363327056</v>
      </c>
      <c r="AB24" s="138">
        <f t="shared" si="7"/>
        <v>207.3904128531793</v>
      </c>
      <c r="AF24" t="s">
        <v>23</v>
      </c>
      <c r="AG24" s="35">
        <v>232</v>
      </c>
      <c r="AH24" s="35">
        <v>100</v>
      </c>
      <c r="AI24" s="29">
        <v>124.62757697523142</v>
      </c>
    </row>
    <row r="25" spans="1:35" x14ac:dyDescent="0.25">
      <c r="A25" t="s">
        <v>682</v>
      </c>
      <c r="B25" t="s">
        <v>18</v>
      </c>
      <c r="C25" t="s">
        <v>790</v>
      </c>
      <c r="D25" t="s">
        <v>791</v>
      </c>
      <c r="E25" t="s">
        <v>20</v>
      </c>
      <c r="F25" t="s">
        <v>21</v>
      </c>
      <c r="G25" t="s">
        <v>792</v>
      </c>
      <c r="H25">
        <v>28</v>
      </c>
      <c r="I25" t="s">
        <v>9</v>
      </c>
      <c r="J25">
        <v>28</v>
      </c>
      <c r="K25">
        <v>2500</v>
      </c>
      <c r="L25">
        <v>100</v>
      </c>
      <c r="M25">
        <v>25</v>
      </c>
      <c r="N25">
        <v>45</v>
      </c>
      <c r="P25" s="6">
        <v>18</v>
      </c>
      <c r="Q25" s="6">
        <v>1.8</v>
      </c>
      <c r="W25" s="185" t="str">
        <f t="shared" si="6"/>
        <v>Wall-Mounted: 320W</v>
      </c>
      <c r="X25" s="138">
        <f t="shared" si="7"/>
        <v>224.67654352100971</v>
      </c>
      <c r="Y25" s="138">
        <f t="shared" si="7"/>
        <v>462.37466420515051</v>
      </c>
      <c r="Z25" s="138">
        <f t="shared" si="7"/>
        <v>206.26084704515301</v>
      </c>
      <c r="AA25" s="138">
        <f t="shared" si="7"/>
        <v>237.38777821689942</v>
      </c>
      <c r="AB25" s="138">
        <f t="shared" si="7"/>
        <v>218.71161951385159</v>
      </c>
      <c r="AF25" t="s">
        <v>23</v>
      </c>
      <c r="AG25" s="34">
        <v>198.7</v>
      </c>
      <c r="AH25" s="34">
        <v>100</v>
      </c>
      <c r="AI25" s="29">
        <v>124.62757697523142</v>
      </c>
    </row>
    <row r="26" spans="1:35" x14ac:dyDescent="0.25">
      <c r="A26" t="s">
        <v>682</v>
      </c>
      <c r="B26" t="s">
        <v>18</v>
      </c>
      <c r="C26" t="s">
        <v>790</v>
      </c>
      <c r="D26" t="s">
        <v>791</v>
      </c>
      <c r="E26" t="s">
        <v>20</v>
      </c>
      <c r="F26" t="s">
        <v>21</v>
      </c>
      <c r="G26" t="s">
        <v>792</v>
      </c>
      <c r="H26">
        <v>28</v>
      </c>
      <c r="I26" t="s">
        <v>9</v>
      </c>
      <c r="J26">
        <v>28</v>
      </c>
      <c r="K26">
        <v>2500</v>
      </c>
      <c r="L26">
        <v>100</v>
      </c>
      <c r="M26">
        <v>25</v>
      </c>
      <c r="N26">
        <v>45</v>
      </c>
      <c r="P26" s="6">
        <v>18</v>
      </c>
      <c r="Q26" s="6">
        <v>1.8</v>
      </c>
      <c r="W26" s="185" t="str">
        <f t="shared" si="6"/>
        <v>Wall-Mounted: 400W</v>
      </c>
      <c r="X26" s="138">
        <f t="shared" si="7"/>
        <v>253.91840823451463</v>
      </c>
      <c r="Y26" s="138">
        <f t="shared" si="7"/>
        <v>567.42877104320087</v>
      </c>
      <c r="Z26" s="138">
        <f t="shared" si="7"/>
        <v>226.6524830580928</v>
      </c>
      <c r="AA26" s="138">
        <f t="shared" si="7"/>
        <v>249.02230114830076</v>
      </c>
      <c r="AB26" s="138">
        <f t="shared" si="7"/>
        <v>235.60041029417599</v>
      </c>
      <c r="AF26" t="s">
        <v>23</v>
      </c>
      <c r="AG26" s="34">
        <v>176.9</v>
      </c>
      <c r="AH26" s="34">
        <v>100</v>
      </c>
      <c r="AI26" s="29">
        <v>124.62757697523142</v>
      </c>
    </row>
    <row r="27" spans="1:35" x14ac:dyDescent="0.25">
      <c r="A27" t="s">
        <v>682</v>
      </c>
      <c r="B27" t="s">
        <v>18</v>
      </c>
      <c r="C27" t="s">
        <v>790</v>
      </c>
      <c r="D27" t="s">
        <v>791</v>
      </c>
      <c r="E27" t="s">
        <v>20</v>
      </c>
      <c r="F27" t="s">
        <v>21</v>
      </c>
      <c r="G27" t="s">
        <v>792</v>
      </c>
      <c r="H27">
        <v>28</v>
      </c>
      <c r="I27" t="s">
        <v>9</v>
      </c>
      <c r="J27">
        <v>28</v>
      </c>
      <c r="K27">
        <v>2500</v>
      </c>
      <c r="L27">
        <v>100</v>
      </c>
      <c r="M27">
        <v>25</v>
      </c>
      <c r="N27">
        <v>45</v>
      </c>
      <c r="P27" s="6">
        <v>18</v>
      </c>
      <c r="Q27" s="6">
        <v>1.8</v>
      </c>
      <c r="W27" s="185" t="str">
        <f t="shared" si="6"/>
        <v>Wall-Mounted: 750W</v>
      </c>
      <c r="X27" s="138">
        <f t="shared" si="7"/>
        <v>335.23202057731118</v>
      </c>
      <c r="Y27" s="138">
        <f t="shared" si="7"/>
        <v>859.55545318679242</v>
      </c>
      <c r="Z27" s="138">
        <f t="shared" si="7"/>
        <v>283.35603469670696</v>
      </c>
      <c r="AA27" s="138">
        <f t="shared" si="7"/>
        <v>300.29564370698648</v>
      </c>
      <c r="AB27" s="138">
        <f t="shared" si="7"/>
        <v>290.13187830081881</v>
      </c>
      <c r="AF27" t="s">
        <v>23</v>
      </c>
      <c r="AG27" s="35">
        <v>330.2</v>
      </c>
      <c r="AH27" s="35">
        <v>100</v>
      </c>
      <c r="AI27" s="29">
        <v>124.62757697523142</v>
      </c>
    </row>
    <row r="28" spans="1:35" x14ac:dyDescent="0.25">
      <c r="A28" t="s">
        <v>682</v>
      </c>
      <c r="B28" t="s">
        <v>18</v>
      </c>
      <c r="C28" t="s">
        <v>790</v>
      </c>
      <c r="D28" t="s">
        <v>791</v>
      </c>
      <c r="E28" t="s">
        <v>20</v>
      </c>
      <c r="F28" t="s">
        <v>21</v>
      </c>
      <c r="G28" t="s">
        <v>792</v>
      </c>
      <c r="H28">
        <v>28</v>
      </c>
      <c r="I28" t="s">
        <v>9</v>
      </c>
      <c r="J28">
        <v>28</v>
      </c>
      <c r="K28">
        <v>2500</v>
      </c>
      <c r="L28">
        <v>100</v>
      </c>
      <c r="M28">
        <v>25</v>
      </c>
      <c r="N28">
        <v>45</v>
      </c>
      <c r="P28" s="6">
        <v>18</v>
      </c>
      <c r="Q28" s="6">
        <v>1.8</v>
      </c>
      <c r="W28" s="185" t="str">
        <f t="shared" si="6"/>
        <v>Wall-Mounted: 1000W</v>
      </c>
      <c r="X28" s="138">
        <f t="shared" si="7"/>
        <v>446.96064822390184</v>
      </c>
      <c r="Y28" s="138">
        <f t="shared" si="7"/>
        <v>1260.9508943001242</v>
      </c>
      <c r="Z28" s="138">
        <f t="shared" si="7"/>
        <v>361.2693117573981</v>
      </c>
      <c r="AA28" s="138">
        <f t="shared" si="7"/>
        <v>333.79521396043447</v>
      </c>
      <c r="AB28" s="138">
        <f t="shared" si="7"/>
        <v>350.27967263861262</v>
      </c>
      <c r="AF28" t="s">
        <v>23</v>
      </c>
      <c r="AG28" s="35">
        <v>301.2</v>
      </c>
      <c r="AH28" s="35">
        <v>100</v>
      </c>
      <c r="AI28" s="29">
        <v>124.62757697523142</v>
      </c>
    </row>
    <row r="29" spans="1:35" x14ac:dyDescent="0.25">
      <c r="A29" t="s">
        <v>682</v>
      </c>
      <c r="B29" t="s">
        <v>18</v>
      </c>
      <c r="C29" t="s">
        <v>790</v>
      </c>
      <c r="D29" t="s">
        <v>791</v>
      </c>
      <c r="E29" t="s">
        <v>20</v>
      </c>
      <c r="F29" t="s">
        <v>21</v>
      </c>
      <c r="G29" t="s">
        <v>792</v>
      </c>
      <c r="H29">
        <v>28</v>
      </c>
      <c r="I29" t="s">
        <v>9</v>
      </c>
      <c r="J29">
        <v>28</v>
      </c>
      <c r="K29">
        <v>2500</v>
      </c>
      <c r="L29">
        <v>100</v>
      </c>
      <c r="M29">
        <v>25</v>
      </c>
      <c r="N29">
        <v>45</v>
      </c>
      <c r="P29" s="6">
        <v>18</v>
      </c>
      <c r="Q29" s="6">
        <v>1.8</v>
      </c>
      <c r="AF29" t="s">
        <v>23</v>
      </c>
      <c r="AG29" s="35">
        <v>301.2</v>
      </c>
      <c r="AH29" s="35">
        <v>100</v>
      </c>
      <c r="AI29" s="29">
        <v>124.62757697523142</v>
      </c>
    </row>
    <row r="30" spans="1:35" x14ac:dyDescent="0.25">
      <c r="A30" t="s">
        <v>682</v>
      </c>
      <c r="B30" t="s">
        <v>18</v>
      </c>
      <c r="C30" t="s">
        <v>790</v>
      </c>
      <c r="D30" t="s">
        <v>791</v>
      </c>
      <c r="E30" t="s">
        <v>20</v>
      </c>
      <c r="F30" t="s">
        <v>21</v>
      </c>
      <c r="G30" t="s">
        <v>792</v>
      </c>
      <c r="H30">
        <v>28</v>
      </c>
      <c r="I30" t="s">
        <v>9</v>
      </c>
      <c r="J30">
        <v>28</v>
      </c>
      <c r="K30">
        <v>2500</v>
      </c>
      <c r="L30">
        <v>100</v>
      </c>
      <c r="M30">
        <v>25</v>
      </c>
      <c r="N30">
        <v>45</v>
      </c>
      <c r="P30" s="6">
        <v>18</v>
      </c>
      <c r="Q30" s="6">
        <v>1.8</v>
      </c>
      <c r="AF30" t="s">
        <v>23</v>
      </c>
      <c r="AG30" s="34">
        <v>278.89999999999998</v>
      </c>
      <c r="AH30" s="34">
        <v>100</v>
      </c>
      <c r="AI30" s="29">
        <v>124.62757697523142</v>
      </c>
    </row>
    <row r="31" spans="1:35" x14ac:dyDescent="0.25">
      <c r="A31" t="s">
        <v>682</v>
      </c>
      <c r="B31" t="s">
        <v>18</v>
      </c>
      <c r="C31" t="s">
        <v>790</v>
      </c>
      <c r="D31" t="s">
        <v>791</v>
      </c>
      <c r="E31" t="s">
        <v>20</v>
      </c>
      <c r="F31" t="s">
        <v>21</v>
      </c>
      <c r="G31" t="s">
        <v>792</v>
      </c>
      <c r="H31">
        <v>28</v>
      </c>
      <c r="I31" t="s">
        <v>9</v>
      </c>
      <c r="J31">
        <v>28</v>
      </c>
      <c r="K31">
        <v>2500</v>
      </c>
      <c r="L31">
        <v>100</v>
      </c>
      <c r="M31">
        <v>25</v>
      </c>
      <c r="N31">
        <v>45</v>
      </c>
      <c r="P31" s="6">
        <v>18</v>
      </c>
      <c r="Q31" s="6">
        <v>1.8</v>
      </c>
      <c r="AD31" s="36"/>
      <c r="AF31" t="s">
        <v>23</v>
      </c>
      <c r="AG31" s="35">
        <v>278.89999999999998</v>
      </c>
      <c r="AH31" s="35">
        <v>100</v>
      </c>
      <c r="AI31" s="29">
        <v>124.62757697523142</v>
      </c>
    </row>
    <row r="32" spans="1:35" x14ac:dyDescent="0.25">
      <c r="A32" t="s">
        <v>682</v>
      </c>
      <c r="B32" t="s">
        <v>18</v>
      </c>
      <c r="C32" t="s">
        <v>790</v>
      </c>
      <c r="D32" t="s">
        <v>791</v>
      </c>
      <c r="E32" t="s">
        <v>20</v>
      </c>
      <c r="F32" t="s">
        <v>21</v>
      </c>
      <c r="G32" t="s">
        <v>792</v>
      </c>
      <c r="H32">
        <v>28</v>
      </c>
      <c r="I32" t="s">
        <v>9</v>
      </c>
      <c r="J32">
        <v>28</v>
      </c>
      <c r="K32">
        <v>2500</v>
      </c>
      <c r="L32">
        <v>100</v>
      </c>
      <c r="M32">
        <v>25</v>
      </c>
      <c r="N32">
        <v>45</v>
      </c>
      <c r="P32" s="6">
        <v>18</v>
      </c>
      <c r="Q32" s="6">
        <v>1.8</v>
      </c>
      <c r="AD32" s="29"/>
      <c r="AF32" t="s">
        <v>23</v>
      </c>
      <c r="AG32" s="35">
        <v>257.7</v>
      </c>
      <c r="AH32" s="35">
        <v>100</v>
      </c>
      <c r="AI32" s="29">
        <v>124.62757697523142</v>
      </c>
    </row>
    <row r="33" spans="1:35" x14ac:dyDescent="0.25">
      <c r="A33" t="s">
        <v>682</v>
      </c>
      <c r="B33" t="s">
        <v>18</v>
      </c>
      <c r="C33" t="s">
        <v>790</v>
      </c>
      <c r="D33" t="s">
        <v>791</v>
      </c>
      <c r="E33" t="s">
        <v>20</v>
      </c>
      <c r="F33" t="s">
        <v>21</v>
      </c>
      <c r="G33" t="s">
        <v>792</v>
      </c>
      <c r="H33">
        <v>28</v>
      </c>
      <c r="I33" t="s">
        <v>9</v>
      </c>
      <c r="J33">
        <v>28</v>
      </c>
      <c r="K33">
        <v>2500</v>
      </c>
      <c r="L33">
        <v>100</v>
      </c>
      <c r="M33">
        <v>25</v>
      </c>
      <c r="N33">
        <v>45</v>
      </c>
      <c r="P33" s="6">
        <v>18</v>
      </c>
      <c r="Q33" s="6">
        <v>1.8</v>
      </c>
      <c r="AD33" s="29"/>
      <c r="AF33" t="s">
        <v>23</v>
      </c>
      <c r="AG33" s="34">
        <v>244.2</v>
      </c>
      <c r="AH33" s="34">
        <v>100</v>
      </c>
      <c r="AI33" s="29">
        <v>124.62757697523142</v>
      </c>
    </row>
    <row r="34" spans="1:35" x14ac:dyDescent="0.25">
      <c r="A34" t="s">
        <v>682</v>
      </c>
      <c r="B34" t="s">
        <v>18</v>
      </c>
      <c r="C34" t="s">
        <v>790</v>
      </c>
      <c r="D34" t="s">
        <v>791</v>
      </c>
      <c r="E34" t="s">
        <v>20</v>
      </c>
      <c r="F34" t="s">
        <v>21</v>
      </c>
      <c r="G34" t="s">
        <v>792</v>
      </c>
      <c r="H34">
        <v>28</v>
      </c>
      <c r="I34" t="s">
        <v>9</v>
      </c>
      <c r="J34">
        <v>28</v>
      </c>
      <c r="K34">
        <v>2500</v>
      </c>
      <c r="L34">
        <v>100</v>
      </c>
      <c r="M34">
        <v>25</v>
      </c>
      <c r="N34">
        <v>45</v>
      </c>
      <c r="P34" s="6">
        <v>18</v>
      </c>
      <c r="Q34" s="6">
        <v>1.8</v>
      </c>
      <c r="AD34" s="29"/>
      <c r="AF34" t="s">
        <v>23</v>
      </c>
      <c r="AG34" s="34">
        <v>223.1</v>
      </c>
      <c r="AH34" s="34">
        <v>100</v>
      </c>
      <c r="AI34" s="29">
        <v>124.62757697523142</v>
      </c>
    </row>
    <row r="35" spans="1:35" x14ac:dyDescent="0.25">
      <c r="A35" t="s">
        <v>682</v>
      </c>
      <c r="B35" t="s">
        <v>18</v>
      </c>
      <c r="C35" t="s">
        <v>790</v>
      </c>
      <c r="D35" t="s">
        <v>791</v>
      </c>
      <c r="E35" t="s">
        <v>20</v>
      </c>
      <c r="F35" t="s">
        <v>21</v>
      </c>
      <c r="G35" t="s">
        <v>792</v>
      </c>
      <c r="H35">
        <v>28</v>
      </c>
      <c r="I35" t="s">
        <v>9</v>
      </c>
      <c r="J35">
        <v>28</v>
      </c>
      <c r="K35">
        <v>2500</v>
      </c>
      <c r="L35">
        <v>100</v>
      </c>
      <c r="M35">
        <v>25</v>
      </c>
      <c r="N35">
        <v>45</v>
      </c>
      <c r="P35" s="6">
        <v>18</v>
      </c>
      <c r="Q35" s="6">
        <v>1.8</v>
      </c>
      <c r="AD35" s="29"/>
      <c r="AF35" t="s">
        <v>23</v>
      </c>
      <c r="AG35" s="34">
        <v>189.1</v>
      </c>
      <c r="AH35" s="34">
        <v>100</v>
      </c>
      <c r="AI35" s="29">
        <v>124.62757697523142</v>
      </c>
    </row>
    <row r="36" spans="1:35" x14ac:dyDescent="0.25">
      <c r="A36" t="s">
        <v>682</v>
      </c>
      <c r="B36" t="s">
        <v>18</v>
      </c>
      <c r="C36" t="s">
        <v>790</v>
      </c>
      <c r="D36" t="s">
        <v>791</v>
      </c>
      <c r="E36" t="s">
        <v>20</v>
      </c>
      <c r="F36" t="s">
        <v>21</v>
      </c>
      <c r="G36" t="s">
        <v>792</v>
      </c>
      <c r="H36">
        <v>28</v>
      </c>
      <c r="I36" t="s">
        <v>9</v>
      </c>
      <c r="J36">
        <v>28</v>
      </c>
      <c r="K36">
        <v>2500</v>
      </c>
      <c r="L36">
        <v>100</v>
      </c>
      <c r="M36">
        <v>25</v>
      </c>
      <c r="N36">
        <v>45</v>
      </c>
      <c r="P36" s="6">
        <v>18</v>
      </c>
      <c r="Q36" s="6">
        <v>1.8</v>
      </c>
      <c r="AD36" s="29"/>
      <c r="AF36" t="s">
        <v>23</v>
      </c>
      <c r="AG36" s="35">
        <v>188.3</v>
      </c>
      <c r="AH36" s="35">
        <v>100</v>
      </c>
      <c r="AI36" s="29">
        <v>124.62757697523142</v>
      </c>
    </row>
    <row r="37" spans="1:35" x14ac:dyDescent="0.25">
      <c r="A37" t="s">
        <v>682</v>
      </c>
      <c r="B37" t="s">
        <v>18</v>
      </c>
      <c r="C37" t="s">
        <v>790</v>
      </c>
      <c r="D37" t="s">
        <v>791</v>
      </c>
      <c r="E37" t="s">
        <v>20</v>
      </c>
      <c r="F37" t="s">
        <v>21</v>
      </c>
      <c r="G37" t="s">
        <v>792</v>
      </c>
      <c r="H37">
        <v>28</v>
      </c>
      <c r="I37" t="s">
        <v>9</v>
      </c>
      <c r="J37">
        <v>28</v>
      </c>
      <c r="K37">
        <v>2500</v>
      </c>
      <c r="L37">
        <v>100</v>
      </c>
      <c r="M37">
        <v>25</v>
      </c>
      <c r="N37">
        <v>45</v>
      </c>
      <c r="P37" s="6">
        <v>18</v>
      </c>
      <c r="Q37" s="6">
        <v>1.8</v>
      </c>
      <c r="AD37" s="29"/>
      <c r="AF37" t="s">
        <v>23</v>
      </c>
      <c r="AG37" s="35">
        <v>174</v>
      </c>
      <c r="AH37" s="35">
        <v>100</v>
      </c>
      <c r="AI37" s="29">
        <v>124.62757697523142</v>
      </c>
    </row>
    <row r="38" spans="1:35" x14ac:dyDescent="0.25">
      <c r="A38" t="s">
        <v>682</v>
      </c>
      <c r="B38" t="s">
        <v>18</v>
      </c>
      <c r="C38" t="s">
        <v>790</v>
      </c>
      <c r="D38" t="s">
        <v>791</v>
      </c>
      <c r="E38" t="s">
        <v>20</v>
      </c>
      <c r="F38" t="s">
        <v>21</v>
      </c>
      <c r="G38" t="s">
        <v>792</v>
      </c>
      <c r="H38">
        <v>28</v>
      </c>
      <c r="I38" t="s">
        <v>9</v>
      </c>
      <c r="J38">
        <v>28</v>
      </c>
      <c r="K38">
        <v>2500</v>
      </c>
      <c r="L38">
        <v>100</v>
      </c>
      <c r="M38">
        <v>25</v>
      </c>
      <c r="N38">
        <v>45</v>
      </c>
      <c r="P38" s="6">
        <v>18</v>
      </c>
      <c r="Q38" s="6">
        <v>1.8</v>
      </c>
      <c r="AD38" s="29"/>
      <c r="AF38" t="s">
        <v>23</v>
      </c>
      <c r="AG38" s="34">
        <v>157.6</v>
      </c>
      <c r="AH38" s="34">
        <v>100</v>
      </c>
      <c r="AI38" s="29">
        <v>124.62757697523142</v>
      </c>
    </row>
    <row r="39" spans="1:35" x14ac:dyDescent="0.25">
      <c r="A39" t="s">
        <v>682</v>
      </c>
      <c r="B39" t="s">
        <v>18</v>
      </c>
      <c r="C39" t="s">
        <v>790</v>
      </c>
      <c r="D39" t="s">
        <v>791</v>
      </c>
      <c r="E39" t="s">
        <v>20</v>
      </c>
      <c r="F39" t="s">
        <v>21</v>
      </c>
      <c r="G39" t="s">
        <v>792</v>
      </c>
      <c r="H39">
        <v>28</v>
      </c>
      <c r="I39" t="s">
        <v>9</v>
      </c>
      <c r="J39">
        <v>28</v>
      </c>
      <c r="K39">
        <v>2500</v>
      </c>
      <c r="L39">
        <v>100</v>
      </c>
      <c r="M39">
        <v>25</v>
      </c>
      <c r="N39">
        <v>45</v>
      </c>
      <c r="P39" s="6">
        <v>18</v>
      </c>
      <c r="Q39" s="6">
        <v>1.8</v>
      </c>
      <c r="AD39" s="29"/>
      <c r="AF39" t="s">
        <v>23</v>
      </c>
      <c r="AG39" s="35">
        <v>157.6</v>
      </c>
      <c r="AH39" s="35">
        <v>100</v>
      </c>
      <c r="AI39" s="29">
        <v>124.62757697523142</v>
      </c>
    </row>
    <row r="40" spans="1:35" x14ac:dyDescent="0.25">
      <c r="A40" t="s">
        <v>682</v>
      </c>
      <c r="B40" t="s">
        <v>18</v>
      </c>
      <c r="C40" t="s">
        <v>790</v>
      </c>
      <c r="D40" t="s">
        <v>791</v>
      </c>
      <c r="E40" t="s">
        <v>20</v>
      </c>
      <c r="F40" t="s">
        <v>21</v>
      </c>
      <c r="G40" t="s">
        <v>792</v>
      </c>
      <c r="H40">
        <v>28</v>
      </c>
      <c r="I40" t="s">
        <v>9</v>
      </c>
      <c r="J40">
        <v>28</v>
      </c>
      <c r="K40">
        <v>2500</v>
      </c>
      <c r="L40">
        <v>100</v>
      </c>
      <c r="M40">
        <v>25</v>
      </c>
      <c r="N40">
        <v>45</v>
      </c>
      <c r="P40" s="6">
        <v>18</v>
      </c>
      <c r="Q40" s="6">
        <v>1.8</v>
      </c>
      <c r="AD40" s="29"/>
      <c r="AF40" t="s">
        <v>23</v>
      </c>
      <c r="AG40" s="35">
        <v>140</v>
      </c>
      <c r="AH40" s="35">
        <v>100</v>
      </c>
      <c r="AI40" s="29">
        <v>124.62757697523142</v>
      </c>
    </row>
    <row r="41" spans="1:35" x14ac:dyDescent="0.25">
      <c r="A41" t="s">
        <v>682</v>
      </c>
      <c r="B41" t="s">
        <v>18</v>
      </c>
      <c r="C41" t="s">
        <v>790</v>
      </c>
      <c r="D41" t="s">
        <v>791</v>
      </c>
      <c r="E41" t="s">
        <v>20</v>
      </c>
      <c r="F41" t="s">
        <v>21</v>
      </c>
      <c r="G41" t="s">
        <v>792</v>
      </c>
      <c r="H41">
        <v>28</v>
      </c>
      <c r="I41" t="s">
        <v>9</v>
      </c>
      <c r="J41">
        <v>28</v>
      </c>
      <c r="K41">
        <v>2500</v>
      </c>
      <c r="L41">
        <v>100</v>
      </c>
      <c r="M41">
        <v>25</v>
      </c>
      <c r="N41">
        <v>45</v>
      </c>
      <c r="P41" s="6">
        <v>18</v>
      </c>
      <c r="Q41" s="6">
        <v>1.8</v>
      </c>
      <c r="AD41" s="29"/>
      <c r="AF41" t="s">
        <v>23</v>
      </c>
      <c r="AG41" s="35">
        <v>181.55</v>
      </c>
      <c r="AH41" s="35">
        <v>100</v>
      </c>
      <c r="AI41" s="29">
        <v>124.62757697523142</v>
      </c>
    </row>
    <row r="42" spans="1:35" x14ac:dyDescent="0.25">
      <c r="A42" t="s">
        <v>682</v>
      </c>
      <c r="B42" t="s">
        <v>18</v>
      </c>
      <c r="C42" t="s">
        <v>790</v>
      </c>
      <c r="D42" t="s">
        <v>791</v>
      </c>
      <c r="E42" t="s">
        <v>20</v>
      </c>
      <c r="F42" t="s">
        <v>21</v>
      </c>
      <c r="G42" t="s">
        <v>792</v>
      </c>
      <c r="H42">
        <v>28</v>
      </c>
      <c r="I42" t="s">
        <v>9</v>
      </c>
      <c r="J42">
        <v>28</v>
      </c>
      <c r="K42">
        <v>2500</v>
      </c>
      <c r="L42">
        <v>100</v>
      </c>
      <c r="M42">
        <v>25</v>
      </c>
      <c r="N42">
        <v>135</v>
      </c>
      <c r="P42" s="6">
        <v>54</v>
      </c>
      <c r="Q42" s="6">
        <v>5.4</v>
      </c>
      <c r="AD42" s="60"/>
      <c r="AF42" t="s">
        <v>23</v>
      </c>
      <c r="AG42" s="35">
        <v>120</v>
      </c>
      <c r="AH42" s="35">
        <v>100</v>
      </c>
      <c r="AI42" s="29">
        <v>124.62757697523142</v>
      </c>
    </row>
    <row r="43" spans="1:35" x14ac:dyDescent="0.25">
      <c r="A43" t="s">
        <v>682</v>
      </c>
      <c r="B43" t="s">
        <v>18</v>
      </c>
      <c r="C43" t="s">
        <v>790</v>
      </c>
      <c r="D43" t="s">
        <v>791</v>
      </c>
      <c r="E43" t="s">
        <v>20</v>
      </c>
      <c r="F43" t="s">
        <v>21</v>
      </c>
      <c r="G43" t="s">
        <v>792</v>
      </c>
      <c r="H43">
        <v>28</v>
      </c>
      <c r="I43" t="s">
        <v>9</v>
      </c>
      <c r="J43">
        <v>28</v>
      </c>
      <c r="K43">
        <v>2500</v>
      </c>
      <c r="L43">
        <v>100</v>
      </c>
      <c r="M43">
        <v>25</v>
      </c>
      <c r="N43">
        <v>270</v>
      </c>
      <c r="P43" s="6">
        <v>108</v>
      </c>
      <c r="Q43" s="6">
        <v>10.8</v>
      </c>
      <c r="AD43" s="29"/>
      <c r="AF43" t="s">
        <v>23</v>
      </c>
      <c r="AG43" s="35">
        <v>330.53</v>
      </c>
      <c r="AH43" s="35">
        <v>100</v>
      </c>
      <c r="AI43" s="29">
        <v>124.62757697523142</v>
      </c>
    </row>
    <row r="44" spans="1:35" x14ac:dyDescent="0.25">
      <c r="A44" t="s">
        <v>682</v>
      </c>
      <c r="B44" t="s">
        <v>18</v>
      </c>
      <c r="C44" t="s">
        <v>790</v>
      </c>
      <c r="D44" t="s">
        <v>791</v>
      </c>
      <c r="E44" t="s">
        <v>20</v>
      </c>
      <c r="F44" t="s">
        <v>21</v>
      </c>
      <c r="G44" t="s">
        <v>792</v>
      </c>
      <c r="H44">
        <v>28</v>
      </c>
      <c r="I44" t="s">
        <v>9</v>
      </c>
      <c r="J44">
        <v>28</v>
      </c>
      <c r="K44">
        <v>2500</v>
      </c>
      <c r="L44">
        <v>100</v>
      </c>
      <c r="M44">
        <v>25</v>
      </c>
      <c r="N44">
        <v>270</v>
      </c>
      <c r="P44" s="6">
        <v>108</v>
      </c>
      <c r="Q44" s="6">
        <v>10.8</v>
      </c>
      <c r="AD44" s="29"/>
      <c r="AF44" t="s">
        <v>23</v>
      </c>
      <c r="AG44" s="35">
        <v>133.07</v>
      </c>
      <c r="AH44" s="35">
        <v>100</v>
      </c>
      <c r="AI44" s="29">
        <v>124.62757697523142</v>
      </c>
    </row>
    <row r="45" spans="1:35" x14ac:dyDescent="0.25">
      <c r="A45" t="s">
        <v>682</v>
      </c>
      <c r="B45" t="s">
        <v>18</v>
      </c>
      <c r="C45" t="s">
        <v>790</v>
      </c>
      <c r="D45" t="s">
        <v>791</v>
      </c>
      <c r="E45" t="s">
        <v>20</v>
      </c>
      <c r="F45" t="s">
        <v>21</v>
      </c>
      <c r="G45" t="s">
        <v>792</v>
      </c>
      <c r="H45">
        <v>28</v>
      </c>
      <c r="I45" t="s">
        <v>9</v>
      </c>
      <c r="J45">
        <v>28</v>
      </c>
      <c r="K45">
        <v>2500</v>
      </c>
      <c r="L45">
        <v>100</v>
      </c>
      <c r="M45">
        <v>25</v>
      </c>
      <c r="N45">
        <v>315</v>
      </c>
      <c r="P45" s="6">
        <v>126</v>
      </c>
      <c r="Q45" s="6">
        <v>12.6</v>
      </c>
      <c r="AD45" s="29"/>
      <c r="AF45" t="s">
        <v>23</v>
      </c>
      <c r="AG45" s="34">
        <v>93.89</v>
      </c>
      <c r="AH45" s="34">
        <v>150</v>
      </c>
      <c r="AI45" s="29">
        <v>182.04091518072988</v>
      </c>
    </row>
    <row r="46" spans="1:35" x14ac:dyDescent="0.25">
      <c r="A46" t="s">
        <v>682</v>
      </c>
      <c r="B46" t="s">
        <v>18</v>
      </c>
      <c r="C46" t="s">
        <v>790</v>
      </c>
      <c r="D46" t="s">
        <v>791</v>
      </c>
      <c r="E46" t="s">
        <v>20</v>
      </c>
      <c r="F46" t="s">
        <v>21</v>
      </c>
      <c r="G46" t="s">
        <v>792</v>
      </c>
      <c r="H46">
        <v>28</v>
      </c>
      <c r="I46" t="s">
        <v>9</v>
      </c>
      <c r="J46">
        <v>28</v>
      </c>
      <c r="K46">
        <v>2500</v>
      </c>
      <c r="L46">
        <v>100</v>
      </c>
      <c r="M46">
        <v>25</v>
      </c>
      <c r="N46">
        <v>900</v>
      </c>
      <c r="P46" s="6">
        <v>360</v>
      </c>
      <c r="Q46" s="6">
        <v>36</v>
      </c>
      <c r="AD46" s="29"/>
      <c r="AF46" t="s">
        <v>23</v>
      </c>
      <c r="AG46" s="34">
        <v>107</v>
      </c>
      <c r="AH46" s="34">
        <v>150</v>
      </c>
      <c r="AI46" s="29">
        <v>182.04091518072988</v>
      </c>
    </row>
    <row r="47" spans="1:35" x14ac:dyDescent="0.25">
      <c r="A47" t="s">
        <v>682</v>
      </c>
      <c r="B47" t="s">
        <v>18</v>
      </c>
      <c r="C47" t="s">
        <v>790</v>
      </c>
      <c r="D47" t="s">
        <v>791</v>
      </c>
      <c r="E47" t="s">
        <v>20</v>
      </c>
      <c r="F47" t="s">
        <v>21</v>
      </c>
      <c r="G47" t="s">
        <v>792</v>
      </c>
      <c r="H47">
        <v>28</v>
      </c>
      <c r="I47" t="s">
        <v>9</v>
      </c>
      <c r="J47">
        <v>28</v>
      </c>
      <c r="K47">
        <v>2500</v>
      </c>
      <c r="L47">
        <v>100</v>
      </c>
      <c r="M47">
        <v>25</v>
      </c>
      <c r="N47">
        <v>980</v>
      </c>
      <c r="P47" s="6">
        <v>392</v>
      </c>
      <c r="Q47" s="6">
        <v>39.200000000000003</v>
      </c>
      <c r="AD47" s="29"/>
      <c r="AF47" t="s">
        <v>23</v>
      </c>
      <c r="AG47" s="35">
        <v>133.4</v>
      </c>
      <c r="AH47" s="35">
        <v>150</v>
      </c>
      <c r="AI47" s="29">
        <v>182.04091518072988</v>
      </c>
    </row>
    <row r="48" spans="1:35" x14ac:dyDescent="0.25">
      <c r="A48" t="s">
        <v>682</v>
      </c>
      <c r="B48" t="s">
        <v>18</v>
      </c>
      <c r="C48" t="s">
        <v>790</v>
      </c>
      <c r="D48" t="s">
        <v>791</v>
      </c>
      <c r="E48" t="s">
        <v>20</v>
      </c>
      <c r="F48" t="s">
        <v>21</v>
      </c>
      <c r="G48" t="s">
        <v>792</v>
      </c>
      <c r="H48">
        <v>28</v>
      </c>
      <c r="I48" t="s">
        <v>9</v>
      </c>
      <c r="J48">
        <v>28</v>
      </c>
      <c r="K48">
        <v>2500</v>
      </c>
      <c r="L48">
        <v>100</v>
      </c>
      <c r="M48">
        <v>25</v>
      </c>
      <c r="N48">
        <v>1305</v>
      </c>
      <c r="P48" s="6">
        <v>522</v>
      </c>
      <c r="Q48" s="6">
        <v>52.2</v>
      </c>
      <c r="AD48" s="29"/>
      <c r="AF48" t="s">
        <v>23</v>
      </c>
      <c r="AG48" s="34">
        <v>305.7</v>
      </c>
      <c r="AH48" s="34">
        <v>150</v>
      </c>
      <c r="AI48" s="29">
        <v>182.04091518072988</v>
      </c>
    </row>
    <row r="49" spans="1:35" x14ac:dyDescent="0.25">
      <c r="A49" t="s">
        <v>682</v>
      </c>
      <c r="B49" t="s">
        <v>18</v>
      </c>
      <c r="C49" t="s">
        <v>790</v>
      </c>
      <c r="D49" t="s">
        <v>791</v>
      </c>
      <c r="E49" t="s">
        <v>20</v>
      </c>
      <c r="F49" t="s">
        <v>21</v>
      </c>
      <c r="G49" t="s">
        <v>792</v>
      </c>
      <c r="H49">
        <v>28</v>
      </c>
      <c r="I49" t="s">
        <v>9</v>
      </c>
      <c r="J49">
        <v>28</v>
      </c>
      <c r="K49">
        <v>2500</v>
      </c>
      <c r="L49">
        <v>100</v>
      </c>
      <c r="M49">
        <v>25</v>
      </c>
      <c r="N49">
        <v>1350</v>
      </c>
      <c r="P49" s="6">
        <v>540</v>
      </c>
      <c r="Q49" s="6">
        <v>54</v>
      </c>
      <c r="AD49" s="29"/>
      <c r="AF49" t="s">
        <v>23</v>
      </c>
      <c r="AG49" s="35">
        <v>305.7</v>
      </c>
      <c r="AH49" s="35">
        <v>150</v>
      </c>
      <c r="AI49" s="29">
        <v>182.04091518072988</v>
      </c>
    </row>
    <row r="50" spans="1:35" x14ac:dyDescent="0.25">
      <c r="A50" t="s">
        <v>682</v>
      </c>
      <c r="B50" t="s">
        <v>18</v>
      </c>
      <c r="C50" t="s">
        <v>793</v>
      </c>
      <c r="D50" t="s">
        <v>794</v>
      </c>
      <c r="E50" t="s">
        <v>20</v>
      </c>
      <c r="F50" t="s">
        <v>21</v>
      </c>
      <c r="G50" t="s">
        <v>792</v>
      </c>
      <c r="H50">
        <v>33</v>
      </c>
      <c r="I50" t="s">
        <v>9</v>
      </c>
      <c r="J50">
        <v>33</v>
      </c>
      <c r="K50">
        <v>15600</v>
      </c>
      <c r="L50">
        <v>116</v>
      </c>
      <c r="M50">
        <v>135</v>
      </c>
      <c r="N50">
        <v>70</v>
      </c>
      <c r="P50" s="6">
        <v>4.4871794871794872</v>
      </c>
      <c r="Q50" s="6">
        <v>0.51851851851851849</v>
      </c>
      <c r="AD50" s="29"/>
      <c r="AF50" t="s">
        <v>23</v>
      </c>
      <c r="AG50" s="34">
        <v>305.7</v>
      </c>
      <c r="AH50" s="34">
        <v>150</v>
      </c>
      <c r="AI50" s="29">
        <v>182.04091518072988</v>
      </c>
    </row>
    <row r="51" spans="1:35" x14ac:dyDescent="0.25">
      <c r="A51" t="s">
        <v>682</v>
      </c>
      <c r="B51" t="s">
        <v>18</v>
      </c>
      <c r="C51" t="s">
        <v>793</v>
      </c>
      <c r="D51" t="s">
        <v>794</v>
      </c>
      <c r="E51" t="s">
        <v>20</v>
      </c>
      <c r="F51" t="s">
        <v>21</v>
      </c>
      <c r="G51" t="s">
        <v>792</v>
      </c>
      <c r="H51">
        <v>33</v>
      </c>
      <c r="I51" t="s">
        <v>9</v>
      </c>
      <c r="J51">
        <v>33</v>
      </c>
      <c r="K51">
        <v>15600</v>
      </c>
      <c r="L51">
        <v>116</v>
      </c>
      <c r="M51">
        <v>135</v>
      </c>
      <c r="N51">
        <v>70</v>
      </c>
      <c r="P51" s="6">
        <v>4.4871794871794872</v>
      </c>
      <c r="Q51" s="6">
        <v>0.51851851851851849</v>
      </c>
      <c r="AD51" s="29"/>
      <c r="AF51" t="s">
        <v>23</v>
      </c>
      <c r="AG51" s="34">
        <v>301.2</v>
      </c>
      <c r="AH51" s="34">
        <v>150</v>
      </c>
      <c r="AI51" s="29">
        <v>182.04091518072988</v>
      </c>
    </row>
    <row r="52" spans="1:35" x14ac:dyDescent="0.25">
      <c r="A52" t="s">
        <v>682</v>
      </c>
      <c r="B52" t="s">
        <v>18</v>
      </c>
      <c r="C52" t="s">
        <v>793</v>
      </c>
      <c r="D52" t="s">
        <v>794</v>
      </c>
      <c r="E52" t="s">
        <v>20</v>
      </c>
      <c r="F52" t="s">
        <v>21</v>
      </c>
      <c r="G52" t="s">
        <v>792</v>
      </c>
      <c r="H52">
        <v>33</v>
      </c>
      <c r="I52" t="s">
        <v>9</v>
      </c>
      <c r="J52">
        <v>33</v>
      </c>
      <c r="K52">
        <v>15600</v>
      </c>
      <c r="L52">
        <v>116</v>
      </c>
      <c r="M52">
        <v>135</v>
      </c>
      <c r="N52">
        <v>70</v>
      </c>
      <c r="P52" s="6">
        <v>4.4871794871794872</v>
      </c>
      <c r="Q52" s="6">
        <v>0.51851851851851849</v>
      </c>
      <c r="AF52" t="s">
        <v>23</v>
      </c>
      <c r="AG52" s="35">
        <v>271</v>
      </c>
      <c r="AH52" s="35">
        <v>150</v>
      </c>
      <c r="AI52" s="29">
        <v>182.04091518072988</v>
      </c>
    </row>
    <row r="53" spans="1:35" x14ac:dyDescent="0.25">
      <c r="A53" t="s">
        <v>682</v>
      </c>
      <c r="B53" t="s">
        <v>18</v>
      </c>
      <c r="C53" t="s">
        <v>793</v>
      </c>
      <c r="D53" t="s">
        <v>794</v>
      </c>
      <c r="E53" t="s">
        <v>20</v>
      </c>
      <c r="F53" t="s">
        <v>21</v>
      </c>
      <c r="G53" t="s">
        <v>792</v>
      </c>
      <c r="H53">
        <v>33</v>
      </c>
      <c r="I53" t="s">
        <v>9</v>
      </c>
      <c r="J53">
        <v>33</v>
      </c>
      <c r="K53">
        <v>15600</v>
      </c>
      <c r="L53">
        <v>116</v>
      </c>
      <c r="M53">
        <v>135</v>
      </c>
      <c r="N53">
        <v>70</v>
      </c>
      <c r="P53" s="6">
        <v>4.4871794871794872</v>
      </c>
      <c r="Q53" s="6">
        <v>0.51851851851851849</v>
      </c>
      <c r="AF53" t="s">
        <v>23</v>
      </c>
      <c r="AG53" s="34">
        <v>254.4</v>
      </c>
      <c r="AH53" s="34">
        <v>150</v>
      </c>
      <c r="AI53" s="29">
        <v>182.04091518072988</v>
      </c>
    </row>
    <row r="54" spans="1:35" x14ac:dyDescent="0.25">
      <c r="A54" t="s">
        <v>682</v>
      </c>
      <c r="B54" t="s">
        <v>18</v>
      </c>
      <c r="C54" t="s">
        <v>793</v>
      </c>
      <c r="D54" t="s">
        <v>794</v>
      </c>
      <c r="E54" t="s">
        <v>20</v>
      </c>
      <c r="F54" t="s">
        <v>21</v>
      </c>
      <c r="G54" t="s">
        <v>792</v>
      </c>
      <c r="H54">
        <v>33</v>
      </c>
      <c r="I54" t="s">
        <v>9</v>
      </c>
      <c r="J54">
        <v>33</v>
      </c>
      <c r="K54">
        <v>15600</v>
      </c>
      <c r="L54">
        <v>116</v>
      </c>
      <c r="M54">
        <v>135</v>
      </c>
      <c r="N54">
        <v>70</v>
      </c>
      <c r="P54" s="6">
        <v>4.4871794871794872</v>
      </c>
      <c r="Q54" s="6">
        <v>0.51851851851851849</v>
      </c>
      <c r="AF54" t="s">
        <v>23</v>
      </c>
      <c r="AG54" s="35">
        <v>243.2</v>
      </c>
      <c r="AH54" s="35">
        <v>150</v>
      </c>
      <c r="AI54" s="29">
        <v>182.04091518072988</v>
      </c>
    </row>
    <row r="55" spans="1:35" x14ac:dyDescent="0.25">
      <c r="A55" t="s">
        <v>682</v>
      </c>
      <c r="B55" t="s">
        <v>18</v>
      </c>
      <c r="C55" t="s">
        <v>793</v>
      </c>
      <c r="D55" t="s">
        <v>794</v>
      </c>
      <c r="E55" t="s">
        <v>20</v>
      </c>
      <c r="F55" t="s">
        <v>21</v>
      </c>
      <c r="G55" t="s">
        <v>792</v>
      </c>
      <c r="H55">
        <v>33</v>
      </c>
      <c r="I55" t="s">
        <v>9</v>
      </c>
      <c r="J55">
        <v>33</v>
      </c>
      <c r="K55">
        <v>15600</v>
      </c>
      <c r="L55">
        <v>116</v>
      </c>
      <c r="M55">
        <v>135</v>
      </c>
      <c r="N55">
        <v>100</v>
      </c>
      <c r="P55" s="6">
        <v>6.4102564102564097</v>
      </c>
      <c r="Q55" s="6">
        <v>0.7407407407407407</v>
      </c>
      <c r="AF55" t="s">
        <v>23</v>
      </c>
      <c r="AG55" s="34">
        <v>243.2</v>
      </c>
      <c r="AH55" s="34">
        <v>150</v>
      </c>
      <c r="AI55" s="29">
        <v>182.04091518072988</v>
      </c>
    </row>
    <row r="56" spans="1:35" x14ac:dyDescent="0.25">
      <c r="A56" t="s">
        <v>682</v>
      </c>
      <c r="B56" t="s">
        <v>18</v>
      </c>
      <c r="C56" t="s">
        <v>793</v>
      </c>
      <c r="D56" t="s">
        <v>794</v>
      </c>
      <c r="E56" t="s">
        <v>20</v>
      </c>
      <c r="F56" t="s">
        <v>21</v>
      </c>
      <c r="G56" t="s">
        <v>792</v>
      </c>
      <c r="H56">
        <v>33</v>
      </c>
      <c r="I56" t="s">
        <v>9</v>
      </c>
      <c r="J56">
        <v>33</v>
      </c>
      <c r="K56">
        <v>15600</v>
      </c>
      <c r="L56">
        <v>116</v>
      </c>
      <c r="M56">
        <v>135</v>
      </c>
      <c r="N56">
        <v>100</v>
      </c>
      <c r="P56" s="6">
        <v>6.4102564102564097</v>
      </c>
      <c r="Q56" s="6">
        <v>0.7407407407407407</v>
      </c>
      <c r="AF56" t="s">
        <v>23</v>
      </c>
      <c r="AG56" s="35">
        <v>213.6</v>
      </c>
      <c r="AH56" s="35">
        <v>150</v>
      </c>
      <c r="AI56" s="29">
        <v>182.04091518072988</v>
      </c>
    </row>
    <row r="57" spans="1:35" x14ac:dyDescent="0.25">
      <c r="A57" t="s">
        <v>682</v>
      </c>
      <c r="B57" t="s">
        <v>18</v>
      </c>
      <c r="C57" t="s">
        <v>793</v>
      </c>
      <c r="D57" t="s">
        <v>794</v>
      </c>
      <c r="E57" t="s">
        <v>20</v>
      </c>
      <c r="F57" t="s">
        <v>21</v>
      </c>
      <c r="G57" t="s">
        <v>792</v>
      </c>
      <c r="H57">
        <v>33</v>
      </c>
      <c r="I57" t="s">
        <v>9</v>
      </c>
      <c r="J57">
        <v>33</v>
      </c>
      <c r="K57">
        <v>15600</v>
      </c>
      <c r="L57">
        <v>116</v>
      </c>
      <c r="M57">
        <v>135</v>
      </c>
      <c r="N57">
        <v>70</v>
      </c>
      <c r="P57" s="6">
        <v>4.4871794871794872</v>
      </c>
      <c r="Q57" s="6">
        <v>0.51851851851851849</v>
      </c>
      <c r="AF57" t="s">
        <v>23</v>
      </c>
      <c r="AG57" s="34">
        <v>172.3</v>
      </c>
      <c r="AH57" s="34">
        <v>150</v>
      </c>
      <c r="AI57" s="29">
        <v>182.04091518072988</v>
      </c>
    </row>
    <row r="58" spans="1:35" x14ac:dyDescent="0.25">
      <c r="A58" t="s">
        <v>682</v>
      </c>
      <c r="B58" t="s">
        <v>18</v>
      </c>
      <c r="C58" t="s">
        <v>793</v>
      </c>
      <c r="D58" t="s">
        <v>794</v>
      </c>
      <c r="E58" t="s">
        <v>20</v>
      </c>
      <c r="F58" t="s">
        <v>21</v>
      </c>
      <c r="G58" t="s">
        <v>792</v>
      </c>
      <c r="H58">
        <v>33</v>
      </c>
      <c r="I58" t="s">
        <v>9</v>
      </c>
      <c r="J58">
        <v>33</v>
      </c>
      <c r="K58">
        <v>15600</v>
      </c>
      <c r="L58">
        <v>116</v>
      </c>
      <c r="M58">
        <v>135</v>
      </c>
      <c r="N58">
        <v>100</v>
      </c>
      <c r="P58" s="6">
        <v>6.4102564102564097</v>
      </c>
      <c r="Q58" s="6">
        <v>0.7407407407407407</v>
      </c>
      <c r="AF58" t="s">
        <v>23</v>
      </c>
      <c r="AG58" s="35">
        <v>162.80000000000001</v>
      </c>
      <c r="AH58" s="35">
        <v>150</v>
      </c>
      <c r="AI58" s="29">
        <v>182.04091518072988</v>
      </c>
    </row>
    <row r="59" spans="1:35" x14ac:dyDescent="0.25">
      <c r="A59" t="s">
        <v>682</v>
      </c>
      <c r="B59" t="s">
        <v>18</v>
      </c>
      <c r="C59" t="s">
        <v>793</v>
      </c>
      <c r="D59" t="s">
        <v>794</v>
      </c>
      <c r="E59" t="s">
        <v>20</v>
      </c>
      <c r="F59" t="s">
        <v>21</v>
      </c>
      <c r="G59" t="s">
        <v>792</v>
      </c>
      <c r="H59">
        <v>33</v>
      </c>
      <c r="I59" t="s">
        <v>9</v>
      </c>
      <c r="J59">
        <v>33</v>
      </c>
      <c r="K59">
        <v>15600</v>
      </c>
      <c r="L59">
        <v>116</v>
      </c>
      <c r="M59">
        <v>135</v>
      </c>
      <c r="N59">
        <v>70</v>
      </c>
      <c r="P59" s="6">
        <v>4.4871794871794872</v>
      </c>
      <c r="Q59" s="6">
        <v>0.51851851851851849</v>
      </c>
      <c r="AF59" t="s">
        <v>23</v>
      </c>
      <c r="AG59" s="35">
        <v>24.97</v>
      </c>
      <c r="AH59" s="35">
        <v>150</v>
      </c>
      <c r="AI59" s="29">
        <v>182.04091518072988</v>
      </c>
    </row>
    <row r="60" spans="1:35" x14ac:dyDescent="0.25">
      <c r="A60" t="s">
        <v>682</v>
      </c>
      <c r="B60" t="s">
        <v>18</v>
      </c>
      <c r="C60" t="s">
        <v>793</v>
      </c>
      <c r="D60" t="s">
        <v>794</v>
      </c>
      <c r="E60" t="s">
        <v>20</v>
      </c>
      <c r="F60" t="s">
        <v>21</v>
      </c>
      <c r="G60" t="s">
        <v>792</v>
      </c>
      <c r="H60">
        <v>33</v>
      </c>
      <c r="I60" t="s">
        <v>9</v>
      </c>
      <c r="J60">
        <v>33</v>
      </c>
      <c r="K60">
        <v>15600</v>
      </c>
      <c r="L60">
        <v>116</v>
      </c>
      <c r="M60">
        <v>135</v>
      </c>
      <c r="N60">
        <v>70</v>
      </c>
      <c r="P60" s="6">
        <v>4.4871794871794872</v>
      </c>
      <c r="Q60" s="6">
        <v>0.51851851851851849</v>
      </c>
      <c r="AF60" t="s">
        <v>23</v>
      </c>
      <c r="AG60" s="34">
        <v>202.07</v>
      </c>
      <c r="AH60" s="34">
        <v>150</v>
      </c>
      <c r="AI60" s="29">
        <v>182.04091518072988</v>
      </c>
    </row>
    <row r="61" spans="1:35" x14ac:dyDescent="0.25">
      <c r="A61" t="s">
        <v>682</v>
      </c>
      <c r="B61" t="s">
        <v>18</v>
      </c>
      <c r="C61" t="s">
        <v>793</v>
      </c>
      <c r="D61" t="s">
        <v>794</v>
      </c>
      <c r="E61" t="s">
        <v>20</v>
      </c>
      <c r="F61" t="s">
        <v>21</v>
      </c>
      <c r="G61" t="s">
        <v>792</v>
      </c>
      <c r="H61">
        <v>33</v>
      </c>
      <c r="I61" t="s">
        <v>9</v>
      </c>
      <c r="J61">
        <v>33</v>
      </c>
      <c r="K61">
        <v>15600</v>
      </c>
      <c r="L61">
        <v>116</v>
      </c>
      <c r="M61">
        <v>135</v>
      </c>
      <c r="N61">
        <v>70</v>
      </c>
      <c r="P61" s="6">
        <v>4.4871794871794872</v>
      </c>
      <c r="Q61" s="6">
        <v>0.51851851851851849</v>
      </c>
      <c r="AF61" t="s">
        <v>23</v>
      </c>
      <c r="AG61" s="34">
        <v>158.97999999999999</v>
      </c>
      <c r="AH61" s="34">
        <v>150</v>
      </c>
      <c r="AI61" s="29">
        <v>182.04091518072988</v>
      </c>
    </row>
    <row r="62" spans="1:35" x14ac:dyDescent="0.25">
      <c r="A62" t="s">
        <v>682</v>
      </c>
      <c r="B62" t="s">
        <v>18</v>
      </c>
      <c r="C62" t="s">
        <v>793</v>
      </c>
      <c r="D62" t="s">
        <v>794</v>
      </c>
      <c r="E62" t="s">
        <v>20</v>
      </c>
      <c r="F62" t="s">
        <v>21</v>
      </c>
      <c r="G62" t="s">
        <v>792</v>
      </c>
      <c r="H62">
        <v>33</v>
      </c>
      <c r="I62" t="s">
        <v>9</v>
      </c>
      <c r="J62">
        <v>33</v>
      </c>
      <c r="K62">
        <v>15600</v>
      </c>
      <c r="L62">
        <v>116</v>
      </c>
      <c r="M62">
        <v>135</v>
      </c>
      <c r="N62">
        <v>70</v>
      </c>
      <c r="P62" s="6">
        <v>4.4871794871794872</v>
      </c>
      <c r="Q62" s="6">
        <v>0.51851851851851849</v>
      </c>
      <c r="AF62" t="s">
        <v>23</v>
      </c>
      <c r="AG62" s="35">
        <v>88.08</v>
      </c>
      <c r="AH62" s="35">
        <v>150</v>
      </c>
      <c r="AI62" s="29">
        <v>182.04091518072988</v>
      </c>
    </row>
    <row r="63" spans="1:35" x14ac:dyDescent="0.25">
      <c r="A63" t="s">
        <v>682</v>
      </c>
      <c r="B63" t="s">
        <v>18</v>
      </c>
      <c r="C63" t="s">
        <v>793</v>
      </c>
      <c r="D63" t="s">
        <v>794</v>
      </c>
      <c r="E63" t="s">
        <v>20</v>
      </c>
      <c r="F63" t="s">
        <v>21</v>
      </c>
      <c r="G63" t="s">
        <v>792</v>
      </c>
      <c r="H63">
        <v>33</v>
      </c>
      <c r="I63" t="s">
        <v>9</v>
      </c>
      <c r="J63">
        <v>33</v>
      </c>
      <c r="K63">
        <v>15600</v>
      </c>
      <c r="L63">
        <v>116</v>
      </c>
      <c r="M63">
        <v>135</v>
      </c>
      <c r="N63">
        <v>70</v>
      </c>
      <c r="P63" s="6">
        <v>4.4871794871794872</v>
      </c>
      <c r="Q63" s="6">
        <v>0.51851851851851849</v>
      </c>
      <c r="AF63" t="s">
        <v>23</v>
      </c>
      <c r="AG63" s="35">
        <v>264.3</v>
      </c>
      <c r="AH63" s="35">
        <v>175</v>
      </c>
      <c r="AI63" s="29">
        <v>194.44444444444443</v>
      </c>
    </row>
    <row r="64" spans="1:35" x14ac:dyDescent="0.25">
      <c r="A64" t="s">
        <v>682</v>
      </c>
      <c r="B64" t="s">
        <v>18</v>
      </c>
      <c r="C64" t="s">
        <v>793</v>
      </c>
      <c r="D64" t="s">
        <v>794</v>
      </c>
      <c r="E64" t="s">
        <v>20</v>
      </c>
      <c r="F64" t="s">
        <v>21</v>
      </c>
      <c r="G64" t="s">
        <v>792</v>
      </c>
      <c r="H64">
        <v>33</v>
      </c>
      <c r="I64" t="s">
        <v>9</v>
      </c>
      <c r="J64">
        <v>33</v>
      </c>
      <c r="K64">
        <v>15600</v>
      </c>
      <c r="L64">
        <v>116</v>
      </c>
      <c r="M64">
        <v>135</v>
      </c>
      <c r="N64">
        <v>70</v>
      </c>
      <c r="P64" s="6">
        <v>4.4871794871794872</v>
      </c>
      <c r="Q64" s="6">
        <v>0.51851851851851849</v>
      </c>
      <c r="AF64" t="s">
        <v>23</v>
      </c>
      <c r="AG64" s="34">
        <v>225.3</v>
      </c>
      <c r="AH64" s="34">
        <v>175</v>
      </c>
      <c r="AI64" s="29">
        <v>194.44444444444443</v>
      </c>
    </row>
    <row r="65" spans="1:35" x14ac:dyDescent="0.25">
      <c r="A65" t="s">
        <v>682</v>
      </c>
      <c r="B65" t="s">
        <v>18</v>
      </c>
      <c r="C65" t="s">
        <v>793</v>
      </c>
      <c r="D65" t="s">
        <v>794</v>
      </c>
      <c r="E65" t="s">
        <v>20</v>
      </c>
      <c r="F65" t="s">
        <v>21</v>
      </c>
      <c r="G65" t="s">
        <v>792</v>
      </c>
      <c r="H65">
        <v>33</v>
      </c>
      <c r="I65" t="s">
        <v>9</v>
      </c>
      <c r="J65">
        <v>33</v>
      </c>
      <c r="K65">
        <v>15600</v>
      </c>
      <c r="L65">
        <v>116</v>
      </c>
      <c r="M65">
        <v>135</v>
      </c>
      <c r="N65">
        <v>70</v>
      </c>
      <c r="P65" s="6">
        <v>4.4871794871794872</v>
      </c>
      <c r="Q65" s="6">
        <v>0.51851851851851849</v>
      </c>
      <c r="AF65" t="s">
        <v>23</v>
      </c>
      <c r="AG65" s="35">
        <v>253</v>
      </c>
      <c r="AH65" s="35">
        <v>250</v>
      </c>
      <c r="AI65" s="29">
        <v>277.77777777777777</v>
      </c>
    </row>
    <row r="66" spans="1:35" x14ac:dyDescent="0.25">
      <c r="A66" t="s">
        <v>682</v>
      </c>
      <c r="B66" t="s">
        <v>18</v>
      </c>
      <c r="C66" t="s">
        <v>793</v>
      </c>
      <c r="D66" t="s">
        <v>794</v>
      </c>
      <c r="E66" t="s">
        <v>20</v>
      </c>
      <c r="F66" t="s">
        <v>21</v>
      </c>
      <c r="G66" t="s">
        <v>792</v>
      </c>
      <c r="H66">
        <v>33</v>
      </c>
      <c r="I66" t="s">
        <v>9</v>
      </c>
      <c r="J66">
        <v>33</v>
      </c>
      <c r="K66">
        <v>15600</v>
      </c>
      <c r="L66">
        <v>116</v>
      </c>
      <c r="M66">
        <v>135</v>
      </c>
      <c r="N66">
        <v>70</v>
      </c>
      <c r="P66" s="6">
        <v>4.4871794871794872</v>
      </c>
      <c r="Q66" s="6">
        <v>0.51851851851851849</v>
      </c>
      <c r="AF66" t="s">
        <v>23</v>
      </c>
      <c r="AG66" s="35">
        <v>450.7</v>
      </c>
      <c r="AH66" s="35">
        <v>250</v>
      </c>
      <c r="AI66" s="29">
        <v>277.77777777777777</v>
      </c>
    </row>
    <row r="67" spans="1:35" x14ac:dyDescent="0.25">
      <c r="A67" t="s">
        <v>682</v>
      </c>
      <c r="B67" t="s">
        <v>18</v>
      </c>
      <c r="C67" t="s">
        <v>793</v>
      </c>
      <c r="D67" t="s">
        <v>794</v>
      </c>
      <c r="E67" t="s">
        <v>20</v>
      </c>
      <c r="F67" t="s">
        <v>21</v>
      </c>
      <c r="G67" t="s">
        <v>792</v>
      </c>
      <c r="H67">
        <v>33</v>
      </c>
      <c r="I67" t="s">
        <v>9</v>
      </c>
      <c r="J67">
        <v>33</v>
      </c>
      <c r="K67">
        <v>15600</v>
      </c>
      <c r="L67">
        <v>116</v>
      </c>
      <c r="M67">
        <v>135</v>
      </c>
      <c r="N67">
        <v>100</v>
      </c>
      <c r="P67" s="6">
        <v>6.4102564102564097</v>
      </c>
      <c r="Q67" s="6">
        <v>0.7407407407407407</v>
      </c>
      <c r="AF67" t="s">
        <v>23</v>
      </c>
      <c r="AG67" s="34">
        <v>348.1</v>
      </c>
      <c r="AH67" s="34">
        <v>250</v>
      </c>
      <c r="AI67" s="29">
        <v>277.77777777777777</v>
      </c>
    </row>
    <row r="68" spans="1:35" x14ac:dyDescent="0.25">
      <c r="A68" t="s">
        <v>682</v>
      </c>
      <c r="B68" t="s">
        <v>18</v>
      </c>
      <c r="C68" t="s">
        <v>793</v>
      </c>
      <c r="D68" t="s">
        <v>794</v>
      </c>
      <c r="E68" t="s">
        <v>20</v>
      </c>
      <c r="F68" t="s">
        <v>21</v>
      </c>
      <c r="G68" t="s">
        <v>792</v>
      </c>
      <c r="H68">
        <v>33</v>
      </c>
      <c r="I68" t="s">
        <v>9</v>
      </c>
      <c r="J68">
        <v>33</v>
      </c>
      <c r="K68">
        <v>15600</v>
      </c>
      <c r="L68">
        <v>116</v>
      </c>
      <c r="M68">
        <v>135</v>
      </c>
      <c r="N68">
        <v>100</v>
      </c>
      <c r="P68" s="6">
        <v>6.4102564102564097</v>
      </c>
      <c r="Q68" s="6">
        <v>0.7407407407407407</v>
      </c>
      <c r="AF68" t="s">
        <v>23</v>
      </c>
      <c r="AG68" s="34">
        <v>331.8</v>
      </c>
      <c r="AH68" s="34">
        <v>250</v>
      </c>
      <c r="AI68" s="29">
        <v>277.77777777777777</v>
      </c>
    </row>
    <row r="69" spans="1:35" x14ac:dyDescent="0.25">
      <c r="A69" t="s">
        <v>682</v>
      </c>
      <c r="B69" t="s">
        <v>18</v>
      </c>
      <c r="C69" t="s">
        <v>793</v>
      </c>
      <c r="D69" t="s">
        <v>794</v>
      </c>
      <c r="E69" t="s">
        <v>20</v>
      </c>
      <c r="F69" t="s">
        <v>21</v>
      </c>
      <c r="G69" t="s">
        <v>792</v>
      </c>
      <c r="H69">
        <v>33</v>
      </c>
      <c r="I69" t="s">
        <v>9</v>
      </c>
      <c r="J69">
        <v>33</v>
      </c>
      <c r="K69">
        <v>15600</v>
      </c>
      <c r="L69">
        <v>116</v>
      </c>
      <c r="M69">
        <v>135</v>
      </c>
      <c r="N69">
        <v>100</v>
      </c>
      <c r="P69" s="6">
        <v>6.4102564102564097</v>
      </c>
      <c r="Q69" s="6">
        <v>0.7407407407407407</v>
      </c>
      <c r="AF69" t="s">
        <v>23</v>
      </c>
      <c r="AG69" s="35">
        <v>325.8</v>
      </c>
      <c r="AH69" s="35">
        <v>250</v>
      </c>
      <c r="AI69" s="29">
        <v>277.77777777777777</v>
      </c>
    </row>
    <row r="70" spans="1:35" x14ac:dyDescent="0.25">
      <c r="A70" t="s">
        <v>682</v>
      </c>
      <c r="B70" t="s">
        <v>18</v>
      </c>
      <c r="C70" t="s">
        <v>793</v>
      </c>
      <c r="D70" t="s">
        <v>794</v>
      </c>
      <c r="E70" t="s">
        <v>20</v>
      </c>
      <c r="F70" t="s">
        <v>21</v>
      </c>
      <c r="G70" t="s">
        <v>792</v>
      </c>
      <c r="H70">
        <v>33</v>
      </c>
      <c r="I70" t="s">
        <v>9</v>
      </c>
      <c r="J70">
        <v>33</v>
      </c>
      <c r="K70">
        <v>15600</v>
      </c>
      <c r="L70">
        <v>116</v>
      </c>
      <c r="M70">
        <v>135</v>
      </c>
      <c r="N70">
        <v>80</v>
      </c>
      <c r="P70" s="6">
        <v>5.1282051282051286</v>
      </c>
      <c r="Q70" s="6">
        <v>0.59259259259259256</v>
      </c>
      <c r="AF70" t="s">
        <v>23</v>
      </c>
      <c r="AG70" s="34">
        <v>325.8</v>
      </c>
      <c r="AH70" s="34">
        <v>250</v>
      </c>
      <c r="AI70" s="29">
        <v>277.77777777777777</v>
      </c>
    </row>
    <row r="71" spans="1:35" x14ac:dyDescent="0.25">
      <c r="A71" t="s">
        <v>682</v>
      </c>
      <c r="B71" t="s">
        <v>18</v>
      </c>
      <c r="C71" t="s">
        <v>793</v>
      </c>
      <c r="D71" t="s">
        <v>794</v>
      </c>
      <c r="E71" t="s">
        <v>20</v>
      </c>
      <c r="F71" t="s">
        <v>21</v>
      </c>
      <c r="G71" t="s">
        <v>792</v>
      </c>
      <c r="H71">
        <v>33</v>
      </c>
      <c r="I71" t="s">
        <v>9</v>
      </c>
      <c r="J71">
        <v>33</v>
      </c>
      <c r="K71">
        <v>15600</v>
      </c>
      <c r="L71">
        <v>116</v>
      </c>
      <c r="M71">
        <v>135</v>
      </c>
      <c r="N71">
        <v>70</v>
      </c>
      <c r="P71" s="6">
        <v>4.4871794871794872</v>
      </c>
      <c r="Q71" s="6">
        <v>0.51851851851851849</v>
      </c>
      <c r="AF71" t="s">
        <v>23</v>
      </c>
      <c r="AG71" s="35">
        <v>325.8</v>
      </c>
      <c r="AH71" s="35">
        <v>250</v>
      </c>
      <c r="AI71" s="29">
        <v>277.77777777777777</v>
      </c>
    </row>
    <row r="72" spans="1:35" x14ac:dyDescent="0.25">
      <c r="A72" t="s">
        <v>682</v>
      </c>
      <c r="B72" t="s">
        <v>18</v>
      </c>
      <c r="C72" t="s">
        <v>793</v>
      </c>
      <c r="D72" t="s">
        <v>794</v>
      </c>
      <c r="E72" t="s">
        <v>20</v>
      </c>
      <c r="F72" t="s">
        <v>21</v>
      </c>
      <c r="G72" t="s">
        <v>792</v>
      </c>
      <c r="H72">
        <v>33</v>
      </c>
      <c r="I72" t="s">
        <v>9</v>
      </c>
      <c r="J72">
        <v>33</v>
      </c>
      <c r="K72">
        <v>15600</v>
      </c>
      <c r="L72">
        <v>116</v>
      </c>
      <c r="M72">
        <v>135</v>
      </c>
      <c r="N72">
        <v>100</v>
      </c>
      <c r="P72" s="6">
        <v>6.4102564102564097</v>
      </c>
      <c r="Q72" s="6">
        <v>0.7407407407407407</v>
      </c>
      <c r="AF72" t="s">
        <v>23</v>
      </c>
      <c r="AG72" s="34">
        <v>286.8</v>
      </c>
      <c r="AH72" s="34">
        <v>250</v>
      </c>
      <c r="AI72" s="29">
        <v>277.77777777777777</v>
      </c>
    </row>
    <row r="73" spans="1:35" x14ac:dyDescent="0.25">
      <c r="A73" t="s">
        <v>682</v>
      </c>
      <c r="B73" t="s">
        <v>18</v>
      </c>
      <c r="C73" t="s">
        <v>793</v>
      </c>
      <c r="D73" t="s">
        <v>794</v>
      </c>
      <c r="E73" t="s">
        <v>20</v>
      </c>
      <c r="F73" t="s">
        <v>21</v>
      </c>
      <c r="G73" t="s">
        <v>792</v>
      </c>
      <c r="H73">
        <v>33</v>
      </c>
      <c r="I73" t="s">
        <v>9</v>
      </c>
      <c r="J73">
        <v>33</v>
      </c>
      <c r="K73">
        <v>15600</v>
      </c>
      <c r="L73">
        <v>116</v>
      </c>
      <c r="M73">
        <v>135</v>
      </c>
      <c r="N73">
        <v>70</v>
      </c>
      <c r="P73" s="6">
        <v>4.4871794871794872</v>
      </c>
      <c r="Q73" s="6">
        <v>0.51851851851851849</v>
      </c>
      <c r="AF73" t="s">
        <v>23</v>
      </c>
      <c r="AG73" s="35">
        <v>286</v>
      </c>
      <c r="AH73" s="35">
        <v>250</v>
      </c>
      <c r="AI73" s="29">
        <v>277.77777777777777</v>
      </c>
    </row>
    <row r="74" spans="1:35" x14ac:dyDescent="0.25">
      <c r="A74" t="s">
        <v>682</v>
      </c>
      <c r="B74" t="s">
        <v>18</v>
      </c>
      <c r="C74" t="s">
        <v>793</v>
      </c>
      <c r="D74" t="s">
        <v>794</v>
      </c>
      <c r="E74" t="s">
        <v>20</v>
      </c>
      <c r="F74" t="s">
        <v>21</v>
      </c>
      <c r="G74" t="s">
        <v>792</v>
      </c>
      <c r="H74">
        <v>33</v>
      </c>
      <c r="I74" t="s">
        <v>9</v>
      </c>
      <c r="J74">
        <v>33</v>
      </c>
      <c r="K74">
        <v>15600</v>
      </c>
      <c r="L74">
        <v>116</v>
      </c>
      <c r="M74">
        <v>135</v>
      </c>
      <c r="N74">
        <v>209.99</v>
      </c>
      <c r="P74" s="6">
        <v>13.460897435897436</v>
      </c>
      <c r="Q74" s="6">
        <v>1.5554814814814815</v>
      </c>
      <c r="AF74" t="s">
        <v>23</v>
      </c>
      <c r="AG74" s="34">
        <v>248.7</v>
      </c>
      <c r="AH74" s="34">
        <v>250</v>
      </c>
      <c r="AI74" s="29">
        <v>277.77777777777777</v>
      </c>
    </row>
    <row r="75" spans="1:35" x14ac:dyDescent="0.25">
      <c r="A75" t="s">
        <v>682</v>
      </c>
      <c r="B75" t="s">
        <v>18</v>
      </c>
      <c r="C75" t="s">
        <v>793</v>
      </c>
      <c r="D75" t="s">
        <v>794</v>
      </c>
      <c r="E75" t="s">
        <v>20</v>
      </c>
      <c r="F75" t="s">
        <v>21</v>
      </c>
      <c r="G75" t="s">
        <v>792</v>
      </c>
      <c r="H75">
        <v>33</v>
      </c>
      <c r="I75" t="s">
        <v>9</v>
      </c>
      <c r="J75">
        <v>33</v>
      </c>
      <c r="K75">
        <v>15600</v>
      </c>
      <c r="L75">
        <v>116</v>
      </c>
      <c r="M75">
        <v>135</v>
      </c>
      <c r="N75">
        <v>70</v>
      </c>
      <c r="P75" s="6">
        <v>4.4871794871794872</v>
      </c>
      <c r="Q75" s="6">
        <v>0.51851851851851849</v>
      </c>
      <c r="AF75" t="s">
        <v>23</v>
      </c>
      <c r="AG75" s="35">
        <v>240.9</v>
      </c>
      <c r="AH75" s="35">
        <v>250</v>
      </c>
      <c r="AI75" s="29">
        <v>277.77777777777777</v>
      </c>
    </row>
    <row r="76" spans="1:35" x14ac:dyDescent="0.25">
      <c r="A76" t="s">
        <v>682</v>
      </c>
      <c r="B76" t="s">
        <v>18</v>
      </c>
      <c r="C76" t="s">
        <v>793</v>
      </c>
      <c r="D76" t="s">
        <v>794</v>
      </c>
      <c r="E76" t="s">
        <v>20</v>
      </c>
      <c r="F76" t="s">
        <v>21</v>
      </c>
      <c r="G76" t="s">
        <v>792</v>
      </c>
      <c r="H76">
        <v>33</v>
      </c>
      <c r="I76" t="s">
        <v>9</v>
      </c>
      <c r="J76">
        <v>33</v>
      </c>
      <c r="K76">
        <v>15600</v>
      </c>
      <c r="L76">
        <v>116</v>
      </c>
      <c r="M76">
        <v>135</v>
      </c>
      <c r="N76">
        <v>70</v>
      </c>
      <c r="P76" s="6">
        <v>4.4871794871794872</v>
      </c>
      <c r="Q76" s="6">
        <v>0.51851851851851849</v>
      </c>
      <c r="AF76" t="s">
        <v>23</v>
      </c>
      <c r="AG76" s="34">
        <v>217.1</v>
      </c>
      <c r="AH76" s="34">
        <v>250</v>
      </c>
      <c r="AI76" s="29">
        <v>277.77777777777777</v>
      </c>
    </row>
    <row r="77" spans="1:35" x14ac:dyDescent="0.25">
      <c r="A77" t="s">
        <v>682</v>
      </c>
      <c r="B77" t="s">
        <v>18</v>
      </c>
      <c r="C77" t="s">
        <v>793</v>
      </c>
      <c r="D77" t="s">
        <v>794</v>
      </c>
      <c r="E77" t="s">
        <v>20</v>
      </c>
      <c r="F77" t="s">
        <v>21</v>
      </c>
      <c r="G77" t="s">
        <v>792</v>
      </c>
      <c r="H77">
        <v>33</v>
      </c>
      <c r="I77" t="s">
        <v>9</v>
      </c>
      <c r="J77">
        <v>33</v>
      </c>
      <c r="K77">
        <v>15600</v>
      </c>
      <c r="L77">
        <v>116</v>
      </c>
      <c r="M77">
        <v>135</v>
      </c>
      <c r="N77">
        <v>70</v>
      </c>
      <c r="P77" s="6">
        <v>4.4871794871794872</v>
      </c>
      <c r="Q77" s="6">
        <v>0.51851851851851849</v>
      </c>
      <c r="AF77" t="s">
        <v>23</v>
      </c>
      <c r="AG77" s="34">
        <v>76.930000000000007</v>
      </c>
      <c r="AH77" s="34">
        <v>250</v>
      </c>
      <c r="AI77" s="29">
        <v>277.77777777777777</v>
      </c>
    </row>
    <row r="78" spans="1:35" x14ac:dyDescent="0.25">
      <c r="A78" t="s">
        <v>682</v>
      </c>
      <c r="B78" t="s">
        <v>18</v>
      </c>
      <c r="C78" t="s">
        <v>793</v>
      </c>
      <c r="D78" t="s">
        <v>794</v>
      </c>
      <c r="E78" t="s">
        <v>20</v>
      </c>
      <c r="F78" t="s">
        <v>21</v>
      </c>
      <c r="G78" t="s">
        <v>792</v>
      </c>
      <c r="H78">
        <v>33</v>
      </c>
      <c r="I78" t="s">
        <v>9</v>
      </c>
      <c r="J78">
        <v>33</v>
      </c>
      <c r="K78">
        <v>15600</v>
      </c>
      <c r="L78">
        <v>116</v>
      </c>
      <c r="M78">
        <v>135</v>
      </c>
      <c r="N78">
        <v>70</v>
      </c>
      <c r="P78" s="6">
        <v>4.4871794871794872</v>
      </c>
      <c r="Q78" s="6">
        <v>0.51851851851851849</v>
      </c>
      <c r="AF78" t="s">
        <v>23</v>
      </c>
      <c r="AG78" s="35">
        <v>209.09</v>
      </c>
      <c r="AH78" s="35">
        <v>250</v>
      </c>
      <c r="AI78" s="29">
        <v>277.77777777777777</v>
      </c>
    </row>
    <row r="79" spans="1:35" x14ac:dyDescent="0.25">
      <c r="A79" t="s">
        <v>682</v>
      </c>
      <c r="B79" t="s">
        <v>18</v>
      </c>
      <c r="C79" t="s">
        <v>793</v>
      </c>
      <c r="D79" t="s">
        <v>794</v>
      </c>
      <c r="E79" t="s">
        <v>20</v>
      </c>
      <c r="F79" t="s">
        <v>21</v>
      </c>
      <c r="G79" t="s">
        <v>792</v>
      </c>
      <c r="H79">
        <v>33</v>
      </c>
      <c r="I79" t="s">
        <v>9</v>
      </c>
      <c r="J79">
        <v>33</v>
      </c>
      <c r="K79">
        <v>15600</v>
      </c>
      <c r="L79">
        <v>116</v>
      </c>
      <c r="M79">
        <v>135</v>
      </c>
      <c r="N79">
        <v>70</v>
      </c>
      <c r="P79" s="6">
        <v>4.4871794871794872</v>
      </c>
      <c r="Q79" s="6">
        <v>0.51851851851851849</v>
      </c>
      <c r="AF79" t="s">
        <v>23</v>
      </c>
      <c r="AG79" s="34">
        <v>124.74</v>
      </c>
      <c r="AH79" s="34">
        <v>250</v>
      </c>
      <c r="AI79" s="29">
        <v>277.77777777777777</v>
      </c>
    </row>
    <row r="80" spans="1:35" x14ac:dyDescent="0.25">
      <c r="A80" t="s">
        <v>682</v>
      </c>
      <c r="B80" t="s">
        <v>18</v>
      </c>
      <c r="C80" t="s">
        <v>793</v>
      </c>
      <c r="D80" t="s">
        <v>794</v>
      </c>
      <c r="E80" t="s">
        <v>20</v>
      </c>
      <c r="F80" t="s">
        <v>21</v>
      </c>
      <c r="G80" t="s">
        <v>792</v>
      </c>
      <c r="H80">
        <v>33</v>
      </c>
      <c r="I80" t="s">
        <v>9</v>
      </c>
      <c r="J80">
        <v>33</v>
      </c>
      <c r="K80">
        <v>15600</v>
      </c>
      <c r="L80">
        <v>116</v>
      </c>
      <c r="M80">
        <v>135</v>
      </c>
      <c r="N80">
        <v>100</v>
      </c>
      <c r="P80" s="6">
        <v>6.4102564102564097</v>
      </c>
      <c r="Q80" s="6">
        <v>0.7407407407407407</v>
      </c>
      <c r="AF80" t="s">
        <v>23</v>
      </c>
      <c r="AG80" s="34">
        <v>339.1</v>
      </c>
      <c r="AH80" s="34">
        <v>320</v>
      </c>
      <c r="AI80" s="29">
        <v>347.82608695652175</v>
      </c>
    </row>
    <row r="81" spans="1:36" x14ac:dyDescent="0.25">
      <c r="A81" t="s">
        <v>682</v>
      </c>
      <c r="B81" t="s">
        <v>18</v>
      </c>
      <c r="C81" t="s">
        <v>793</v>
      </c>
      <c r="D81" t="s">
        <v>794</v>
      </c>
      <c r="E81" t="s">
        <v>20</v>
      </c>
      <c r="F81" t="s">
        <v>21</v>
      </c>
      <c r="G81" t="s">
        <v>792</v>
      </c>
      <c r="H81">
        <v>33</v>
      </c>
      <c r="I81" t="s">
        <v>9</v>
      </c>
      <c r="J81">
        <v>33</v>
      </c>
      <c r="K81">
        <v>15600</v>
      </c>
      <c r="L81">
        <v>116</v>
      </c>
      <c r="M81">
        <v>135</v>
      </c>
      <c r="N81">
        <v>70</v>
      </c>
      <c r="P81" s="6">
        <v>4.4871794871794872</v>
      </c>
      <c r="Q81" s="6">
        <v>0.51851851851851849</v>
      </c>
      <c r="AF81" t="s">
        <v>23</v>
      </c>
      <c r="AG81" s="34">
        <v>118.76</v>
      </c>
      <c r="AH81" s="34">
        <v>320</v>
      </c>
      <c r="AI81" s="29">
        <v>347.82608695652175</v>
      </c>
    </row>
    <row r="82" spans="1:36" x14ac:dyDescent="0.25">
      <c r="A82" t="s">
        <v>682</v>
      </c>
      <c r="B82" t="s">
        <v>18</v>
      </c>
      <c r="C82" t="s">
        <v>793</v>
      </c>
      <c r="D82" t="s">
        <v>794</v>
      </c>
      <c r="E82" t="s">
        <v>20</v>
      </c>
      <c r="F82" t="s">
        <v>21</v>
      </c>
      <c r="G82" t="s">
        <v>792</v>
      </c>
      <c r="H82">
        <v>33</v>
      </c>
      <c r="I82" t="s">
        <v>9</v>
      </c>
      <c r="J82">
        <v>33</v>
      </c>
      <c r="K82">
        <v>15600</v>
      </c>
      <c r="L82">
        <v>116</v>
      </c>
      <c r="M82">
        <v>135</v>
      </c>
      <c r="N82">
        <v>70</v>
      </c>
      <c r="P82" s="6">
        <v>4.4871794871794872</v>
      </c>
      <c r="Q82" s="6">
        <v>0.51851851851851849</v>
      </c>
      <c r="AF82" t="s">
        <v>23</v>
      </c>
      <c r="AG82" s="34">
        <v>138.1</v>
      </c>
      <c r="AH82" s="34">
        <v>400</v>
      </c>
      <c r="AI82" s="29">
        <v>434.78260869565213</v>
      </c>
    </row>
    <row r="83" spans="1:36" x14ac:dyDescent="0.25">
      <c r="A83" t="s">
        <v>682</v>
      </c>
      <c r="B83" t="s">
        <v>18</v>
      </c>
      <c r="C83" t="s">
        <v>793</v>
      </c>
      <c r="D83" t="s">
        <v>794</v>
      </c>
      <c r="E83" t="s">
        <v>20</v>
      </c>
      <c r="F83" t="s">
        <v>21</v>
      </c>
      <c r="G83" t="s">
        <v>792</v>
      </c>
      <c r="H83">
        <v>33</v>
      </c>
      <c r="I83" t="s">
        <v>9</v>
      </c>
      <c r="J83">
        <v>33</v>
      </c>
      <c r="K83">
        <v>15600</v>
      </c>
      <c r="L83">
        <v>116</v>
      </c>
      <c r="M83">
        <v>135</v>
      </c>
      <c r="N83">
        <v>70</v>
      </c>
      <c r="P83" s="6">
        <v>4.4871794871794872</v>
      </c>
      <c r="Q83" s="6">
        <v>0.51851851851851849</v>
      </c>
      <c r="AF83" t="s">
        <v>23</v>
      </c>
      <c r="AG83" s="35">
        <v>334.7</v>
      </c>
      <c r="AH83" s="35">
        <v>400</v>
      </c>
      <c r="AI83" s="29">
        <v>434.78260869565213</v>
      </c>
    </row>
    <row r="84" spans="1:36" x14ac:dyDescent="0.25">
      <c r="A84" t="s">
        <v>682</v>
      </c>
      <c r="B84" t="s">
        <v>18</v>
      </c>
      <c r="C84" t="s">
        <v>793</v>
      </c>
      <c r="D84" t="s">
        <v>794</v>
      </c>
      <c r="E84" t="s">
        <v>20</v>
      </c>
      <c r="F84" t="s">
        <v>21</v>
      </c>
      <c r="G84" t="s">
        <v>792</v>
      </c>
      <c r="H84">
        <v>33</v>
      </c>
      <c r="I84" t="s">
        <v>9</v>
      </c>
      <c r="J84">
        <v>33</v>
      </c>
      <c r="K84">
        <v>15600</v>
      </c>
      <c r="L84">
        <v>116</v>
      </c>
      <c r="M84">
        <v>135</v>
      </c>
      <c r="N84">
        <v>70</v>
      </c>
      <c r="P84" s="6">
        <v>4.4871794871794872</v>
      </c>
      <c r="Q84" s="6">
        <v>0.51851851851851849</v>
      </c>
      <c r="AF84" t="s">
        <v>23</v>
      </c>
      <c r="AG84" s="34">
        <v>334.7</v>
      </c>
      <c r="AH84" s="34">
        <v>400</v>
      </c>
      <c r="AI84" s="29">
        <v>434.78260869565213</v>
      </c>
    </row>
    <row r="85" spans="1:36" x14ac:dyDescent="0.25">
      <c r="A85" t="s">
        <v>682</v>
      </c>
      <c r="B85" t="s">
        <v>18</v>
      </c>
      <c r="C85" t="s">
        <v>793</v>
      </c>
      <c r="D85" t="s">
        <v>794</v>
      </c>
      <c r="E85" t="s">
        <v>20</v>
      </c>
      <c r="F85" t="s">
        <v>21</v>
      </c>
      <c r="G85" t="s">
        <v>792</v>
      </c>
      <c r="H85">
        <v>33</v>
      </c>
      <c r="I85" t="s">
        <v>9</v>
      </c>
      <c r="J85">
        <v>33</v>
      </c>
      <c r="K85">
        <v>15600</v>
      </c>
      <c r="L85">
        <v>116</v>
      </c>
      <c r="M85">
        <v>135</v>
      </c>
      <c r="N85">
        <v>70</v>
      </c>
      <c r="P85" s="6">
        <v>4.4871794871794872</v>
      </c>
      <c r="Q85" s="6">
        <v>0.51851851851851849</v>
      </c>
      <c r="AF85" t="s">
        <v>23</v>
      </c>
      <c r="AG85" s="35">
        <v>334.7</v>
      </c>
      <c r="AH85" s="35">
        <v>400</v>
      </c>
      <c r="AI85" s="29">
        <v>434.78260869565213</v>
      </c>
    </row>
    <row r="86" spans="1:36" x14ac:dyDescent="0.25">
      <c r="A86" t="s">
        <v>682</v>
      </c>
      <c r="B86" t="s">
        <v>18</v>
      </c>
      <c r="C86" t="s">
        <v>793</v>
      </c>
      <c r="D86" t="s">
        <v>794</v>
      </c>
      <c r="E86" t="s">
        <v>20</v>
      </c>
      <c r="F86" t="s">
        <v>21</v>
      </c>
      <c r="G86" t="s">
        <v>792</v>
      </c>
      <c r="H86">
        <v>33</v>
      </c>
      <c r="I86" t="s">
        <v>9</v>
      </c>
      <c r="J86">
        <v>33</v>
      </c>
      <c r="K86">
        <v>15600</v>
      </c>
      <c r="L86">
        <v>116</v>
      </c>
      <c r="M86">
        <v>135</v>
      </c>
      <c r="N86">
        <v>70</v>
      </c>
      <c r="P86" s="6">
        <v>4.4871794871794872</v>
      </c>
      <c r="Q86" s="6">
        <v>0.51851851851851849</v>
      </c>
      <c r="AF86" t="s">
        <v>23</v>
      </c>
      <c r="AG86" s="34">
        <v>311.60000000000002</v>
      </c>
      <c r="AH86" s="34">
        <v>400</v>
      </c>
      <c r="AI86" s="29">
        <v>434.78260869565213</v>
      </c>
    </row>
    <row r="87" spans="1:36" x14ac:dyDescent="0.25">
      <c r="A87" t="s">
        <v>682</v>
      </c>
      <c r="B87" t="s">
        <v>18</v>
      </c>
      <c r="C87" t="s">
        <v>793</v>
      </c>
      <c r="D87" t="s">
        <v>794</v>
      </c>
      <c r="E87" t="s">
        <v>20</v>
      </c>
      <c r="F87" t="s">
        <v>21</v>
      </c>
      <c r="G87" t="s">
        <v>792</v>
      </c>
      <c r="H87">
        <v>33</v>
      </c>
      <c r="I87" t="s">
        <v>9</v>
      </c>
      <c r="J87">
        <v>33</v>
      </c>
      <c r="K87">
        <v>15600</v>
      </c>
      <c r="L87">
        <v>116</v>
      </c>
      <c r="M87">
        <v>135</v>
      </c>
      <c r="N87">
        <v>70</v>
      </c>
      <c r="P87" s="6">
        <v>4.4871794871794872</v>
      </c>
      <c r="Q87" s="6">
        <v>0.51851851851851849</v>
      </c>
      <c r="AF87" t="s">
        <v>23</v>
      </c>
      <c r="AG87" s="35">
        <v>310.39999999999998</v>
      </c>
      <c r="AH87" s="35">
        <v>400</v>
      </c>
      <c r="AI87" s="29">
        <v>434.78260869565213</v>
      </c>
    </row>
    <row r="88" spans="1:36" x14ac:dyDescent="0.25">
      <c r="A88" t="s">
        <v>682</v>
      </c>
      <c r="B88" t="s">
        <v>18</v>
      </c>
      <c r="C88" t="s">
        <v>793</v>
      </c>
      <c r="D88" t="s">
        <v>794</v>
      </c>
      <c r="E88" t="s">
        <v>20</v>
      </c>
      <c r="F88" t="s">
        <v>21</v>
      </c>
      <c r="G88" t="s">
        <v>792</v>
      </c>
      <c r="H88">
        <v>33</v>
      </c>
      <c r="I88" t="s">
        <v>9</v>
      </c>
      <c r="J88">
        <v>33</v>
      </c>
      <c r="K88">
        <v>15600</v>
      </c>
      <c r="L88">
        <v>116</v>
      </c>
      <c r="M88">
        <v>135</v>
      </c>
      <c r="N88">
        <v>70</v>
      </c>
      <c r="P88" s="6">
        <v>4.4871794871794872</v>
      </c>
      <c r="Q88" s="6">
        <v>0.51851851851851849</v>
      </c>
      <c r="AF88" t="s">
        <v>23</v>
      </c>
      <c r="AG88" s="35">
        <v>287.2</v>
      </c>
      <c r="AH88" s="35">
        <v>400</v>
      </c>
      <c r="AI88" s="29">
        <v>434.78260869565213</v>
      </c>
    </row>
    <row r="89" spans="1:36" x14ac:dyDescent="0.25">
      <c r="A89" t="s">
        <v>682</v>
      </c>
      <c r="B89" t="s">
        <v>18</v>
      </c>
      <c r="C89" t="s">
        <v>793</v>
      </c>
      <c r="D89" t="s">
        <v>794</v>
      </c>
      <c r="E89" t="s">
        <v>20</v>
      </c>
      <c r="F89" t="s">
        <v>21</v>
      </c>
      <c r="G89" t="s">
        <v>792</v>
      </c>
      <c r="H89">
        <v>33</v>
      </c>
      <c r="I89" t="s">
        <v>9</v>
      </c>
      <c r="J89">
        <v>33</v>
      </c>
      <c r="K89">
        <v>15600</v>
      </c>
      <c r="L89">
        <v>116</v>
      </c>
      <c r="M89">
        <v>135</v>
      </c>
      <c r="N89">
        <v>70</v>
      </c>
      <c r="P89" s="6">
        <v>4.4871794871794872</v>
      </c>
      <c r="Q89" s="6">
        <v>0.51851851851851849</v>
      </c>
      <c r="AF89" t="s">
        <v>23</v>
      </c>
      <c r="AG89" s="35">
        <v>222.4</v>
      </c>
      <c r="AH89" s="35">
        <v>400</v>
      </c>
      <c r="AI89" s="29">
        <v>434.78260869565213</v>
      </c>
    </row>
    <row r="90" spans="1:36" x14ac:dyDescent="0.25">
      <c r="A90" t="s">
        <v>682</v>
      </c>
      <c r="B90" t="s">
        <v>18</v>
      </c>
      <c r="C90" t="s">
        <v>793</v>
      </c>
      <c r="D90" t="s">
        <v>794</v>
      </c>
      <c r="E90" t="s">
        <v>20</v>
      </c>
      <c r="F90" t="s">
        <v>21</v>
      </c>
      <c r="G90" t="s">
        <v>792</v>
      </c>
      <c r="H90">
        <v>33</v>
      </c>
      <c r="I90" t="s">
        <v>9</v>
      </c>
      <c r="J90">
        <v>33</v>
      </c>
      <c r="K90">
        <v>15600</v>
      </c>
      <c r="L90">
        <v>116</v>
      </c>
      <c r="M90">
        <v>135</v>
      </c>
      <c r="N90">
        <v>70</v>
      </c>
      <c r="P90" s="6">
        <v>4.4871794871794872</v>
      </c>
      <c r="Q90" s="6">
        <v>0.51851851851851849</v>
      </c>
      <c r="AF90" t="s">
        <v>23</v>
      </c>
      <c r="AG90" s="35">
        <v>79.97</v>
      </c>
      <c r="AH90" s="35">
        <v>400</v>
      </c>
      <c r="AI90" s="29">
        <v>434.78260869565213</v>
      </c>
    </row>
    <row r="91" spans="1:36" x14ac:dyDescent="0.25">
      <c r="A91" t="s">
        <v>682</v>
      </c>
      <c r="B91" t="s">
        <v>18</v>
      </c>
      <c r="C91" t="s">
        <v>793</v>
      </c>
      <c r="D91" t="s">
        <v>794</v>
      </c>
      <c r="E91" t="s">
        <v>20</v>
      </c>
      <c r="F91" t="s">
        <v>21</v>
      </c>
      <c r="G91" t="s">
        <v>792</v>
      </c>
      <c r="H91">
        <v>33</v>
      </c>
      <c r="I91" t="s">
        <v>9</v>
      </c>
      <c r="J91">
        <v>33</v>
      </c>
      <c r="K91">
        <v>15600</v>
      </c>
      <c r="L91">
        <v>116</v>
      </c>
      <c r="M91">
        <v>135</v>
      </c>
      <c r="N91">
        <v>70</v>
      </c>
      <c r="P91" s="6">
        <v>4.4871794871794872</v>
      </c>
      <c r="Q91" s="6">
        <v>0.51851851851851849</v>
      </c>
      <c r="AF91" t="s">
        <v>23</v>
      </c>
      <c r="AG91" s="34">
        <v>74.849999999999994</v>
      </c>
      <c r="AH91" s="34">
        <v>400</v>
      </c>
      <c r="AI91" s="29">
        <v>434.78260869565213</v>
      </c>
    </row>
    <row r="92" spans="1:36" x14ac:dyDescent="0.25">
      <c r="A92" t="s">
        <v>682</v>
      </c>
      <c r="B92" t="s">
        <v>18</v>
      </c>
      <c r="C92" t="s">
        <v>793</v>
      </c>
      <c r="D92" t="s">
        <v>794</v>
      </c>
      <c r="E92" t="s">
        <v>20</v>
      </c>
      <c r="F92" t="s">
        <v>21</v>
      </c>
      <c r="G92" t="s">
        <v>792</v>
      </c>
      <c r="H92">
        <v>33</v>
      </c>
      <c r="I92" t="s">
        <v>9</v>
      </c>
      <c r="J92">
        <v>33</v>
      </c>
      <c r="K92">
        <v>15600</v>
      </c>
      <c r="L92">
        <v>116</v>
      </c>
      <c r="M92">
        <v>135</v>
      </c>
      <c r="N92">
        <v>70</v>
      </c>
      <c r="P92" s="6">
        <v>4.4871794871794872</v>
      </c>
      <c r="Q92" s="6">
        <v>0.51851851851851849</v>
      </c>
      <c r="AF92" t="s">
        <v>772</v>
      </c>
      <c r="AG92" s="31">
        <v>112.81</v>
      </c>
      <c r="AH92" s="31">
        <v>70</v>
      </c>
      <c r="AI92" s="29">
        <v>89.53845923585358</v>
      </c>
      <c r="AJ92" s="37" t="s">
        <v>960</v>
      </c>
    </row>
    <row r="93" spans="1:36" x14ac:dyDescent="0.25">
      <c r="A93" t="s">
        <v>682</v>
      </c>
      <c r="B93" t="s">
        <v>18</v>
      </c>
      <c r="C93" t="s">
        <v>793</v>
      </c>
      <c r="D93" t="s">
        <v>794</v>
      </c>
      <c r="E93" t="s">
        <v>20</v>
      </c>
      <c r="F93" t="s">
        <v>21</v>
      </c>
      <c r="G93" t="s">
        <v>792</v>
      </c>
      <c r="H93">
        <v>33</v>
      </c>
      <c r="I93" t="s">
        <v>9</v>
      </c>
      <c r="J93">
        <v>33</v>
      </c>
      <c r="K93">
        <v>15600</v>
      </c>
      <c r="L93">
        <v>116</v>
      </c>
      <c r="M93">
        <v>135</v>
      </c>
      <c r="N93">
        <v>70</v>
      </c>
      <c r="P93" s="6">
        <v>4.4871794871794872</v>
      </c>
      <c r="Q93" s="6">
        <v>0.51851851851851849</v>
      </c>
      <c r="AF93" t="s">
        <v>772</v>
      </c>
      <c r="AG93" s="31">
        <v>113.36</v>
      </c>
      <c r="AH93" s="31">
        <v>100</v>
      </c>
      <c r="AI93" s="29">
        <v>124.62757697523142</v>
      </c>
      <c r="AJ93" s="37" t="s">
        <v>961</v>
      </c>
    </row>
    <row r="94" spans="1:36" x14ac:dyDescent="0.25">
      <c r="A94" t="s">
        <v>682</v>
      </c>
      <c r="B94" t="s">
        <v>18</v>
      </c>
      <c r="C94" t="s">
        <v>793</v>
      </c>
      <c r="D94" t="s">
        <v>794</v>
      </c>
      <c r="E94" t="s">
        <v>20</v>
      </c>
      <c r="F94" t="s">
        <v>21</v>
      </c>
      <c r="G94" t="s">
        <v>792</v>
      </c>
      <c r="H94">
        <v>33</v>
      </c>
      <c r="I94" t="s">
        <v>9</v>
      </c>
      <c r="J94">
        <v>33</v>
      </c>
      <c r="K94">
        <v>15600</v>
      </c>
      <c r="L94">
        <v>116</v>
      </c>
      <c r="M94">
        <v>135</v>
      </c>
      <c r="N94">
        <v>70</v>
      </c>
      <c r="P94" s="6">
        <v>4.4871794871794872</v>
      </c>
      <c r="Q94" s="6">
        <v>0.51851851851851849</v>
      </c>
      <c r="AF94" t="s">
        <v>772</v>
      </c>
      <c r="AG94" s="75">
        <v>120.25</v>
      </c>
      <c r="AH94" s="31">
        <v>150</v>
      </c>
      <c r="AI94" s="29">
        <v>182.04091518072988</v>
      </c>
      <c r="AJ94" s="62" t="s">
        <v>962</v>
      </c>
    </row>
    <row r="95" spans="1:36" x14ac:dyDescent="0.25">
      <c r="A95" t="s">
        <v>682</v>
      </c>
      <c r="B95" t="s">
        <v>18</v>
      </c>
      <c r="C95" t="s">
        <v>793</v>
      </c>
      <c r="D95" t="s">
        <v>794</v>
      </c>
      <c r="E95" t="s">
        <v>20</v>
      </c>
      <c r="F95" t="s">
        <v>21</v>
      </c>
      <c r="G95" t="s">
        <v>792</v>
      </c>
      <c r="H95">
        <v>33</v>
      </c>
      <c r="I95" t="s">
        <v>9</v>
      </c>
      <c r="J95">
        <v>33</v>
      </c>
      <c r="K95">
        <v>15600</v>
      </c>
      <c r="L95">
        <v>116</v>
      </c>
      <c r="M95">
        <v>135</v>
      </c>
      <c r="N95">
        <v>70</v>
      </c>
      <c r="P95" s="6">
        <v>4.4871794871794872</v>
      </c>
      <c r="Q95" s="6">
        <v>0.51851851851851849</v>
      </c>
      <c r="AF95" t="s">
        <v>772</v>
      </c>
      <c r="AG95" s="31">
        <v>247.14</v>
      </c>
      <c r="AH95" s="31">
        <v>200</v>
      </c>
      <c r="AI95" s="29">
        <v>222.22222222222223</v>
      </c>
      <c r="AJ95" t="s">
        <v>963</v>
      </c>
    </row>
    <row r="96" spans="1:36" x14ac:dyDescent="0.25">
      <c r="A96" t="s">
        <v>682</v>
      </c>
      <c r="B96" t="s">
        <v>18</v>
      </c>
      <c r="C96" t="s">
        <v>793</v>
      </c>
      <c r="D96" t="s">
        <v>794</v>
      </c>
      <c r="E96" t="s">
        <v>20</v>
      </c>
      <c r="F96" t="s">
        <v>21</v>
      </c>
      <c r="G96" t="s">
        <v>792</v>
      </c>
      <c r="H96">
        <v>33</v>
      </c>
      <c r="I96" t="s">
        <v>9</v>
      </c>
      <c r="J96">
        <v>33</v>
      </c>
      <c r="K96">
        <v>15600</v>
      </c>
      <c r="L96">
        <v>116</v>
      </c>
      <c r="M96">
        <v>135</v>
      </c>
      <c r="N96">
        <v>70</v>
      </c>
      <c r="P96" s="6">
        <v>4.4871794871794872</v>
      </c>
      <c r="Q96" s="6">
        <v>0.51851851851851849</v>
      </c>
      <c r="AF96" t="s">
        <v>772</v>
      </c>
      <c r="AG96" s="31">
        <v>75</v>
      </c>
      <c r="AH96" s="31">
        <v>250</v>
      </c>
      <c r="AI96" s="29">
        <v>277.77777777777777</v>
      </c>
      <c r="AJ96" t="s">
        <v>964</v>
      </c>
    </row>
    <row r="97" spans="1:36" x14ac:dyDescent="0.25">
      <c r="A97" t="s">
        <v>682</v>
      </c>
      <c r="B97" t="s">
        <v>18</v>
      </c>
      <c r="C97" t="s">
        <v>795</v>
      </c>
      <c r="D97" t="s">
        <v>791</v>
      </c>
      <c r="E97" t="s">
        <v>20</v>
      </c>
      <c r="F97" t="s">
        <v>21</v>
      </c>
      <c r="G97" t="s">
        <v>792</v>
      </c>
      <c r="H97">
        <v>28</v>
      </c>
      <c r="I97" t="s">
        <v>9</v>
      </c>
      <c r="J97">
        <v>28</v>
      </c>
      <c r="K97">
        <v>2600</v>
      </c>
      <c r="L97">
        <v>104</v>
      </c>
      <c r="M97">
        <v>25</v>
      </c>
      <c r="N97">
        <v>40</v>
      </c>
      <c r="P97" s="6">
        <v>15.384615384615385</v>
      </c>
      <c r="Q97" s="6">
        <v>1.6</v>
      </c>
      <c r="AF97" t="s">
        <v>772</v>
      </c>
      <c r="AG97" s="31">
        <v>217.35</v>
      </c>
      <c r="AH97" s="31">
        <v>320</v>
      </c>
      <c r="AI97" s="29">
        <v>347.82608695652175</v>
      </c>
      <c r="AJ97" t="s">
        <v>965</v>
      </c>
    </row>
    <row r="98" spans="1:36" x14ac:dyDescent="0.25">
      <c r="A98" t="s">
        <v>682</v>
      </c>
      <c r="B98" t="s">
        <v>18</v>
      </c>
      <c r="C98" t="s">
        <v>795</v>
      </c>
      <c r="D98" t="s">
        <v>791</v>
      </c>
      <c r="E98" t="s">
        <v>20</v>
      </c>
      <c r="F98" t="s">
        <v>21</v>
      </c>
      <c r="G98" t="s">
        <v>792</v>
      </c>
      <c r="H98">
        <v>28</v>
      </c>
      <c r="I98" t="s">
        <v>9</v>
      </c>
      <c r="J98">
        <v>28</v>
      </c>
      <c r="K98">
        <v>2600</v>
      </c>
      <c r="L98">
        <v>104</v>
      </c>
      <c r="M98">
        <v>25</v>
      </c>
      <c r="N98">
        <v>40</v>
      </c>
      <c r="P98" s="6">
        <v>15.384615384615385</v>
      </c>
      <c r="Q98" s="6">
        <v>1.6</v>
      </c>
      <c r="AF98" t="s">
        <v>772</v>
      </c>
      <c r="AG98">
        <v>138.18</v>
      </c>
      <c r="AH98" s="31">
        <v>400</v>
      </c>
      <c r="AI98" s="29">
        <v>434.78260869565213</v>
      </c>
      <c r="AJ98" s="37" t="s">
        <v>966</v>
      </c>
    </row>
    <row r="99" spans="1:36" x14ac:dyDescent="0.25">
      <c r="A99" t="s">
        <v>682</v>
      </c>
      <c r="B99" t="s">
        <v>18</v>
      </c>
      <c r="C99" t="s">
        <v>795</v>
      </c>
      <c r="D99" t="s">
        <v>791</v>
      </c>
      <c r="E99" t="s">
        <v>20</v>
      </c>
      <c r="F99" t="s">
        <v>21</v>
      </c>
      <c r="G99" t="s">
        <v>792</v>
      </c>
      <c r="H99">
        <v>28</v>
      </c>
      <c r="I99" t="s">
        <v>9</v>
      </c>
      <c r="J99">
        <v>28</v>
      </c>
      <c r="K99">
        <v>2600</v>
      </c>
      <c r="L99">
        <v>104</v>
      </c>
      <c r="M99">
        <v>25</v>
      </c>
      <c r="N99">
        <v>45</v>
      </c>
      <c r="P99" s="6">
        <v>17.30769230769231</v>
      </c>
      <c r="Q99" s="6">
        <v>1.8</v>
      </c>
    </row>
    <row r="100" spans="1:36" x14ac:dyDescent="0.25">
      <c r="A100" t="s">
        <v>682</v>
      </c>
      <c r="B100" t="s">
        <v>18</v>
      </c>
      <c r="C100" t="s">
        <v>795</v>
      </c>
      <c r="D100" t="s">
        <v>791</v>
      </c>
      <c r="E100" t="s">
        <v>20</v>
      </c>
      <c r="F100" t="s">
        <v>21</v>
      </c>
      <c r="G100" t="s">
        <v>792</v>
      </c>
      <c r="H100">
        <v>28</v>
      </c>
      <c r="I100" t="s">
        <v>9</v>
      </c>
      <c r="J100">
        <v>28</v>
      </c>
      <c r="K100">
        <v>2600</v>
      </c>
      <c r="L100">
        <v>104</v>
      </c>
      <c r="M100">
        <v>25</v>
      </c>
      <c r="N100">
        <v>40</v>
      </c>
      <c r="P100" s="6">
        <v>15.384615384615385</v>
      </c>
      <c r="Q100" s="6">
        <v>1.6</v>
      </c>
    </row>
    <row r="101" spans="1:36" x14ac:dyDescent="0.25">
      <c r="A101" t="s">
        <v>682</v>
      </c>
      <c r="B101" t="s">
        <v>18</v>
      </c>
      <c r="C101" t="s">
        <v>795</v>
      </c>
      <c r="D101" t="s">
        <v>791</v>
      </c>
      <c r="E101" t="s">
        <v>20</v>
      </c>
      <c r="F101" t="s">
        <v>21</v>
      </c>
      <c r="G101" t="s">
        <v>792</v>
      </c>
      <c r="H101">
        <v>28</v>
      </c>
      <c r="I101" t="s">
        <v>9</v>
      </c>
      <c r="J101">
        <v>28</v>
      </c>
      <c r="K101">
        <v>2600</v>
      </c>
      <c r="L101">
        <v>104</v>
      </c>
      <c r="M101">
        <v>25</v>
      </c>
      <c r="N101">
        <v>45</v>
      </c>
      <c r="P101" s="6">
        <v>17.30769230769231</v>
      </c>
      <c r="Q101" s="6">
        <v>1.8</v>
      </c>
    </row>
    <row r="102" spans="1:36" x14ac:dyDescent="0.25">
      <c r="A102" t="s">
        <v>682</v>
      </c>
      <c r="B102" t="s">
        <v>18</v>
      </c>
      <c r="C102" t="s">
        <v>795</v>
      </c>
      <c r="D102" t="s">
        <v>791</v>
      </c>
      <c r="E102" t="s">
        <v>20</v>
      </c>
      <c r="F102" t="s">
        <v>21</v>
      </c>
      <c r="G102" t="s">
        <v>792</v>
      </c>
      <c r="H102">
        <v>28</v>
      </c>
      <c r="I102" t="s">
        <v>9</v>
      </c>
      <c r="J102">
        <v>28</v>
      </c>
      <c r="K102">
        <v>2600</v>
      </c>
      <c r="L102">
        <v>104</v>
      </c>
      <c r="M102">
        <v>25</v>
      </c>
      <c r="N102">
        <v>45</v>
      </c>
      <c r="P102" s="6">
        <v>17.30769230769231</v>
      </c>
      <c r="Q102" s="6">
        <v>1.8</v>
      </c>
    </row>
    <row r="103" spans="1:36" x14ac:dyDescent="0.25">
      <c r="A103" t="s">
        <v>682</v>
      </c>
      <c r="B103" t="s">
        <v>18</v>
      </c>
      <c r="C103" t="s">
        <v>795</v>
      </c>
      <c r="D103" t="s">
        <v>791</v>
      </c>
      <c r="E103" t="s">
        <v>20</v>
      </c>
      <c r="F103" t="s">
        <v>21</v>
      </c>
      <c r="G103" t="s">
        <v>792</v>
      </c>
      <c r="H103">
        <v>28</v>
      </c>
      <c r="I103" t="s">
        <v>9</v>
      </c>
      <c r="J103">
        <v>28</v>
      </c>
      <c r="K103">
        <v>2600</v>
      </c>
      <c r="L103">
        <v>104</v>
      </c>
      <c r="M103">
        <v>25</v>
      </c>
      <c r="N103">
        <v>45</v>
      </c>
      <c r="P103" s="6">
        <v>17.30769230769231</v>
      </c>
      <c r="Q103" s="6">
        <v>1.8</v>
      </c>
    </row>
    <row r="104" spans="1:36" x14ac:dyDescent="0.25">
      <c r="A104" t="s">
        <v>682</v>
      </c>
      <c r="B104" t="s">
        <v>18</v>
      </c>
      <c r="C104" t="s">
        <v>795</v>
      </c>
      <c r="D104" t="s">
        <v>791</v>
      </c>
      <c r="E104" t="s">
        <v>20</v>
      </c>
      <c r="F104" t="s">
        <v>21</v>
      </c>
      <c r="G104" t="s">
        <v>792</v>
      </c>
      <c r="H104">
        <v>28</v>
      </c>
      <c r="I104" t="s">
        <v>9</v>
      </c>
      <c r="J104">
        <v>28</v>
      </c>
      <c r="K104">
        <v>2600</v>
      </c>
      <c r="L104">
        <v>104</v>
      </c>
      <c r="M104">
        <v>25</v>
      </c>
      <c r="N104">
        <v>45</v>
      </c>
      <c r="P104" s="6">
        <v>17.30769230769231</v>
      </c>
      <c r="Q104" s="6">
        <v>1.8</v>
      </c>
    </row>
    <row r="105" spans="1:36" x14ac:dyDescent="0.25">
      <c r="A105" t="s">
        <v>682</v>
      </c>
      <c r="B105" t="s">
        <v>18</v>
      </c>
      <c r="C105" t="s">
        <v>795</v>
      </c>
      <c r="D105" t="s">
        <v>791</v>
      </c>
      <c r="E105" t="s">
        <v>20</v>
      </c>
      <c r="F105" t="s">
        <v>21</v>
      </c>
      <c r="G105" t="s">
        <v>792</v>
      </c>
      <c r="H105">
        <v>28</v>
      </c>
      <c r="I105" t="s">
        <v>9</v>
      </c>
      <c r="J105">
        <v>28</v>
      </c>
      <c r="K105">
        <v>2600</v>
      </c>
      <c r="L105">
        <v>104</v>
      </c>
      <c r="M105">
        <v>25</v>
      </c>
      <c r="N105">
        <v>45</v>
      </c>
      <c r="P105" s="6">
        <v>17.30769230769231</v>
      </c>
      <c r="Q105" s="6">
        <v>1.8</v>
      </c>
    </row>
    <row r="106" spans="1:36" x14ac:dyDescent="0.25">
      <c r="A106" t="s">
        <v>682</v>
      </c>
      <c r="B106" t="s">
        <v>18</v>
      </c>
      <c r="C106" t="s">
        <v>795</v>
      </c>
      <c r="D106" t="s">
        <v>791</v>
      </c>
      <c r="E106" t="s">
        <v>20</v>
      </c>
      <c r="F106" t="s">
        <v>21</v>
      </c>
      <c r="G106" t="s">
        <v>792</v>
      </c>
      <c r="H106">
        <v>28</v>
      </c>
      <c r="I106" t="s">
        <v>9</v>
      </c>
      <c r="J106">
        <v>28</v>
      </c>
      <c r="K106">
        <v>2600</v>
      </c>
      <c r="L106">
        <v>104</v>
      </c>
      <c r="M106">
        <v>25</v>
      </c>
      <c r="N106">
        <v>86</v>
      </c>
      <c r="P106" s="6">
        <v>33.07692307692308</v>
      </c>
      <c r="Q106" s="6">
        <v>3.44</v>
      </c>
    </row>
    <row r="107" spans="1:36" x14ac:dyDescent="0.25">
      <c r="A107" t="s">
        <v>682</v>
      </c>
      <c r="B107" t="s">
        <v>18</v>
      </c>
      <c r="C107" t="s">
        <v>796</v>
      </c>
      <c r="D107" t="s">
        <v>791</v>
      </c>
      <c r="E107" t="s">
        <v>20</v>
      </c>
      <c r="F107" t="s">
        <v>21</v>
      </c>
      <c r="G107" t="s">
        <v>792</v>
      </c>
      <c r="H107">
        <v>28</v>
      </c>
      <c r="I107" t="s">
        <v>9</v>
      </c>
      <c r="J107">
        <v>28</v>
      </c>
      <c r="K107">
        <v>2722</v>
      </c>
      <c r="L107">
        <v>108.9</v>
      </c>
      <c r="M107">
        <v>25</v>
      </c>
      <c r="N107">
        <v>335</v>
      </c>
      <c r="P107" s="6">
        <v>123.07127112417341</v>
      </c>
      <c r="Q107" s="6">
        <v>13.4</v>
      </c>
    </row>
    <row r="108" spans="1:36" x14ac:dyDescent="0.25">
      <c r="A108" t="s">
        <v>682</v>
      </c>
      <c r="B108" t="s">
        <v>18</v>
      </c>
      <c r="C108" t="s">
        <v>796</v>
      </c>
      <c r="D108" t="s">
        <v>791</v>
      </c>
      <c r="E108" t="s">
        <v>20</v>
      </c>
      <c r="F108" t="s">
        <v>21</v>
      </c>
      <c r="G108" t="s">
        <v>792</v>
      </c>
      <c r="H108">
        <v>28</v>
      </c>
      <c r="I108" t="s">
        <v>9</v>
      </c>
      <c r="J108">
        <v>28</v>
      </c>
      <c r="K108">
        <v>2722</v>
      </c>
      <c r="L108">
        <v>108.9</v>
      </c>
      <c r="M108">
        <v>25</v>
      </c>
      <c r="N108">
        <v>335</v>
      </c>
      <c r="P108" s="6">
        <v>123.07127112417341</v>
      </c>
      <c r="Q108" s="6">
        <v>13.4</v>
      </c>
    </row>
    <row r="109" spans="1:36" x14ac:dyDescent="0.25">
      <c r="A109" t="s">
        <v>682</v>
      </c>
      <c r="B109" t="s">
        <v>18</v>
      </c>
      <c r="C109" t="s">
        <v>796</v>
      </c>
      <c r="D109" t="s">
        <v>791</v>
      </c>
      <c r="E109" t="s">
        <v>20</v>
      </c>
      <c r="F109" t="s">
        <v>21</v>
      </c>
      <c r="G109" t="s">
        <v>792</v>
      </c>
      <c r="H109">
        <v>28</v>
      </c>
      <c r="I109" t="s">
        <v>9</v>
      </c>
      <c r="J109">
        <v>28</v>
      </c>
      <c r="K109">
        <v>2722</v>
      </c>
      <c r="L109">
        <v>108.9</v>
      </c>
      <c r="M109">
        <v>25</v>
      </c>
      <c r="N109">
        <v>335</v>
      </c>
      <c r="P109" s="6">
        <v>123.07127112417341</v>
      </c>
      <c r="Q109" s="6">
        <v>13.4</v>
      </c>
    </row>
    <row r="110" spans="1:36" x14ac:dyDescent="0.25">
      <c r="A110" t="s">
        <v>682</v>
      </c>
      <c r="B110" t="s">
        <v>18</v>
      </c>
      <c r="C110" t="s">
        <v>796</v>
      </c>
      <c r="D110" t="s">
        <v>791</v>
      </c>
      <c r="E110" t="s">
        <v>20</v>
      </c>
      <c r="F110" t="s">
        <v>21</v>
      </c>
      <c r="G110" t="s">
        <v>792</v>
      </c>
      <c r="H110">
        <v>28</v>
      </c>
      <c r="I110" t="s">
        <v>9</v>
      </c>
      <c r="J110">
        <v>28</v>
      </c>
      <c r="K110">
        <v>2722</v>
      </c>
      <c r="L110">
        <v>108.9</v>
      </c>
      <c r="M110">
        <v>25</v>
      </c>
      <c r="N110">
        <v>335</v>
      </c>
      <c r="P110" s="6">
        <v>123.07127112417341</v>
      </c>
      <c r="Q110" s="6">
        <v>13.4</v>
      </c>
    </row>
    <row r="111" spans="1:36" x14ac:dyDescent="0.25">
      <c r="A111" t="s">
        <v>682</v>
      </c>
      <c r="B111" t="s">
        <v>18</v>
      </c>
      <c r="C111" t="s">
        <v>796</v>
      </c>
      <c r="D111" t="s">
        <v>791</v>
      </c>
      <c r="E111" t="s">
        <v>20</v>
      </c>
      <c r="F111" t="s">
        <v>21</v>
      </c>
      <c r="G111" t="s">
        <v>792</v>
      </c>
      <c r="H111">
        <v>28</v>
      </c>
      <c r="I111" t="s">
        <v>9</v>
      </c>
      <c r="J111">
        <v>28</v>
      </c>
      <c r="K111">
        <v>2722</v>
      </c>
      <c r="L111">
        <v>108.9</v>
      </c>
      <c r="M111">
        <v>25</v>
      </c>
      <c r="N111">
        <v>355</v>
      </c>
      <c r="P111" s="6">
        <v>130.41880969875092</v>
      </c>
      <c r="Q111" s="6">
        <v>14.2</v>
      </c>
    </row>
    <row r="112" spans="1:36" x14ac:dyDescent="0.25">
      <c r="A112" t="s">
        <v>682</v>
      </c>
      <c r="B112" t="s">
        <v>18</v>
      </c>
      <c r="C112" t="s">
        <v>796</v>
      </c>
      <c r="D112" t="s">
        <v>791</v>
      </c>
      <c r="E112" t="s">
        <v>20</v>
      </c>
      <c r="F112" t="s">
        <v>21</v>
      </c>
      <c r="G112" t="s">
        <v>792</v>
      </c>
      <c r="H112">
        <v>28</v>
      </c>
      <c r="I112" t="s">
        <v>9</v>
      </c>
      <c r="J112">
        <v>28</v>
      </c>
      <c r="K112">
        <v>2722</v>
      </c>
      <c r="L112">
        <v>108.9</v>
      </c>
      <c r="M112">
        <v>25</v>
      </c>
      <c r="N112">
        <v>285</v>
      </c>
      <c r="P112" s="6">
        <v>104.70242468772962</v>
      </c>
      <c r="Q112" s="6">
        <v>11.4</v>
      </c>
    </row>
    <row r="113" spans="1:17" x14ac:dyDescent="0.25">
      <c r="A113" t="s">
        <v>682</v>
      </c>
      <c r="B113" t="s">
        <v>18</v>
      </c>
      <c r="C113" t="s">
        <v>796</v>
      </c>
      <c r="D113" t="s">
        <v>791</v>
      </c>
      <c r="E113" t="s">
        <v>20</v>
      </c>
      <c r="F113" t="s">
        <v>21</v>
      </c>
      <c r="G113" t="s">
        <v>792</v>
      </c>
      <c r="H113">
        <v>28</v>
      </c>
      <c r="I113" t="s">
        <v>9</v>
      </c>
      <c r="J113">
        <v>28</v>
      </c>
      <c r="K113">
        <v>2722</v>
      </c>
      <c r="L113">
        <v>108.9</v>
      </c>
      <c r="M113">
        <v>25</v>
      </c>
      <c r="N113">
        <v>285</v>
      </c>
      <c r="P113" s="6">
        <v>104.70242468772962</v>
      </c>
      <c r="Q113" s="6">
        <v>11.4</v>
      </c>
    </row>
    <row r="114" spans="1:17" x14ac:dyDescent="0.25">
      <c r="A114" t="s">
        <v>682</v>
      </c>
      <c r="B114" t="s">
        <v>18</v>
      </c>
      <c r="C114" t="s">
        <v>797</v>
      </c>
      <c r="D114" t="s">
        <v>794</v>
      </c>
      <c r="E114" t="s">
        <v>20</v>
      </c>
      <c r="F114" t="s">
        <v>21</v>
      </c>
      <c r="G114" t="s">
        <v>792</v>
      </c>
      <c r="H114">
        <v>32</v>
      </c>
      <c r="I114" t="s">
        <v>9</v>
      </c>
      <c r="J114">
        <v>32</v>
      </c>
      <c r="K114">
        <v>9766.15</v>
      </c>
      <c r="L114">
        <v>113.88</v>
      </c>
      <c r="M114">
        <v>85.76</v>
      </c>
      <c r="N114">
        <v>160</v>
      </c>
      <c r="P114" s="6">
        <v>16.383119243509473</v>
      </c>
      <c r="Q114" s="6">
        <v>1.8656716417910446</v>
      </c>
    </row>
    <row r="115" spans="1:17" x14ac:dyDescent="0.25">
      <c r="A115" t="s">
        <v>682</v>
      </c>
      <c r="B115" t="s">
        <v>18</v>
      </c>
      <c r="C115" t="s">
        <v>797</v>
      </c>
      <c r="D115" t="s">
        <v>794</v>
      </c>
      <c r="E115" t="s">
        <v>20</v>
      </c>
      <c r="F115" t="s">
        <v>21</v>
      </c>
      <c r="G115" t="s">
        <v>792</v>
      </c>
      <c r="H115">
        <v>32</v>
      </c>
      <c r="I115" t="s">
        <v>9</v>
      </c>
      <c r="J115">
        <v>32</v>
      </c>
      <c r="K115">
        <v>9766.15</v>
      </c>
      <c r="L115">
        <v>113.88</v>
      </c>
      <c r="M115">
        <v>85.76</v>
      </c>
      <c r="N115">
        <v>160</v>
      </c>
      <c r="P115" s="6">
        <v>16.383119243509473</v>
      </c>
      <c r="Q115" s="6">
        <v>1.8656716417910446</v>
      </c>
    </row>
    <row r="116" spans="1:17" x14ac:dyDescent="0.25">
      <c r="A116" t="s">
        <v>682</v>
      </c>
      <c r="B116" t="s">
        <v>18</v>
      </c>
      <c r="C116" t="s">
        <v>797</v>
      </c>
      <c r="D116" t="s">
        <v>794</v>
      </c>
      <c r="E116" t="s">
        <v>20</v>
      </c>
      <c r="F116" t="s">
        <v>21</v>
      </c>
      <c r="G116" t="s">
        <v>792</v>
      </c>
      <c r="H116">
        <v>32</v>
      </c>
      <c r="I116" t="s">
        <v>9</v>
      </c>
      <c r="J116">
        <v>32</v>
      </c>
      <c r="K116">
        <v>9766.15</v>
      </c>
      <c r="L116">
        <v>113.88</v>
      </c>
      <c r="M116">
        <v>85.76</v>
      </c>
      <c r="N116">
        <v>285</v>
      </c>
      <c r="P116" s="6">
        <v>29.182431152501241</v>
      </c>
      <c r="Q116" s="6">
        <v>3.3232276119402981</v>
      </c>
    </row>
    <row r="117" spans="1:17" x14ac:dyDescent="0.25">
      <c r="A117" t="s">
        <v>682</v>
      </c>
      <c r="B117" t="s">
        <v>18</v>
      </c>
      <c r="C117" t="s">
        <v>797</v>
      </c>
      <c r="D117" t="s">
        <v>794</v>
      </c>
      <c r="E117" t="s">
        <v>20</v>
      </c>
      <c r="F117" t="s">
        <v>21</v>
      </c>
      <c r="G117" t="s">
        <v>792</v>
      </c>
      <c r="H117">
        <v>32</v>
      </c>
      <c r="I117" t="s">
        <v>9</v>
      </c>
      <c r="J117">
        <v>32</v>
      </c>
      <c r="K117">
        <v>9766.15</v>
      </c>
      <c r="L117">
        <v>113.88</v>
      </c>
      <c r="M117">
        <v>85.76</v>
      </c>
      <c r="N117">
        <v>277.3</v>
      </c>
      <c r="P117" s="6">
        <v>28.393993538907353</v>
      </c>
      <c r="Q117" s="6">
        <v>3.2334421641791042</v>
      </c>
    </row>
    <row r="118" spans="1:17" x14ac:dyDescent="0.25">
      <c r="A118" t="s">
        <v>682</v>
      </c>
      <c r="B118" t="s">
        <v>18</v>
      </c>
      <c r="C118" t="s">
        <v>797</v>
      </c>
      <c r="D118" t="s">
        <v>794</v>
      </c>
      <c r="E118" t="s">
        <v>20</v>
      </c>
      <c r="F118" t="s">
        <v>21</v>
      </c>
      <c r="G118" t="s">
        <v>792</v>
      </c>
      <c r="H118">
        <v>32</v>
      </c>
      <c r="I118" t="s">
        <v>9</v>
      </c>
      <c r="J118">
        <v>32</v>
      </c>
      <c r="K118">
        <v>9766.15</v>
      </c>
      <c r="L118">
        <v>113.88</v>
      </c>
      <c r="M118">
        <v>85.76</v>
      </c>
      <c r="N118">
        <v>277.3</v>
      </c>
      <c r="P118" s="6">
        <v>28.393993538907353</v>
      </c>
      <c r="Q118" s="6">
        <v>3.2334421641791042</v>
      </c>
    </row>
    <row r="119" spans="1:17" x14ac:dyDescent="0.25">
      <c r="A119" t="s">
        <v>682</v>
      </c>
      <c r="B119" t="s">
        <v>18</v>
      </c>
      <c r="C119" t="s">
        <v>797</v>
      </c>
      <c r="D119" t="s">
        <v>794</v>
      </c>
      <c r="E119" t="s">
        <v>20</v>
      </c>
      <c r="F119" t="s">
        <v>21</v>
      </c>
      <c r="G119" t="s">
        <v>792</v>
      </c>
      <c r="H119">
        <v>32</v>
      </c>
      <c r="I119" t="s">
        <v>9</v>
      </c>
      <c r="J119">
        <v>32</v>
      </c>
      <c r="K119">
        <v>9766.15</v>
      </c>
      <c r="L119">
        <v>113.88</v>
      </c>
      <c r="M119">
        <v>85.76</v>
      </c>
      <c r="N119">
        <v>277.3</v>
      </c>
      <c r="P119" s="6">
        <v>28.393993538907353</v>
      </c>
      <c r="Q119" s="6">
        <v>3.2334421641791042</v>
      </c>
    </row>
    <row r="120" spans="1:17" x14ac:dyDescent="0.25">
      <c r="A120" t="s">
        <v>682</v>
      </c>
      <c r="B120" t="s">
        <v>18</v>
      </c>
      <c r="C120" t="s">
        <v>797</v>
      </c>
      <c r="D120" t="s">
        <v>794</v>
      </c>
      <c r="E120" t="s">
        <v>20</v>
      </c>
      <c r="F120" t="s">
        <v>21</v>
      </c>
      <c r="G120" t="s">
        <v>792</v>
      </c>
      <c r="H120">
        <v>32</v>
      </c>
      <c r="I120" t="s">
        <v>9</v>
      </c>
      <c r="J120">
        <v>32</v>
      </c>
      <c r="K120">
        <v>9766.15</v>
      </c>
      <c r="L120">
        <v>113.88</v>
      </c>
      <c r="M120">
        <v>85.76</v>
      </c>
      <c r="N120">
        <v>90</v>
      </c>
      <c r="P120" s="6">
        <v>9.2155045744740764</v>
      </c>
      <c r="Q120" s="6">
        <v>1.0494402985074627</v>
      </c>
    </row>
    <row r="121" spans="1:17" x14ac:dyDescent="0.25">
      <c r="A121" t="s">
        <v>682</v>
      </c>
      <c r="B121" t="s">
        <v>18</v>
      </c>
      <c r="C121" t="s">
        <v>798</v>
      </c>
      <c r="D121" t="s">
        <v>794</v>
      </c>
      <c r="E121" t="s">
        <v>20</v>
      </c>
      <c r="F121" t="s">
        <v>21</v>
      </c>
      <c r="G121" t="s">
        <v>792</v>
      </c>
      <c r="H121">
        <v>29</v>
      </c>
      <c r="I121" t="s">
        <v>9</v>
      </c>
      <c r="J121">
        <v>29</v>
      </c>
      <c r="K121">
        <v>4885.8999999999996</v>
      </c>
      <c r="L121">
        <v>115.42</v>
      </c>
      <c r="M121">
        <v>42.33</v>
      </c>
      <c r="N121">
        <v>450</v>
      </c>
      <c r="P121" s="6">
        <v>92.101762213717038</v>
      </c>
      <c r="Q121" s="6">
        <v>10.630758327427356</v>
      </c>
    </row>
    <row r="122" spans="1:17" x14ac:dyDescent="0.25">
      <c r="A122" t="s">
        <v>682</v>
      </c>
      <c r="B122" t="s">
        <v>18</v>
      </c>
      <c r="C122" t="s">
        <v>798</v>
      </c>
      <c r="D122" t="s">
        <v>794</v>
      </c>
      <c r="E122" t="s">
        <v>20</v>
      </c>
      <c r="F122" t="s">
        <v>21</v>
      </c>
      <c r="G122" t="s">
        <v>792</v>
      </c>
      <c r="H122">
        <v>29</v>
      </c>
      <c r="I122" t="s">
        <v>9</v>
      </c>
      <c r="J122">
        <v>29</v>
      </c>
      <c r="K122">
        <v>4885.8999999999996</v>
      </c>
      <c r="L122">
        <v>115.42</v>
      </c>
      <c r="M122">
        <v>42.33</v>
      </c>
      <c r="N122">
        <v>300</v>
      </c>
      <c r="P122" s="6">
        <v>61.401174809144685</v>
      </c>
      <c r="Q122" s="6">
        <v>7.0871722182849046</v>
      </c>
    </row>
    <row r="123" spans="1:17" x14ac:dyDescent="0.25">
      <c r="A123" t="s">
        <v>682</v>
      </c>
      <c r="B123" t="s">
        <v>18</v>
      </c>
      <c r="C123" t="s">
        <v>798</v>
      </c>
      <c r="D123" t="s">
        <v>794</v>
      </c>
      <c r="E123" t="s">
        <v>20</v>
      </c>
      <c r="F123" t="s">
        <v>21</v>
      </c>
      <c r="G123" t="s">
        <v>792</v>
      </c>
      <c r="H123">
        <v>29</v>
      </c>
      <c r="I123" t="s">
        <v>9</v>
      </c>
      <c r="J123">
        <v>29</v>
      </c>
      <c r="K123">
        <v>4885.8999999999996</v>
      </c>
      <c r="L123">
        <v>115.42</v>
      </c>
      <c r="M123">
        <v>42.33</v>
      </c>
      <c r="N123">
        <v>350</v>
      </c>
      <c r="P123" s="6">
        <v>71.63470394400214</v>
      </c>
      <c r="Q123" s="6">
        <v>8.2683675879990552</v>
      </c>
    </row>
    <row r="124" spans="1:17" x14ac:dyDescent="0.25">
      <c r="A124" t="s">
        <v>682</v>
      </c>
      <c r="B124" t="s">
        <v>18</v>
      </c>
      <c r="C124" t="s">
        <v>798</v>
      </c>
      <c r="D124" t="s">
        <v>794</v>
      </c>
      <c r="E124" t="s">
        <v>20</v>
      </c>
      <c r="F124" t="s">
        <v>21</v>
      </c>
      <c r="G124" t="s">
        <v>792</v>
      </c>
      <c r="H124">
        <v>29</v>
      </c>
      <c r="I124" t="s">
        <v>9</v>
      </c>
      <c r="J124">
        <v>29</v>
      </c>
      <c r="K124">
        <v>4885.8999999999996</v>
      </c>
      <c r="L124">
        <v>115.42</v>
      </c>
      <c r="M124">
        <v>42.33</v>
      </c>
      <c r="N124">
        <v>335</v>
      </c>
      <c r="P124" s="6">
        <v>68.564645203544899</v>
      </c>
      <c r="Q124" s="6">
        <v>7.9140089770848103</v>
      </c>
    </row>
    <row r="125" spans="1:17" x14ac:dyDescent="0.25">
      <c r="A125" t="s">
        <v>682</v>
      </c>
      <c r="B125" t="s">
        <v>18</v>
      </c>
      <c r="C125" t="s">
        <v>798</v>
      </c>
      <c r="D125" t="s">
        <v>794</v>
      </c>
      <c r="E125" t="s">
        <v>20</v>
      </c>
      <c r="F125" t="s">
        <v>21</v>
      </c>
      <c r="G125" t="s">
        <v>792</v>
      </c>
      <c r="H125">
        <v>29</v>
      </c>
      <c r="I125" t="s">
        <v>9</v>
      </c>
      <c r="J125">
        <v>29</v>
      </c>
      <c r="K125">
        <v>4885.8999999999996</v>
      </c>
      <c r="L125">
        <v>115.42</v>
      </c>
      <c r="M125">
        <v>42.33</v>
      </c>
      <c r="N125">
        <v>330</v>
      </c>
      <c r="P125" s="6">
        <v>67.541292290059161</v>
      </c>
      <c r="Q125" s="6">
        <v>7.7958894401133954</v>
      </c>
    </row>
    <row r="126" spans="1:17" x14ac:dyDescent="0.25">
      <c r="A126" t="s">
        <v>682</v>
      </c>
      <c r="B126" t="s">
        <v>18</v>
      </c>
      <c r="C126" t="s">
        <v>798</v>
      </c>
      <c r="D126" t="s">
        <v>794</v>
      </c>
      <c r="E126" t="s">
        <v>20</v>
      </c>
      <c r="F126" t="s">
        <v>21</v>
      </c>
      <c r="G126" t="s">
        <v>792</v>
      </c>
      <c r="H126">
        <v>29</v>
      </c>
      <c r="I126" t="s">
        <v>9</v>
      </c>
      <c r="J126">
        <v>29</v>
      </c>
      <c r="K126">
        <v>4885.8999999999996</v>
      </c>
      <c r="L126">
        <v>115.42</v>
      </c>
      <c r="M126">
        <v>42.33</v>
      </c>
      <c r="N126">
        <v>450</v>
      </c>
      <c r="P126" s="6">
        <v>92.101762213717038</v>
      </c>
      <c r="Q126" s="6">
        <v>10.630758327427356</v>
      </c>
    </row>
    <row r="127" spans="1:17" x14ac:dyDescent="0.25">
      <c r="A127" t="s">
        <v>682</v>
      </c>
      <c r="B127" t="s">
        <v>18</v>
      </c>
      <c r="C127" t="s">
        <v>798</v>
      </c>
      <c r="D127" t="s">
        <v>794</v>
      </c>
      <c r="E127" t="s">
        <v>20</v>
      </c>
      <c r="F127" t="s">
        <v>21</v>
      </c>
      <c r="G127" t="s">
        <v>792</v>
      </c>
      <c r="H127">
        <v>29</v>
      </c>
      <c r="I127" t="s">
        <v>9</v>
      </c>
      <c r="J127">
        <v>29</v>
      </c>
      <c r="K127">
        <v>4885.8999999999996</v>
      </c>
      <c r="L127">
        <v>115.42</v>
      </c>
      <c r="M127">
        <v>42.33</v>
      </c>
      <c r="N127">
        <v>250</v>
      </c>
      <c r="P127" s="6">
        <v>51.167645674287243</v>
      </c>
      <c r="Q127" s="6">
        <v>5.905976848570754</v>
      </c>
    </row>
    <row r="128" spans="1:17" x14ac:dyDescent="0.25">
      <c r="A128" t="s">
        <v>682</v>
      </c>
      <c r="B128" t="s">
        <v>18</v>
      </c>
      <c r="C128" t="s">
        <v>799</v>
      </c>
      <c r="D128" t="s">
        <v>794</v>
      </c>
      <c r="E128" t="s">
        <v>20</v>
      </c>
      <c r="F128" t="s">
        <v>21</v>
      </c>
      <c r="G128" t="s">
        <v>792</v>
      </c>
      <c r="H128">
        <v>27</v>
      </c>
      <c r="I128" t="s">
        <v>9</v>
      </c>
      <c r="J128">
        <v>27</v>
      </c>
      <c r="K128">
        <v>2140</v>
      </c>
      <c r="L128">
        <v>107</v>
      </c>
      <c r="M128">
        <v>20</v>
      </c>
      <c r="N128">
        <v>198.99</v>
      </c>
      <c r="P128" s="6">
        <v>92.985981308411226</v>
      </c>
      <c r="Q128" s="6">
        <v>9.9495000000000005</v>
      </c>
    </row>
    <row r="129" spans="1:17" x14ac:dyDescent="0.25">
      <c r="A129" t="s">
        <v>682</v>
      </c>
      <c r="B129" t="s">
        <v>18</v>
      </c>
      <c r="C129" t="s">
        <v>799</v>
      </c>
      <c r="D129" t="s">
        <v>794</v>
      </c>
      <c r="E129" t="s">
        <v>20</v>
      </c>
      <c r="F129" t="s">
        <v>21</v>
      </c>
      <c r="G129" t="s">
        <v>792</v>
      </c>
      <c r="H129">
        <v>27</v>
      </c>
      <c r="I129" t="s">
        <v>9</v>
      </c>
      <c r="J129">
        <v>27</v>
      </c>
      <c r="K129">
        <v>2140</v>
      </c>
      <c r="L129">
        <v>107</v>
      </c>
      <c r="M129">
        <v>20</v>
      </c>
      <c r="N129">
        <v>198.99</v>
      </c>
      <c r="P129" s="6">
        <v>92.985981308411226</v>
      </c>
      <c r="Q129" s="6">
        <v>9.9495000000000005</v>
      </c>
    </row>
    <row r="130" spans="1:17" x14ac:dyDescent="0.25">
      <c r="A130" t="s">
        <v>682</v>
      </c>
      <c r="B130" t="s">
        <v>18</v>
      </c>
      <c r="C130" t="s">
        <v>799</v>
      </c>
      <c r="D130" t="s">
        <v>794</v>
      </c>
      <c r="E130" t="s">
        <v>20</v>
      </c>
      <c r="F130" t="s">
        <v>21</v>
      </c>
      <c r="G130" t="s">
        <v>792</v>
      </c>
      <c r="H130">
        <v>27</v>
      </c>
      <c r="I130" t="s">
        <v>9</v>
      </c>
      <c r="J130">
        <v>27</v>
      </c>
      <c r="K130">
        <v>2140</v>
      </c>
      <c r="L130">
        <v>107</v>
      </c>
      <c r="M130">
        <v>20</v>
      </c>
      <c r="N130">
        <v>160</v>
      </c>
      <c r="P130" s="6">
        <v>74.766355140186917</v>
      </c>
      <c r="Q130" s="6">
        <v>8</v>
      </c>
    </row>
    <row r="131" spans="1:17" x14ac:dyDescent="0.25">
      <c r="A131" t="s">
        <v>682</v>
      </c>
      <c r="B131" t="s">
        <v>18</v>
      </c>
      <c r="C131" t="s">
        <v>799</v>
      </c>
      <c r="D131" t="s">
        <v>794</v>
      </c>
      <c r="E131" t="s">
        <v>20</v>
      </c>
      <c r="F131" t="s">
        <v>21</v>
      </c>
      <c r="G131" t="s">
        <v>792</v>
      </c>
      <c r="H131">
        <v>27</v>
      </c>
      <c r="I131" t="s">
        <v>9</v>
      </c>
      <c r="J131">
        <v>27</v>
      </c>
      <c r="K131">
        <v>2140</v>
      </c>
      <c r="L131">
        <v>107</v>
      </c>
      <c r="M131">
        <v>20</v>
      </c>
      <c r="N131">
        <v>285</v>
      </c>
      <c r="P131" s="6">
        <v>133.17757009345794</v>
      </c>
      <c r="Q131" s="6">
        <v>14.25</v>
      </c>
    </row>
    <row r="132" spans="1:17" x14ac:dyDescent="0.25">
      <c r="A132" t="s">
        <v>682</v>
      </c>
      <c r="B132" t="s">
        <v>18</v>
      </c>
      <c r="C132" t="s">
        <v>799</v>
      </c>
      <c r="D132" t="s">
        <v>794</v>
      </c>
      <c r="E132" t="s">
        <v>20</v>
      </c>
      <c r="F132" t="s">
        <v>21</v>
      </c>
      <c r="G132" t="s">
        <v>792</v>
      </c>
      <c r="H132">
        <v>27</v>
      </c>
      <c r="I132" t="s">
        <v>9</v>
      </c>
      <c r="J132">
        <v>27</v>
      </c>
      <c r="K132">
        <v>2140</v>
      </c>
      <c r="L132">
        <v>107</v>
      </c>
      <c r="M132">
        <v>20</v>
      </c>
      <c r="N132">
        <v>255</v>
      </c>
      <c r="P132" s="6">
        <v>119.1588785046729</v>
      </c>
      <c r="Q132" s="6">
        <v>12.75</v>
      </c>
    </row>
    <row r="133" spans="1:17" x14ac:dyDescent="0.25">
      <c r="A133" t="s">
        <v>682</v>
      </c>
      <c r="B133" t="s">
        <v>18</v>
      </c>
      <c r="C133" t="s">
        <v>799</v>
      </c>
      <c r="D133" t="s">
        <v>794</v>
      </c>
      <c r="E133" t="s">
        <v>20</v>
      </c>
      <c r="F133" t="s">
        <v>21</v>
      </c>
      <c r="G133" t="s">
        <v>792</v>
      </c>
      <c r="H133">
        <v>27</v>
      </c>
      <c r="I133" t="s">
        <v>9</v>
      </c>
      <c r="J133">
        <v>27</v>
      </c>
      <c r="K133">
        <v>2140</v>
      </c>
      <c r="L133">
        <v>107</v>
      </c>
      <c r="M133">
        <v>20</v>
      </c>
      <c r="N133">
        <v>198.99</v>
      </c>
      <c r="P133" s="6">
        <v>92.985981308411226</v>
      </c>
      <c r="Q133" s="6">
        <v>9.9495000000000005</v>
      </c>
    </row>
    <row r="134" spans="1:17" x14ac:dyDescent="0.25">
      <c r="A134" t="s">
        <v>682</v>
      </c>
      <c r="B134" t="s">
        <v>18</v>
      </c>
      <c r="C134" t="s">
        <v>799</v>
      </c>
      <c r="D134" t="s">
        <v>794</v>
      </c>
      <c r="E134" t="s">
        <v>20</v>
      </c>
      <c r="F134" t="s">
        <v>21</v>
      </c>
      <c r="G134" t="s">
        <v>792</v>
      </c>
      <c r="H134">
        <v>27</v>
      </c>
      <c r="I134" t="s">
        <v>9</v>
      </c>
      <c r="J134">
        <v>27</v>
      </c>
      <c r="K134">
        <v>2140</v>
      </c>
      <c r="L134">
        <v>107</v>
      </c>
      <c r="M134">
        <v>20</v>
      </c>
      <c r="N134">
        <v>235</v>
      </c>
      <c r="P134" s="6">
        <v>109.81308411214953</v>
      </c>
      <c r="Q134" s="6">
        <v>11.75</v>
      </c>
    </row>
    <row r="135" spans="1:17" x14ac:dyDescent="0.25">
      <c r="A135" t="s">
        <v>682</v>
      </c>
      <c r="B135" t="s">
        <v>18</v>
      </c>
      <c r="C135" t="s">
        <v>800</v>
      </c>
      <c r="D135" t="s">
        <v>791</v>
      </c>
      <c r="E135" t="s">
        <v>20</v>
      </c>
      <c r="F135" t="s">
        <v>21</v>
      </c>
      <c r="G135" t="s">
        <v>792</v>
      </c>
      <c r="H135">
        <v>27</v>
      </c>
      <c r="I135" t="s">
        <v>9</v>
      </c>
      <c r="J135">
        <v>27</v>
      </c>
      <c r="K135">
        <v>1600</v>
      </c>
      <c r="L135">
        <v>94</v>
      </c>
      <c r="M135">
        <v>17</v>
      </c>
      <c r="N135">
        <v>45</v>
      </c>
      <c r="P135" s="6">
        <v>28.125</v>
      </c>
      <c r="Q135" s="6">
        <v>2.6470588235294117</v>
      </c>
    </row>
    <row r="136" spans="1:17" x14ac:dyDescent="0.25">
      <c r="A136" t="s">
        <v>682</v>
      </c>
      <c r="B136" t="s">
        <v>18</v>
      </c>
      <c r="C136" t="s">
        <v>800</v>
      </c>
      <c r="D136" t="s">
        <v>791</v>
      </c>
      <c r="E136" t="s">
        <v>20</v>
      </c>
      <c r="F136" t="s">
        <v>21</v>
      </c>
      <c r="G136" t="s">
        <v>792</v>
      </c>
      <c r="H136">
        <v>27</v>
      </c>
      <c r="I136" t="s">
        <v>9</v>
      </c>
      <c r="J136">
        <v>27</v>
      </c>
      <c r="K136">
        <v>1600</v>
      </c>
      <c r="L136">
        <v>94</v>
      </c>
      <c r="M136">
        <v>17</v>
      </c>
      <c r="N136">
        <v>45</v>
      </c>
      <c r="P136" s="6">
        <v>28.125</v>
      </c>
      <c r="Q136" s="6">
        <v>2.6470588235294117</v>
      </c>
    </row>
    <row r="137" spans="1:17" x14ac:dyDescent="0.25">
      <c r="A137" t="s">
        <v>682</v>
      </c>
      <c r="B137" t="s">
        <v>18</v>
      </c>
      <c r="C137" t="s">
        <v>800</v>
      </c>
      <c r="D137" t="s">
        <v>791</v>
      </c>
      <c r="E137" t="s">
        <v>20</v>
      </c>
      <c r="F137" t="s">
        <v>21</v>
      </c>
      <c r="G137" t="s">
        <v>792</v>
      </c>
      <c r="H137">
        <v>27</v>
      </c>
      <c r="I137" t="s">
        <v>9</v>
      </c>
      <c r="J137">
        <v>27</v>
      </c>
      <c r="K137">
        <v>1600</v>
      </c>
      <c r="L137">
        <v>94</v>
      </c>
      <c r="M137">
        <v>17</v>
      </c>
      <c r="N137">
        <v>45</v>
      </c>
      <c r="P137" s="6">
        <v>28.125</v>
      </c>
      <c r="Q137" s="6">
        <v>2.6470588235294117</v>
      </c>
    </row>
    <row r="138" spans="1:17" x14ac:dyDescent="0.25">
      <c r="A138" t="s">
        <v>682</v>
      </c>
      <c r="B138" t="s">
        <v>18</v>
      </c>
      <c r="C138" t="s">
        <v>800</v>
      </c>
      <c r="D138" t="s">
        <v>791</v>
      </c>
      <c r="E138" t="s">
        <v>20</v>
      </c>
      <c r="F138" t="s">
        <v>21</v>
      </c>
      <c r="G138" t="s">
        <v>792</v>
      </c>
      <c r="H138">
        <v>27</v>
      </c>
      <c r="I138" t="s">
        <v>9</v>
      </c>
      <c r="J138">
        <v>27</v>
      </c>
      <c r="K138">
        <v>1600</v>
      </c>
      <c r="L138">
        <v>94</v>
      </c>
      <c r="M138">
        <v>17</v>
      </c>
      <c r="N138">
        <v>45</v>
      </c>
      <c r="P138" s="6">
        <v>28.125</v>
      </c>
      <c r="Q138" s="6">
        <v>2.6470588235294117</v>
      </c>
    </row>
    <row r="139" spans="1:17" x14ac:dyDescent="0.25">
      <c r="A139" t="s">
        <v>682</v>
      </c>
      <c r="B139" t="s">
        <v>18</v>
      </c>
      <c r="C139" t="s">
        <v>800</v>
      </c>
      <c r="D139" t="s">
        <v>791</v>
      </c>
      <c r="E139" t="s">
        <v>20</v>
      </c>
      <c r="F139" t="s">
        <v>21</v>
      </c>
      <c r="G139" t="s">
        <v>792</v>
      </c>
      <c r="H139">
        <v>27</v>
      </c>
      <c r="I139" t="s">
        <v>9</v>
      </c>
      <c r="J139">
        <v>27</v>
      </c>
      <c r="K139">
        <v>1600</v>
      </c>
      <c r="L139">
        <v>94</v>
      </c>
      <c r="M139">
        <v>17</v>
      </c>
      <c r="N139">
        <v>45</v>
      </c>
      <c r="P139" s="6">
        <v>28.125</v>
      </c>
      <c r="Q139" s="6">
        <v>2.6470588235294117</v>
      </c>
    </row>
    <row r="140" spans="1:17" x14ac:dyDescent="0.25">
      <c r="A140" t="s">
        <v>682</v>
      </c>
      <c r="B140" t="s">
        <v>18</v>
      </c>
      <c r="C140" t="s">
        <v>800</v>
      </c>
      <c r="D140" t="s">
        <v>791</v>
      </c>
      <c r="E140" t="s">
        <v>20</v>
      </c>
      <c r="F140" t="s">
        <v>21</v>
      </c>
      <c r="G140" t="s">
        <v>792</v>
      </c>
      <c r="H140">
        <v>27</v>
      </c>
      <c r="I140" t="s">
        <v>9</v>
      </c>
      <c r="J140">
        <v>27</v>
      </c>
      <c r="K140">
        <v>1600</v>
      </c>
      <c r="L140">
        <v>94</v>
      </c>
      <c r="M140">
        <v>17</v>
      </c>
      <c r="N140">
        <v>45</v>
      </c>
      <c r="P140" s="6">
        <v>28.125</v>
      </c>
      <c r="Q140" s="6">
        <v>2.6470588235294117</v>
      </c>
    </row>
    <row r="141" spans="1:17" x14ac:dyDescent="0.25">
      <c r="A141" t="s">
        <v>682</v>
      </c>
      <c r="B141" t="s">
        <v>18</v>
      </c>
      <c r="C141" t="s">
        <v>801</v>
      </c>
      <c r="D141" t="s">
        <v>794</v>
      </c>
      <c r="E141" t="s">
        <v>20</v>
      </c>
      <c r="F141" t="s">
        <v>21</v>
      </c>
      <c r="G141" t="s">
        <v>792</v>
      </c>
      <c r="H141">
        <v>26</v>
      </c>
      <c r="I141" t="s">
        <v>9</v>
      </c>
      <c r="J141">
        <v>26</v>
      </c>
      <c r="K141">
        <v>1452</v>
      </c>
      <c r="L141">
        <v>121</v>
      </c>
      <c r="M141">
        <v>12</v>
      </c>
      <c r="N141">
        <v>194.82</v>
      </c>
      <c r="P141" s="6">
        <v>134.17355371900828</v>
      </c>
      <c r="Q141" s="6">
        <v>16.234999999999999</v>
      </c>
    </row>
    <row r="142" spans="1:17" x14ac:dyDescent="0.25">
      <c r="A142" t="s">
        <v>682</v>
      </c>
      <c r="B142" t="s">
        <v>18</v>
      </c>
      <c r="C142" t="s">
        <v>801</v>
      </c>
      <c r="D142" t="s">
        <v>794</v>
      </c>
      <c r="E142" t="s">
        <v>20</v>
      </c>
      <c r="F142" t="s">
        <v>21</v>
      </c>
      <c r="G142" t="s">
        <v>792</v>
      </c>
      <c r="H142">
        <v>26</v>
      </c>
      <c r="I142" t="s">
        <v>9</v>
      </c>
      <c r="J142">
        <v>26</v>
      </c>
      <c r="K142">
        <v>1452</v>
      </c>
      <c r="L142">
        <v>121</v>
      </c>
      <c r="M142">
        <v>12</v>
      </c>
      <c r="N142">
        <v>194.82</v>
      </c>
      <c r="P142" s="6">
        <v>134.17355371900828</v>
      </c>
      <c r="Q142" s="6">
        <v>16.234999999999999</v>
      </c>
    </row>
    <row r="143" spans="1:17" x14ac:dyDescent="0.25">
      <c r="A143" t="s">
        <v>682</v>
      </c>
      <c r="B143" t="s">
        <v>18</v>
      </c>
      <c r="C143" t="s">
        <v>801</v>
      </c>
      <c r="D143" t="s">
        <v>794</v>
      </c>
      <c r="E143" t="s">
        <v>20</v>
      </c>
      <c r="F143" t="s">
        <v>21</v>
      </c>
      <c r="G143" t="s">
        <v>792</v>
      </c>
      <c r="H143">
        <v>26</v>
      </c>
      <c r="I143" t="s">
        <v>9</v>
      </c>
      <c r="J143">
        <v>26</v>
      </c>
      <c r="K143">
        <v>1452</v>
      </c>
      <c r="L143">
        <v>121</v>
      </c>
      <c r="M143">
        <v>12</v>
      </c>
      <c r="N143">
        <v>194.82</v>
      </c>
      <c r="P143" s="6">
        <v>134.17355371900828</v>
      </c>
      <c r="Q143" s="6">
        <v>16.234999999999999</v>
      </c>
    </row>
    <row r="144" spans="1:17" x14ac:dyDescent="0.25">
      <c r="A144" t="s">
        <v>682</v>
      </c>
      <c r="B144" t="s">
        <v>18</v>
      </c>
      <c r="C144" t="s">
        <v>801</v>
      </c>
      <c r="D144" t="s">
        <v>794</v>
      </c>
      <c r="E144" t="s">
        <v>20</v>
      </c>
      <c r="F144" t="s">
        <v>21</v>
      </c>
      <c r="G144" t="s">
        <v>792</v>
      </c>
      <c r="H144">
        <v>26</v>
      </c>
      <c r="I144" t="s">
        <v>9</v>
      </c>
      <c r="J144">
        <v>26</v>
      </c>
      <c r="K144">
        <v>1452</v>
      </c>
      <c r="L144">
        <v>121</v>
      </c>
      <c r="M144">
        <v>12</v>
      </c>
      <c r="N144">
        <v>194.82</v>
      </c>
      <c r="P144" s="6">
        <v>134.17355371900828</v>
      </c>
      <c r="Q144" s="6">
        <v>16.234999999999999</v>
      </c>
    </row>
    <row r="145" spans="1:17" x14ac:dyDescent="0.25">
      <c r="A145" t="s">
        <v>682</v>
      </c>
      <c r="B145" t="s">
        <v>18</v>
      </c>
      <c r="C145" t="s">
        <v>801</v>
      </c>
      <c r="D145" t="s">
        <v>794</v>
      </c>
      <c r="E145" t="s">
        <v>20</v>
      </c>
      <c r="F145" t="s">
        <v>21</v>
      </c>
      <c r="G145" t="s">
        <v>792</v>
      </c>
      <c r="H145">
        <v>26</v>
      </c>
      <c r="I145" t="s">
        <v>9</v>
      </c>
      <c r="J145">
        <v>26</v>
      </c>
      <c r="K145">
        <v>1452</v>
      </c>
      <c r="L145">
        <v>121</v>
      </c>
      <c r="M145">
        <v>12</v>
      </c>
      <c r="N145">
        <v>194.82</v>
      </c>
      <c r="P145" s="6">
        <v>134.17355371900828</v>
      </c>
      <c r="Q145" s="6">
        <v>16.234999999999999</v>
      </c>
    </row>
    <row r="146" spans="1:17" x14ac:dyDescent="0.25">
      <c r="A146" t="s">
        <v>682</v>
      </c>
      <c r="B146" t="s">
        <v>18</v>
      </c>
      <c r="C146" t="s">
        <v>802</v>
      </c>
      <c r="D146" t="s">
        <v>791</v>
      </c>
      <c r="E146" t="s">
        <v>20</v>
      </c>
      <c r="F146" t="s">
        <v>21</v>
      </c>
      <c r="G146" t="s">
        <v>792</v>
      </c>
      <c r="H146">
        <v>29</v>
      </c>
      <c r="I146" t="s">
        <v>9</v>
      </c>
      <c r="J146">
        <v>29</v>
      </c>
      <c r="K146">
        <v>4000</v>
      </c>
      <c r="L146">
        <v>100</v>
      </c>
      <c r="M146">
        <v>40</v>
      </c>
      <c r="N146">
        <v>130</v>
      </c>
      <c r="P146" s="6">
        <v>32.5</v>
      </c>
      <c r="Q146" s="6">
        <v>3.25</v>
      </c>
    </row>
    <row r="147" spans="1:17" x14ac:dyDescent="0.25">
      <c r="A147" t="s">
        <v>682</v>
      </c>
      <c r="B147" t="s">
        <v>18</v>
      </c>
      <c r="C147" t="s">
        <v>802</v>
      </c>
      <c r="D147" t="s">
        <v>791</v>
      </c>
      <c r="E147" t="s">
        <v>20</v>
      </c>
      <c r="F147" t="s">
        <v>21</v>
      </c>
      <c r="G147" t="s">
        <v>792</v>
      </c>
      <c r="H147">
        <v>29</v>
      </c>
      <c r="I147" t="s">
        <v>9</v>
      </c>
      <c r="J147">
        <v>29</v>
      </c>
      <c r="K147">
        <v>4000</v>
      </c>
      <c r="L147">
        <v>100</v>
      </c>
      <c r="M147">
        <v>40</v>
      </c>
      <c r="N147">
        <v>245</v>
      </c>
      <c r="P147" s="6">
        <v>61.25</v>
      </c>
      <c r="Q147" s="6">
        <v>6.125</v>
      </c>
    </row>
    <row r="148" spans="1:17" x14ac:dyDescent="0.25">
      <c r="A148" t="s">
        <v>682</v>
      </c>
      <c r="B148" t="s">
        <v>18</v>
      </c>
      <c r="C148" t="s">
        <v>802</v>
      </c>
      <c r="D148" t="s">
        <v>791</v>
      </c>
      <c r="E148" t="s">
        <v>20</v>
      </c>
      <c r="F148" t="s">
        <v>21</v>
      </c>
      <c r="G148" t="s">
        <v>792</v>
      </c>
      <c r="H148">
        <v>29</v>
      </c>
      <c r="I148" t="s">
        <v>9</v>
      </c>
      <c r="J148">
        <v>29</v>
      </c>
      <c r="K148">
        <v>4000</v>
      </c>
      <c r="L148">
        <v>100</v>
      </c>
      <c r="M148">
        <v>40</v>
      </c>
      <c r="N148">
        <v>130</v>
      </c>
      <c r="P148" s="6">
        <v>32.5</v>
      </c>
      <c r="Q148" s="6">
        <v>3.25</v>
      </c>
    </row>
    <row r="149" spans="1:17" x14ac:dyDescent="0.25">
      <c r="A149" t="s">
        <v>682</v>
      </c>
      <c r="B149" t="s">
        <v>18</v>
      </c>
      <c r="C149" t="s">
        <v>802</v>
      </c>
      <c r="D149" t="s">
        <v>791</v>
      </c>
      <c r="E149" t="s">
        <v>20</v>
      </c>
      <c r="F149" t="s">
        <v>21</v>
      </c>
      <c r="G149" t="s">
        <v>792</v>
      </c>
      <c r="H149">
        <v>29</v>
      </c>
      <c r="I149" t="s">
        <v>9</v>
      </c>
      <c r="J149">
        <v>29</v>
      </c>
      <c r="K149">
        <v>4000</v>
      </c>
      <c r="L149">
        <v>100</v>
      </c>
      <c r="M149">
        <v>40</v>
      </c>
      <c r="N149">
        <v>245</v>
      </c>
      <c r="P149" s="6">
        <v>61.25</v>
      </c>
      <c r="Q149" s="6">
        <v>6.125</v>
      </c>
    </row>
    <row r="150" spans="1:17" x14ac:dyDescent="0.25">
      <c r="A150" t="s">
        <v>682</v>
      </c>
      <c r="B150" t="s">
        <v>18</v>
      </c>
      <c r="C150" t="s">
        <v>802</v>
      </c>
      <c r="D150" t="s">
        <v>791</v>
      </c>
      <c r="E150" t="s">
        <v>20</v>
      </c>
      <c r="F150" t="s">
        <v>21</v>
      </c>
      <c r="G150" t="s">
        <v>792</v>
      </c>
      <c r="H150">
        <v>29</v>
      </c>
      <c r="I150" t="s">
        <v>9</v>
      </c>
      <c r="J150">
        <v>29</v>
      </c>
      <c r="K150">
        <v>4000</v>
      </c>
      <c r="L150">
        <v>100</v>
      </c>
      <c r="M150">
        <v>40</v>
      </c>
      <c r="N150">
        <v>245</v>
      </c>
      <c r="P150" s="6">
        <v>61.25</v>
      </c>
      <c r="Q150" s="6">
        <v>6.125</v>
      </c>
    </row>
    <row r="151" spans="1:17" x14ac:dyDescent="0.25">
      <c r="A151" t="s">
        <v>682</v>
      </c>
      <c r="B151" t="s">
        <v>18</v>
      </c>
      <c r="C151" t="s">
        <v>803</v>
      </c>
      <c r="D151" t="s">
        <v>794</v>
      </c>
      <c r="E151" t="s">
        <v>20</v>
      </c>
      <c r="F151" t="s">
        <v>21</v>
      </c>
      <c r="G151" t="s">
        <v>792</v>
      </c>
      <c r="H151">
        <v>29</v>
      </c>
      <c r="I151" t="s">
        <v>9</v>
      </c>
      <c r="J151">
        <v>29</v>
      </c>
      <c r="K151">
        <v>4845.6400000000003</v>
      </c>
      <c r="L151">
        <v>111.91</v>
      </c>
      <c r="M151">
        <v>43.3</v>
      </c>
      <c r="N151">
        <v>130</v>
      </c>
      <c r="P151" s="6">
        <v>26.828241470682922</v>
      </c>
      <c r="Q151" s="6">
        <v>3.0023094688221712</v>
      </c>
    </row>
    <row r="152" spans="1:17" x14ac:dyDescent="0.25">
      <c r="A152" t="s">
        <v>682</v>
      </c>
      <c r="B152" t="s">
        <v>18</v>
      </c>
      <c r="C152" t="s">
        <v>803</v>
      </c>
      <c r="D152" t="s">
        <v>794</v>
      </c>
      <c r="E152" t="s">
        <v>20</v>
      </c>
      <c r="F152" t="s">
        <v>21</v>
      </c>
      <c r="G152" t="s">
        <v>792</v>
      </c>
      <c r="H152">
        <v>29</v>
      </c>
      <c r="I152" t="s">
        <v>9</v>
      </c>
      <c r="J152">
        <v>29</v>
      </c>
      <c r="K152">
        <v>4845.6400000000003</v>
      </c>
      <c r="L152">
        <v>111.91</v>
      </c>
      <c r="M152">
        <v>43.3</v>
      </c>
      <c r="N152">
        <v>130</v>
      </c>
      <c r="P152" s="6">
        <v>26.828241470682922</v>
      </c>
      <c r="Q152" s="6">
        <v>3.0023094688221712</v>
      </c>
    </row>
    <row r="153" spans="1:17" x14ac:dyDescent="0.25">
      <c r="A153" t="s">
        <v>682</v>
      </c>
      <c r="B153" t="s">
        <v>18</v>
      </c>
      <c r="C153" t="s">
        <v>803</v>
      </c>
      <c r="D153" t="s">
        <v>794</v>
      </c>
      <c r="E153" t="s">
        <v>20</v>
      </c>
      <c r="F153" t="s">
        <v>21</v>
      </c>
      <c r="G153" t="s">
        <v>792</v>
      </c>
      <c r="H153">
        <v>29</v>
      </c>
      <c r="I153" t="s">
        <v>9</v>
      </c>
      <c r="J153">
        <v>29</v>
      </c>
      <c r="K153">
        <v>4845.6400000000003</v>
      </c>
      <c r="L153">
        <v>111.91</v>
      </c>
      <c r="M153">
        <v>43.3</v>
      </c>
      <c r="N153">
        <v>120</v>
      </c>
      <c r="P153" s="6">
        <v>24.764530588322696</v>
      </c>
      <c r="Q153" s="6">
        <v>2.7713625866050808</v>
      </c>
    </row>
    <row r="154" spans="1:17" x14ac:dyDescent="0.25">
      <c r="A154" t="s">
        <v>682</v>
      </c>
      <c r="B154" t="s">
        <v>18</v>
      </c>
      <c r="C154" t="s">
        <v>803</v>
      </c>
      <c r="D154" t="s">
        <v>794</v>
      </c>
      <c r="E154" t="s">
        <v>20</v>
      </c>
      <c r="F154" t="s">
        <v>21</v>
      </c>
      <c r="G154" t="s">
        <v>792</v>
      </c>
      <c r="H154">
        <v>29</v>
      </c>
      <c r="I154" t="s">
        <v>9</v>
      </c>
      <c r="J154">
        <v>29</v>
      </c>
      <c r="K154">
        <v>4845.6400000000003</v>
      </c>
      <c r="L154">
        <v>111.91</v>
      </c>
      <c r="M154">
        <v>43.3</v>
      </c>
      <c r="N154">
        <v>128</v>
      </c>
      <c r="P154" s="6">
        <v>26.415499294210875</v>
      </c>
      <c r="Q154" s="6">
        <v>2.956120092378753</v>
      </c>
    </row>
    <row r="155" spans="1:17" x14ac:dyDescent="0.25">
      <c r="A155" t="s">
        <v>682</v>
      </c>
      <c r="B155" t="s">
        <v>18</v>
      </c>
      <c r="C155" t="s">
        <v>804</v>
      </c>
      <c r="D155" t="s">
        <v>791</v>
      </c>
      <c r="E155" t="s">
        <v>20</v>
      </c>
      <c r="F155" t="s">
        <v>21</v>
      </c>
      <c r="G155" t="s">
        <v>792</v>
      </c>
      <c r="H155">
        <v>31</v>
      </c>
      <c r="I155" t="s">
        <v>9</v>
      </c>
      <c r="J155">
        <v>31</v>
      </c>
      <c r="K155">
        <v>6094</v>
      </c>
      <c r="L155">
        <v>105.78</v>
      </c>
      <c r="M155">
        <v>57.61</v>
      </c>
      <c r="N155">
        <v>300</v>
      </c>
      <c r="P155" s="6">
        <v>49.228749589760426</v>
      </c>
      <c r="Q155" s="6">
        <v>5.2074292657524737</v>
      </c>
    </row>
    <row r="156" spans="1:17" x14ac:dyDescent="0.25">
      <c r="A156" t="s">
        <v>682</v>
      </c>
      <c r="B156" t="s">
        <v>18</v>
      </c>
      <c r="C156" t="s">
        <v>804</v>
      </c>
      <c r="D156" t="s">
        <v>791</v>
      </c>
      <c r="E156" t="s">
        <v>20</v>
      </c>
      <c r="F156" t="s">
        <v>21</v>
      </c>
      <c r="G156" t="s">
        <v>792</v>
      </c>
      <c r="H156">
        <v>31</v>
      </c>
      <c r="I156" t="s">
        <v>9</v>
      </c>
      <c r="J156">
        <v>31</v>
      </c>
      <c r="K156">
        <v>6094</v>
      </c>
      <c r="L156">
        <v>105.78</v>
      </c>
      <c r="M156">
        <v>57.61</v>
      </c>
      <c r="N156">
        <v>350</v>
      </c>
      <c r="P156" s="6">
        <v>57.433541188053823</v>
      </c>
      <c r="Q156" s="6">
        <v>6.0753341433778862</v>
      </c>
    </row>
    <row r="157" spans="1:17" x14ac:dyDescent="0.25">
      <c r="A157" t="s">
        <v>682</v>
      </c>
      <c r="B157" t="s">
        <v>18</v>
      </c>
      <c r="C157" t="s">
        <v>805</v>
      </c>
      <c r="D157" t="s">
        <v>791</v>
      </c>
      <c r="E157" t="s">
        <v>20</v>
      </c>
      <c r="F157" t="s">
        <v>21</v>
      </c>
      <c r="G157" t="s">
        <v>792</v>
      </c>
      <c r="H157">
        <v>28</v>
      </c>
      <c r="I157" t="s">
        <v>9</v>
      </c>
      <c r="J157">
        <v>28</v>
      </c>
      <c r="K157">
        <v>2909</v>
      </c>
      <c r="L157">
        <v>107.15</v>
      </c>
      <c r="M157">
        <v>27.15</v>
      </c>
      <c r="N157">
        <v>200</v>
      </c>
      <c r="P157" s="6">
        <v>68.752148504640772</v>
      </c>
      <c r="Q157" s="6">
        <v>7.3664825046040523</v>
      </c>
    </row>
    <row r="158" spans="1:17" x14ac:dyDescent="0.25">
      <c r="A158" t="s">
        <v>682</v>
      </c>
      <c r="B158" t="s">
        <v>18</v>
      </c>
      <c r="C158" t="s">
        <v>804</v>
      </c>
      <c r="D158" t="s">
        <v>791</v>
      </c>
      <c r="E158" t="s">
        <v>20</v>
      </c>
      <c r="F158" t="s">
        <v>21</v>
      </c>
      <c r="G158" t="s">
        <v>792</v>
      </c>
      <c r="H158">
        <v>31</v>
      </c>
      <c r="I158" t="s">
        <v>9</v>
      </c>
      <c r="J158">
        <v>31</v>
      </c>
      <c r="K158">
        <v>6094</v>
      </c>
      <c r="L158">
        <v>105.78</v>
      </c>
      <c r="M158">
        <v>57.61</v>
      </c>
      <c r="N158">
        <v>400</v>
      </c>
      <c r="P158" s="6">
        <v>65.638332786347235</v>
      </c>
      <c r="Q158" s="6">
        <v>6.9432390210032979</v>
      </c>
    </row>
    <row r="159" spans="1:17" x14ac:dyDescent="0.25">
      <c r="A159" t="s">
        <v>682</v>
      </c>
      <c r="B159" t="s">
        <v>18</v>
      </c>
      <c r="C159" t="s">
        <v>806</v>
      </c>
      <c r="D159" t="s">
        <v>791</v>
      </c>
      <c r="E159" t="s">
        <v>20</v>
      </c>
      <c r="F159" t="s">
        <v>21</v>
      </c>
      <c r="G159" t="s">
        <v>792</v>
      </c>
      <c r="H159">
        <v>29</v>
      </c>
      <c r="I159" t="s">
        <v>9</v>
      </c>
      <c r="J159">
        <v>29</v>
      </c>
      <c r="K159">
        <v>4575</v>
      </c>
      <c r="L159">
        <v>98.79</v>
      </c>
      <c r="M159">
        <v>46.31</v>
      </c>
      <c r="N159">
        <v>250</v>
      </c>
      <c r="P159" s="6">
        <v>54.644808743169399</v>
      </c>
      <c r="Q159" s="6">
        <v>5.3984020729863955</v>
      </c>
    </row>
    <row r="160" spans="1:17" x14ac:dyDescent="0.25">
      <c r="A160" t="s">
        <v>682</v>
      </c>
      <c r="B160" t="s">
        <v>18</v>
      </c>
      <c r="C160" t="s">
        <v>805</v>
      </c>
      <c r="D160" t="s">
        <v>791</v>
      </c>
      <c r="E160" t="s">
        <v>20</v>
      </c>
      <c r="F160" t="s">
        <v>21</v>
      </c>
      <c r="G160" t="s">
        <v>792</v>
      </c>
      <c r="H160">
        <v>28</v>
      </c>
      <c r="I160" t="s">
        <v>9</v>
      </c>
      <c r="J160">
        <v>28</v>
      </c>
      <c r="K160">
        <v>2909</v>
      </c>
      <c r="L160">
        <v>107.15</v>
      </c>
      <c r="M160">
        <v>27.15</v>
      </c>
      <c r="N160">
        <v>250</v>
      </c>
      <c r="P160" s="6">
        <v>85.940185630800968</v>
      </c>
      <c r="Q160" s="6">
        <v>9.2081031307550649</v>
      </c>
    </row>
    <row r="161" spans="1:17" x14ac:dyDescent="0.25">
      <c r="A161" t="s">
        <v>682</v>
      </c>
      <c r="B161" t="s">
        <v>18</v>
      </c>
      <c r="C161" t="s">
        <v>805</v>
      </c>
      <c r="D161" t="s">
        <v>791</v>
      </c>
      <c r="E161" t="s">
        <v>20</v>
      </c>
      <c r="F161" t="s">
        <v>21</v>
      </c>
      <c r="G161" t="s">
        <v>792</v>
      </c>
      <c r="H161">
        <v>28</v>
      </c>
      <c r="I161" t="s">
        <v>9</v>
      </c>
      <c r="J161">
        <v>28</v>
      </c>
      <c r="K161">
        <v>2909</v>
      </c>
      <c r="L161">
        <v>107.15</v>
      </c>
      <c r="M161">
        <v>27.15</v>
      </c>
      <c r="N161">
        <v>200</v>
      </c>
      <c r="P161" s="6">
        <v>68.752148504640772</v>
      </c>
      <c r="Q161" s="6">
        <v>7.3664825046040523</v>
      </c>
    </row>
    <row r="162" spans="1:17" x14ac:dyDescent="0.25">
      <c r="A162" t="s">
        <v>682</v>
      </c>
      <c r="B162" t="s">
        <v>18</v>
      </c>
      <c r="C162" t="s">
        <v>806</v>
      </c>
      <c r="D162" t="s">
        <v>791</v>
      </c>
      <c r="E162" t="s">
        <v>20</v>
      </c>
      <c r="F162" t="s">
        <v>21</v>
      </c>
      <c r="G162" t="s">
        <v>792</v>
      </c>
      <c r="H162">
        <v>29</v>
      </c>
      <c r="I162" t="s">
        <v>9</v>
      </c>
      <c r="J162">
        <v>29</v>
      </c>
      <c r="K162">
        <v>4575</v>
      </c>
      <c r="L162">
        <v>98.79</v>
      </c>
      <c r="M162">
        <v>46.31</v>
      </c>
      <c r="N162">
        <v>320</v>
      </c>
      <c r="P162" s="6">
        <v>69.945355191256837</v>
      </c>
      <c r="Q162" s="6">
        <v>6.9099546534225862</v>
      </c>
    </row>
    <row r="163" spans="1:17" x14ac:dyDescent="0.25">
      <c r="A163" t="s">
        <v>682</v>
      </c>
      <c r="B163" t="s">
        <v>18</v>
      </c>
      <c r="C163" t="s">
        <v>804</v>
      </c>
      <c r="D163" t="s">
        <v>791</v>
      </c>
      <c r="E163" t="s">
        <v>20</v>
      </c>
      <c r="F163" t="s">
        <v>21</v>
      </c>
      <c r="G163" t="s">
        <v>792</v>
      </c>
      <c r="H163">
        <v>31</v>
      </c>
      <c r="I163" t="s">
        <v>9</v>
      </c>
      <c r="J163">
        <v>31</v>
      </c>
      <c r="K163">
        <v>6094</v>
      </c>
      <c r="L163">
        <v>105.78</v>
      </c>
      <c r="M163">
        <v>57.61</v>
      </c>
      <c r="N163">
        <v>300</v>
      </c>
      <c r="P163" s="6">
        <v>49.228749589760426</v>
      </c>
      <c r="Q163" s="6">
        <v>5.2074292657524737</v>
      </c>
    </row>
    <row r="164" spans="1:17" x14ac:dyDescent="0.25">
      <c r="A164" t="s">
        <v>682</v>
      </c>
      <c r="B164" t="s">
        <v>18</v>
      </c>
      <c r="C164" t="s">
        <v>805</v>
      </c>
      <c r="D164" t="s">
        <v>791</v>
      </c>
      <c r="E164" t="s">
        <v>20</v>
      </c>
      <c r="F164" t="s">
        <v>21</v>
      </c>
      <c r="G164" t="s">
        <v>792</v>
      </c>
      <c r="H164">
        <v>28</v>
      </c>
      <c r="I164" t="s">
        <v>9</v>
      </c>
      <c r="J164">
        <v>28</v>
      </c>
      <c r="K164">
        <v>2909</v>
      </c>
      <c r="L164">
        <v>107.15</v>
      </c>
      <c r="M164">
        <v>27.15</v>
      </c>
      <c r="N164">
        <v>200</v>
      </c>
      <c r="P164" s="6">
        <v>68.752148504640772</v>
      </c>
      <c r="Q164" s="6">
        <v>7.3664825046040523</v>
      </c>
    </row>
    <row r="165" spans="1:17" x14ac:dyDescent="0.25">
      <c r="A165" t="s">
        <v>682</v>
      </c>
      <c r="B165" t="s">
        <v>18</v>
      </c>
      <c r="C165" t="s">
        <v>806</v>
      </c>
      <c r="D165" t="s">
        <v>791</v>
      </c>
      <c r="E165" t="s">
        <v>20</v>
      </c>
      <c r="F165" t="s">
        <v>21</v>
      </c>
      <c r="G165" t="s">
        <v>792</v>
      </c>
      <c r="H165">
        <v>29</v>
      </c>
      <c r="I165" t="s">
        <v>9</v>
      </c>
      <c r="J165">
        <v>29</v>
      </c>
      <c r="K165">
        <v>4575</v>
      </c>
      <c r="L165">
        <v>98.79</v>
      </c>
      <c r="M165">
        <v>46.31</v>
      </c>
      <c r="N165">
        <v>350</v>
      </c>
      <c r="P165" s="6">
        <v>76.502732240437155</v>
      </c>
      <c r="Q165" s="6">
        <v>7.5577629021809543</v>
      </c>
    </row>
    <row r="166" spans="1:17" x14ac:dyDescent="0.25">
      <c r="A166" t="s">
        <v>682</v>
      </c>
      <c r="B166" t="s">
        <v>18</v>
      </c>
      <c r="C166" t="s">
        <v>806</v>
      </c>
      <c r="D166" t="s">
        <v>791</v>
      </c>
      <c r="E166" t="s">
        <v>20</v>
      </c>
      <c r="F166" t="s">
        <v>21</v>
      </c>
      <c r="G166" t="s">
        <v>792</v>
      </c>
      <c r="H166">
        <v>29</v>
      </c>
      <c r="I166" t="s">
        <v>9</v>
      </c>
      <c r="J166">
        <v>29</v>
      </c>
      <c r="K166">
        <v>4575</v>
      </c>
      <c r="L166">
        <v>98.79</v>
      </c>
      <c r="M166">
        <v>46.31</v>
      </c>
      <c r="N166">
        <v>250</v>
      </c>
      <c r="P166" s="6">
        <v>54.644808743169399</v>
      </c>
      <c r="Q166" s="6">
        <v>5.3984020729863955</v>
      </c>
    </row>
    <row r="167" spans="1:17" x14ac:dyDescent="0.25">
      <c r="A167" t="s">
        <v>682</v>
      </c>
      <c r="B167" t="s">
        <v>18</v>
      </c>
      <c r="C167" t="s">
        <v>808</v>
      </c>
      <c r="D167" t="s">
        <v>794</v>
      </c>
      <c r="E167" t="s">
        <v>20</v>
      </c>
      <c r="F167" t="s">
        <v>21</v>
      </c>
      <c r="G167" t="s">
        <v>792</v>
      </c>
      <c r="H167">
        <v>31</v>
      </c>
      <c r="I167" t="s">
        <v>9</v>
      </c>
      <c r="J167">
        <v>31</v>
      </c>
      <c r="K167">
        <v>6430.12</v>
      </c>
      <c r="L167">
        <v>115.86</v>
      </c>
      <c r="M167">
        <v>55.5</v>
      </c>
      <c r="N167">
        <v>120</v>
      </c>
      <c r="P167" s="6">
        <v>18.662171156992404</v>
      </c>
      <c r="Q167" s="6">
        <v>2.1621621621621623</v>
      </c>
    </row>
    <row r="168" spans="1:17" x14ac:dyDescent="0.25">
      <c r="A168" t="s">
        <v>682</v>
      </c>
      <c r="B168" t="s">
        <v>18</v>
      </c>
      <c r="C168" t="s">
        <v>808</v>
      </c>
      <c r="D168" t="s">
        <v>794</v>
      </c>
      <c r="E168" t="s">
        <v>20</v>
      </c>
      <c r="F168" t="s">
        <v>21</v>
      </c>
      <c r="G168" t="s">
        <v>792</v>
      </c>
      <c r="H168">
        <v>31</v>
      </c>
      <c r="I168" t="s">
        <v>9</v>
      </c>
      <c r="J168">
        <v>31</v>
      </c>
      <c r="K168">
        <v>6430.12</v>
      </c>
      <c r="L168">
        <v>115.86</v>
      </c>
      <c r="M168">
        <v>55.5</v>
      </c>
      <c r="N168">
        <v>369</v>
      </c>
      <c r="P168" s="6">
        <v>57.386176307751647</v>
      </c>
      <c r="Q168" s="6">
        <v>6.6486486486486482</v>
      </c>
    </row>
    <row r="169" spans="1:17" x14ac:dyDescent="0.25">
      <c r="A169" t="s">
        <v>682</v>
      </c>
      <c r="B169" t="s">
        <v>18</v>
      </c>
      <c r="C169" t="s">
        <v>809</v>
      </c>
      <c r="D169" t="s">
        <v>794</v>
      </c>
      <c r="E169" t="s">
        <v>20</v>
      </c>
      <c r="F169" t="s">
        <v>21</v>
      </c>
      <c r="G169" t="s">
        <v>792</v>
      </c>
      <c r="H169">
        <v>33</v>
      </c>
      <c r="I169" t="s">
        <v>9</v>
      </c>
      <c r="J169">
        <v>33</v>
      </c>
      <c r="K169">
        <v>13313.9</v>
      </c>
      <c r="L169">
        <v>118.74</v>
      </c>
      <c r="M169">
        <v>112.1</v>
      </c>
      <c r="N169">
        <v>180</v>
      </c>
      <c r="P169" s="6">
        <v>13.519704969993766</v>
      </c>
      <c r="Q169" s="6">
        <v>1.6057091882247994</v>
      </c>
    </row>
    <row r="170" spans="1:17" x14ac:dyDescent="0.25">
      <c r="A170" t="s">
        <v>682</v>
      </c>
      <c r="B170" t="s">
        <v>18</v>
      </c>
      <c r="C170" t="s">
        <v>809</v>
      </c>
      <c r="D170" t="s">
        <v>794</v>
      </c>
      <c r="E170" t="s">
        <v>20</v>
      </c>
      <c r="F170" t="s">
        <v>21</v>
      </c>
      <c r="G170" t="s">
        <v>792</v>
      </c>
      <c r="H170">
        <v>33</v>
      </c>
      <c r="I170" t="s">
        <v>9</v>
      </c>
      <c r="J170">
        <v>33</v>
      </c>
      <c r="K170">
        <v>13313.9</v>
      </c>
      <c r="L170">
        <v>118.74</v>
      </c>
      <c r="M170">
        <v>112.1</v>
      </c>
      <c r="N170">
        <v>180</v>
      </c>
      <c r="P170" s="6">
        <v>13.519704969993766</v>
      </c>
      <c r="Q170" s="6">
        <v>1.6057091882247994</v>
      </c>
    </row>
    <row r="171" spans="1:17" x14ac:dyDescent="0.25">
      <c r="A171" t="s">
        <v>682</v>
      </c>
      <c r="B171" t="s">
        <v>18</v>
      </c>
      <c r="C171" t="s">
        <v>809</v>
      </c>
      <c r="D171" t="s">
        <v>794</v>
      </c>
      <c r="E171" t="s">
        <v>20</v>
      </c>
      <c r="F171" t="s">
        <v>21</v>
      </c>
      <c r="G171" t="s">
        <v>792</v>
      </c>
      <c r="H171">
        <v>33</v>
      </c>
      <c r="I171" t="s">
        <v>9</v>
      </c>
      <c r="J171">
        <v>33</v>
      </c>
      <c r="K171">
        <v>13313.9</v>
      </c>
      <c r="L171">
        <v>118.74</v>
      </c>
      <c r="M171">
        <v>112.1</v>
      </c>
      <c r="N171">
        <v>180</v>
      </c>
      <c r="P171" s="6">
        <v>13.519704969993766</v>
      </c>
      <c r="Q171" s="6">
        <v>1.6057091882247994</v>
      </c>
    </row>
    <row r="172" spans="1:17" x14ac:dyDescent="0.25">
      <c r="A172" t="s">
        <v>682</v>
      </c>
      <c r="B172" t="s">
        <v>18</v>
      </c>
      <c r="C172" t="s">
        <v>808</v>
      </c>
      <c r="D172" t="s">
        <v>794</v>
      </c>
      <c r="E172" t="s">
        <v>20</v>
      </c>
      <c r="F172" t="s">
        <v>21</v>
      </c>
      <c r="G172" t="s">
        <v>792</v>
      </c>
      <c r="H172">
        <v>31</v>
      </c>
      <c r="I172" t="s">
        <v>9</v>
      </c>
      <c r="J172">
        <v>31</v>
      </c>
      <c r="K172">
        <v>6430.12</v>
      </c>
      <c r="L172">
        <v>115.86</v>
      </c>
      <c r="M172">
        <v>55.5</v>
      </c>
      <c r="N172">
        <v>171</v>
      </c>
      <c r="P172" s="6">
        <v>26.593593898714179</v>
      </c>
      <c r="Q172" s="6">
        <v>3.0810810810810811</v>
      </c>
    </row>
    <row r="173" spans="1:17" x14ac:dyDescent="0.25">
      <c r="A173" t="s">
        <v>682</v>
      </c>
      <c r="B173" t="s">
        <v>18</v>
      </c>
      <c r="C173" t="s">
        <v>810</v>
      </c>
      <c r="D173" t="s">
        <v>791</v>
      </c>
      <c r="E173" t="s">
        <v>20</v>
      </c>
      <c r="F173" t="s">
        <v>21</v>
      </c>
      <c r="G173" t="s">
        <v>792</v>
      </c>
      <c r="H173">
        <v>27</v>
      </c>
      <c r="I173" t="s">
        <v>9</v>
      </c>
      <c r="J173">
        <v>27</v>
      </c>
      <c r="K173">
        <v>1600</v>
      </c>
      <c r="L173">
        <v>94</v>
      </c>
      <c r="M173">
        <v>17</v>
      </c>
      <c r="N173">
        <v>55</v>
      </c>
      <c r="P173" s="6">
        <v>34.375</v>
      </c>
      <c r="Q173" s="6">
        <v>3.2352941176470589</v>
      </c>
    </row>
    <row r="174" spans="1:17" x14ac:dyDescent="0.25">
      <c r="A174" t="s">
        <v>682</v>
      </c>
      <c r="B174" t="s">
        <v>18</v>
      </c>
      <c r="C174" t="s">
        <v>810</v>
      </c>
      <c r="D174" t="s">
        <v>791</v>
      </c>
      <c r="E174" t="s">
        <v>20</v>
      </c>
      <c r="F174" t="s">
        <v>21</v>
      </c>
      <c r="G174" t="s">
        <v>792</v>
      </c>
      <c r="H174">
        <v>27</v>
      </c>
      <c r="I174" t="s">
        <v>9</v>
      </c>
      <c r="J174">
        <v>27</v>
      </c>
      <c r="K174">
        <v>1600</v>
      </c>
      <c r="L174">
        <v>94</v>
      </c>
      <c r="M174">
        <v>17</v>
      </c>
      <c r="N174">
        <v>55</v>
      </c>
      <c r="P174" s="6">
        <v>34.375</v>
      </c>
      <c r="Q174" s="6">
        <v>3.2352941176470589</v>
      </c>
    </row>
    <row r="175" spans="1:17" x14ac:dyDescent="0.25">
      <c r="A175" t="s">
        <v>682</v>
      </c>
      <c r="B175" t="s">
        <v>18</v>
      </c>
      <c r="C175" t="s">
        <v>810</v>
      </c>
      <c r="D175" t="s">
        <v>791</v>
      </c>
      <c r="E175" t="s">
        <v>20</v>
      </c>
      <c r="F175" t="s">
        <v>21</v>
      </c>
      <c r="G175" t="s">
        <v>792</v>
      </c>
      <c r="H175">
        <v>27</v>
      </c>
      <c r="I175" t="s">
        <v>9</v>
      </c>
      <c r="J175">
        <v>27</v>
      </c>
      <c r="K175">
        <v>1600</v>
      </c>
      <c r="L175">
        <v>94</v>
      </c>
      <c r="M175">
        <v>17</v>
      </c>
      <c r="N175">
        <v>55</v>
      </c>
      <c r="P175" s="6">
        <v>34.375</v>
      </c>
      <c r="Q175" s="6">
        <v>3.2352941176470589</v>
      </c>
    </row>
    <row r="176" spans="1:17" x14ac:dyDescent="0.25">
      <c r="A176" t="s">
        <v>682</v>
      </c>
      <c r="B176" t="s">
        <v>18</v>
      </c>
      <c r="C176" t="s">
        <v>811</v>
      </c>
      <c r="D176" t="s">
        <v>791</v>
      </c>
      <c r="E176" t="s">
        <v>20</v>
      </c>
      <c r="F176" t="s">
        <v>21</v>
      </c>
      <c r="G176" t="s">
        <v>792</v>
      </c>
      <c r="H176">
        <v>30</v>
      </c>
      <c r="I176" t="s">
        <v>9</v>
      </c>
      <c r="J176">
        <v>30</v>
      </c>
      <c r="K176">
        <v>5366</v>
      </c>
      <c r="L176">
        <v>130.19999999999999</v>
      </c>
      <c r="M176">
        <v>41.2</v>
      </c>
      <c r="N176">
        <v>246.6</v>
      </c>
      <c r="P176" s="6">
        <v>45.9560193812896</v>
      </c>
      <c r="Q176" s="6">
        <v>5.9854368932038833</v>
      </c>
    </row>
    <row r="177" spans="1:17" x14ac:dyDescent="0.25">
      <c r="A177" t="s">
        <v>682</v>
      </c>
      <c r="B177" t="s">
        <v>18</v>
      </c>
      <c r="C177" t="s">
        <v>811</v>
      </c>
      <c r="D177" t="s">
        <v>791</v>
      </c>
      <c r="E177" t="s">
        <v>20</v>
      </c>
      <c r="F177" t="s">
        <v>21</v>
      </c>
      <c r="G177" t="s">
        <v>792</v>
      </c>
      <c r="H177">
        <v>30</v>
      </c>
      <c r="I177" t="s">
        <v>9</v>
      </c>
      <c r="J177">
        <v>30</v>
      </c>
      <c r="K177">
        <v>5366</v>
      </c>
      <c r="L177">
        <v>130.19999999999999</v>
      </c>
      <c r="M177">
        <v>41.2</v>
      </c>
      <c r="N177">
        <v>246.6</v>
      </c>
      <c r="P177" s="6">
        <v>45.9560193812896</v>
      </c>
      <c r="Q177" s="6">
        <v>5.9854368932038833</v>
      </c>
    </row>
    <row r="178" spans="1:17" x14ac:dyDescent="0.25">
      <c r="A178" t="s">
        <v>682</v>
      </c>
      <c r="B178" t="s">
        <v>18</v>
      </c>
      <c r="C178" t="s">
        <v>812</v>
      </c>
      <c r="D178" t="s">
        <v>791</v>
      </c>
      <c r="E178" t="s">
        <v>20</v>
      </c>
      <c r="F178" t="s">
        <v>21</v>
      </c>
      <c r="G178" t="s">
        <v>792</v>
      </c>
      <c r="H178">
        <v>29</v>
      </c>
      <c r="I178" t="s">
        <v>9</v>
      </c>
      <c r="J178">
        <v>29</v>
      </c>
      <c r="K178">
        <v>4109</v>
      </c>
      <c r="L178">
        <v>97.8</v>
      </c>
      <c r="M178">
        <v>42</v>
      </c>
      <c r="N178">
        <v>385</v>
      </c>
      <c r="P178" s="6">
        <v>93.696763202725734</v>
      </c>
      <c r="Q178" s="6">
        <v>9.1666666666666661</v>
      </c>
    </row>
    <row r="179" spans="1:17" x14ac:dyDescent="0.25">
      <c r="A179" t="s">
        <v>682</v>
      </c>
      <c r="B179" t="s">
        <v>18</v>
      </c>
      <c r="C179" t="s">
        <v>812</v>
      </c>
      <c r="D179" t="s">
        <v>791</v>
      </c>
      <c r="E179" t="s">
        <v>20</v>
      </c>
      <c r="F179" t="s">
        <v>21</v>
      </c>
      <c r="G179" t="s">
        <v>792</v>
      </c>
      <c r="H179">
        <v>29</v>
      </c>
      <c r="I179" t="s">
        <v>9</v>
      </c>
      <c r="J179">
        <v>29</v>
      </c>
      <c r="K179">
        <v>4109</v>
      </c>
      <c r="L179">
        <v>97.8</v>
      </c>
      <c r="M179">
        <v>42</v>
      </c>
      <c r="N179">
        <v>315</v>
      </c>
      <c r="P179" s="6">
        <v>76.660988074957416</v>
      </c>
      <c r="Q179" s="6">
        <v>7.5</v>
      </c>
    </row>
    <row r="180" spans="1:17" x14ac:dyDescent="0.25">
      <c r="A180" t="s">
        <v>682</v>
      </c>
      <c r="B180" t="s">
        <v>18</v>
      </c>
      <c r="C180" t="s">
        <v>813</v>
      </c>
      <c r="D180" t="s">
        <v>791</v>
      </c>
      <c r="E180" t="s">
        <v>20</v>
      </c>
      <c r="F180" t="s">
        <v>21</v>
      </c>
      <c r="G180" t="s">
        <v>792</v>
      </c>
      <c r="H180">
        <v>28</v>
      </c>
      <c r="I180" t="s">
        <v>9</v>
      </c>
      <c r="J180">
        <v>28</v>
      </c>
      <c r="K180">
        <v>2637.75</v>
      </c>
      <c r="L180">
        <v>89.719390000000004</v>
      </c>
      <c r="M180">
        <v>30</v>
      </c>
      <c r="N180">
        <v>475</v>
      </c>
      <c r="P180" s="6">
        <v>180.07771775187186</v>
      </c>
      <c r="Q180" s="6">
        <v>15.833333333333334</v>
      </c>
    </row>
    <row r="181" spans="1:17" x14ac:dyDescent="0.25">
      <c r="A181" t="s">
        <v>682</v>
      </c>
      <c r="B181" t="s">
        <v>18</v>
      </c>
      <c r="C181" t="s">
        <v>813</v>
      </c>
      <c r="D181" t="s">
        <v>791</v>
      </c>
      <c r="E181" t="s">
        <v>20</v>
      </c>
      <c r="F181" t="s">
        <v>21</v>
      </c>
      <c r="G181" t="s">
        <v>792</v>
      </c>
      <c r="H181">
        <v>28</v>
      </c>
      <c r="I181" t="s">
        <v>9</v>
      </c>
      <c r="J181">
        <v>28</v>
      </c>
      <c r="K181">
        <v>2637.75</v>
      </c>
      <c r="L181">
        <v>89.719390000000004</v>
      </c>
      <c r="M181">
        <v>30</v>
      </c>
      <c r="N181">
        <v>300</v>
      </c>
      <c r="P181" s="6">
        <v>113.73329542223486</v>
      </c>
      <c r="Q181" s="6">
        <v>10</v>
      </c>
    </row>
    <row r="182" spans="1:17" x14ac:dyDescent="0.25">
      <c r="A182" t="s">
        <v>682</v>
      </c>
      <c r="B182" t="s">
        <v>18</v>
      </c>
      <c r="C182" t="s">
        <v>814</v>
      </c>
      <c r="D182" t="s">
        <v>791</v>
      </c>
      <c r="E182" t="s">
        <v>20</v>
      </c>
      <c r="F182" t="s">
        <v>21</v>
      </c>
      <c r="G182" t="s">
        <v>792</v>
      </c>
      <c r="H182">
        <v>30</v>
      </c>
      <c r="I182" t="s">
        <v>9</v>
      </c>
      <c r="J182">
        <v>30</v>
      </c>
      <c r="K182">
        <v>5378</v>
      </c>
      <c r="L182">
        <v>109</v>
      </c>
      <c r="M182">
        <v>49</v>
      </c>
      <c r="N182">
        <v>84.99166666666666</v>
      </c>
      <c r="P182" s="6">
        <v>15.80358249659105</v>
      </c>
      <c r="Q182" s="6">
        <v>1.7345238095238094</v>
      </c>
    </row>
    <row r="183" spans="1:17" x14ac:dyDescent="0.25">
      <c r="A183" t="s">
        <v>682</v>
      </c>
      <c r="B183" t="s">
        <v>18</v>
      </c>
      <c r="C183" t="s">
        <v>815</v>
      </c>
      <c r="D183" t="s">
        <v>791</v>
      </c>
      <c r="E183" t="s">
        <v>20</v>
      </c>
      <c r="F183" t="s">
        <v>21</v>
      </c>
      <c r="G183" t="s">
        <v>792</v>
      </c>
      <c r="H183">
        <v>31</v>
      </c>
      <c r="I183" t="s">
        <v>9</v>
      </c>
      <c r="J183">
        <v>31</v>
      </c>
      <c r="K183">
        <v>8110</v>
      </c>
      <c r="L183">
        <v>98.54</v>
      </c>
      <c r="M183">
        <v>82.3</v>
      </c>
      <c r="N183">
        <v>261</v>
      </c>
      <c r="P183" s="6">
        <v>32.182490752157833</v>
      </c>
      <c r="Q183" s="6">
        <v>3.1713244228432567</v>
      </c>
    </row>
    <row r="184" spans="1:17" x14ac:dyDescent="0.25">
      <c r="A184" t="s">
        <v>682</v>
      </c>
      <c r="B184" t="s">
        <v>18</v>
      </c>
      <c r="C184" t="s">
        <v>815</v>
      </c>
      <c r="D184" t="s">
        <v>791</v>
      </c>
      <c r="E184" t="s">
        <v>20</v>
      </c>
      <c r="F184" t="s">
        <v>21</v>
      </c>
      <c r="G184" t="s">
        <v>792</v>
      </c>
      <c r="H184">
        <v>31</v>
      </c>
      <c r="I184" t="s">
        <v>9</v>
      </c>
      <c r="J184">
        <v>31</v>
      </c>
      <c r="K184">
        <v>8110</v>
      </c>
      <c r="L184">
        <v>98.54</v>
      </c>
      <c r="M184">
        <v>82.3</v>
      </c>
      <c r="N184">
        <v>261</v>
      </c>
      <c r="P184" s="6">
        <v>32.182490752157833</v>
      </c>
      <c r="Q184" s="6">
        <v>3.1713244228432567</v>
      </c>
    </row>
    <row r="185" spans="1:17" x14ac:dyDescent="0.25">
      <c r="A185" t="s">
        <v>682</v>
      </c>
      <c r="B185" t="s">
        <v>18</v>
      </c>
      <c r="C185" t="s">
        <v>814</v>
      </c>
      <c r="D185" t="s">
        <v>791</v>
      </c>
      <c r="E185" t="s">
        <v>20</v>
      </c>
      <c r="F185" t="s">
        <v>21</v>
      </c>
      <c r="G185" t="s">
        <v>792</v>
      </c>
      <c r="H185">
        <v>30</v>
      </c>
      <c r="I185" t="s">
        <v>9</v>
      </c>
      <c r="J185">
        <v>30</v>
      </c>
      <c r="K185">
        <v>5378</v>
      </c>
      <c r="L185">
        <v>109</v>
      </c>
      <c r="M185">
        <v>49</v>
      </c>
      <c r="N185">
        <v>130</v>
      </c>
      <c r="P185" s="6">
        <v>24.172554853105247</v>
      </c>
      <c r="Q185" s="6">
        <v>2.6530612244897958</v>
      </c>
    </row>
    <row r="186" spans="1:17" x14ac:dyDescent="0.25">
      <c r="A186" t="s">
        <v>682</v>
      </c>
      <c r="B186" t="s">
        <v>18</v>
      </c>
      <c r="C186" t="s">
        <v>816</v>
      </c>
      <c r="D186" t="s">
        <v>794</v>
      </c>
      <c r="E186" t="s">
        <v>20</v>
      </c>
      <c r="F186" t="s">
        <v>21</v>
      </c>
      <c r="G186" t="s">
        <v>792</v>
      </c>
      <c r="H186">
        <v>31</v>
      </c>
      <c r="I186" t="s">
        <v>9</v>
      </c>
      <c r="J186">
        <v>31</v>
      </c>
      <c r="K186">
        <v>6430.12</v>
      </c>
      <c r="L186">
        <v>115.86</v>
      </c>
      <c r="M186">
        <v>55.5</v>
      </c>
      <c r="N186">
        <v>188</v>
      </c>
      <c r="P186" s="6">
        <v>29.237401479288103</v>
      </c>
      <c r="Q186" s="6">
        <v>3.3873873873873874</v>
      </c>
    </row>
    <row r="187" spans="1:17" x14ac:dyDescent="0.25">
      <c r="A187" t="s">
        <v>682</v>
      </c>
      <c r="B187" t="s">
        <v>18</v>
      </c>
      <c r="C187" t="s">
        <v>816</v>
      </c>
      <c r="D187" t="s">
        <v>794</v>
      </c>
      <c r="E187" t="s">
        <v>20</v>
      </c>
      <c r="F187" t="s">
        <v>21</v>
      </c>
      <c r="G187" t="s">
        <v>792</v>
      </c>
      <c r="H187">
        <v>31</v>
      </c>
      <c r="I187" t="s">
        <v>9</v>
      </c>
      <c r="J187">
        <v>31</v>
      </c>
      <c r="K187">
        <v>6430.12</v>
      </c>
      <c r="L187">
        <v>115.86</v>
      </c>
      <c r="M187">
        <v>55.5</v>
      </c>
      <c r="N187">
        <v>188</v>
      </c>
      <c r="P187" s="6">
        <v>29.237401479288103</v>
      </c>
      <c r="Q187" s="6">
        <v>3.3873873873873874</v>
      </c>
    </row>
    <row r="188" spans="1:17" x14ac:dyDescent="0.25">
      <c r="A188" t="s">
        <v>682</v>
      </c>
      <c r="B188" t="s">
        <v>18</v>
      </c>
      <c r="C188" t="s">
        <v>817</v>
      </c>
      <c r="D188" t="s">
        <v>794</v>
      </c>
      <c r="E188" t="s">
        <v>20</v>
      </c>
      <c r="F188" t="s">
        <v>21</v>
      </c>
      <c r="G188" t="s">
        <v>792</v>
      </c>
      <c r="H188">
        <v>32</v>
      </c>
      <c r="I188" t="s">
        <v>9</v>
      </c>
      <c r="J188">
        <v>32</v>
      </c>
      <c r="K188">
        <v>12008.8</v>
      </c>
      <c r="L188">
        <v>126.44</v>
      </c>
      <c r="M188">
        <v>94.98</v>
      </c>
      <c r="N188">
        <v>327.88</v>
      </c>
      <c r="P188" s="6">
        <v>27.303310905336087</v>
      </c>
      <c r="Q188" s="6">
        <v>3.452095177932196</v>
      </c>
    </row>
    <row r="189" spans="1:17" x14ac:dyDescent="0.25">
      <c r="A189" t="s">
        <v>682</v>
      </c>
      <c r="B189" t="s">
        <v>18</v>
      </c>
      <c r="C189" t="s">
        <v>817</v>
      </c>
      <c r="D189" t="s">
        <v>794</v>
      </c>
      <c r="E189" t="s">
        <v>20</v>
      </c>
      <c r="F189" t="s">
        <v>21</v>
      </c>
      <c r="G189" t="s">
        <v>792</v>
      </c>
      <c r="H189">
        <v>32</v>
      </c>
      <c r="I189" t="s">
        <v>9</v>
      </c>
      <c r="J189">
        <v>32</v>
      </c>
      <c r="K189">
        <v>12008.8</v>
      </c>
      <c r="L189">
        <v>126.44</v>
      </c>
      <c r="M189">
        <v>94.98</v>
      </c>
      <c r="N189">
        <v>309.64999999999998</v>
      </c>
      <c r="P189" s="6">
        <v>25.78525747784958</v>
      </c>
      <c r="Q189" s="6">
        <v>3.260160033691303</v>
      </c>
    </row>
    <row r="190" spans="1:17" x14ac:dyDescent="0.25">
      <c r="A190" t="s">
        <v>682</v>
      </c>
      <c r="B190" t="s">
        <v>18</v>
      </c>
      <c r="C190" t="s">
        <v>818</v>
      </c>
      <c r="D190" t="s">
        <v>819</v>
      </c>
      <c r="E190" t="s">
        <v>20</v>
      </c>
      <c r="F190" t="s">
        <v>21</v>
      </c>
      <c r="G190" t="s">
        <v>792</v>
      </c>
      <c r="H190">
        <v>32</v>
      </c>
      <c r="I190" t="s">
        <v>9</v>
      </c>
      <c r="J190">
        <v>32</v>
      </c>
      <c r="K190">
        <v>11695</v>
      </c>
      <c r="L190">
        <v>113.96</v>
      </c>
      <c r="M190">
        <v>102.6</v>
      </c>
      <c r="N190">
        <v>275</v>
      </c>
      <c r="P190" s="6">
        <v>23.514322359982899</v>
      </c>
      <c r="Q190" s="6">
        <v>2.6803118908382069</v>
      </c>
    </row>
    <row r="191" spans="1:17" x14ac:dyDescent="0.25">
      <c r="A191" t="s">
        <v>682</v>
      </c>
      <c r="B191" t="s">
        <v>18</v>
      </c>
      <c r="C191" t="s">
        <v>818</v>
      </c>
      <c r="D191" t="s">
        <v>819</v>
      </c>
      <c r="E191" t="s">
        <v>20</v>
      </c>
      <c r="F191" t="s">
        <v>21</v>
      </c>
      <c r="G191" t="s">
        <v>792</v>
      </c>
      <c r="H191">
        <v>32</v>
      </c>
      <c r="I191" t="s">
        <v>9</v>
      </c>
      <c r="J191">
        <v>32</v>
      </c>
      <c r="K191">
        <v>11695</v>
      </c>
      <c r="L191">
        <v>113.96</v>
      </c>
      <c r="M191">
        <v>102.6</v>
      </c>
      <c r="N191">
        <v>270</v>
      </c>
      <c r="P191" s="6">
        <v>23.086789226165028</v>
      </c>
      <c r="Q191" s="6">
        <v>2.6315789473684212</v>
      </c>
    </row>
    <row r="192" spans="1:17" x14ac:dyDescent="0.25">
      <c r="A192" t="s">
        <v>682</v>
      </c>
      <c r="B192" t="s">
        <v>18</v>
      </c>
      <c r="C192" t="s">
        <v>820</v>
      </c>
      <c r="D192" t="s">
        <v>791</v>
      </c>
      <c r="E192" t="s">
        <v>20</v>
      </c>
      <c r="F192" t="s">
        <v>21</v>
      </c>
      <c r="G192" t="s">
        <v>792</v>
      </c>
      <c r="H192">
        <v>27</v>
      </c>
      <c r="I192" t="s">
        <v>9</v>
      </c>
      <c r="J192">
        <v>27</v>
      </c>
      <c r="K192">
        <v>1700</v>
      </c>
      <c r="L192">
        <v>100</v>
      </c>
      <c r="M192">
        <v>17</v>
      </c>
      <c r="N192">
        <v>57</v>
      </c>
      <c r="P192" s="6">
        <v>33.529411764705884</v>
      </c>
      <c r="Q192" s="6">
        <v>3.3529411764705883</v>
      </c>
    </row>
    <row r="193" spans="1:17" x14ac:dyDescent="0.25">
      <c r="A193" t="s">
        <v>682</v>
      </c>
      <c r="B193" t="s">
        <v>18</v>
      </c>
      <c r="C193" t="s">
        <v>820</v>
      </c>
      <c r="D193" t="s">
        <v>791</v>
      </c>
      <c r="E193" t="s">
        <v>20</v>
      </c>
      <c r="F193" t="s">
        <v>21</v>
      </c>
      <c r="G193" t="s">
        <v>792</v>
      </c>
      <c r="H193">
        <v>27</v>
      </c>
      <c r="I193" t="s">
        <v>9</v>
      </c>
      <c r="J193">
        <v>27</v>
      </c>
      <c r="K193">
        <v>1700</v>
      </c>
      <c r="L193">
        <v>100</v>
      </c>
      <c r="M193">
        <v>17</v>
      </c>
      <c r="N193">
        <v>57</v>
      </c>
      <c r="P193" s="6">
        <v>33.529411764705884</v>
      </c>
      <c r="Q193" s="6">
        <v>3.3529411764705883</v>
      </c>
    </row>
    <row r="194" spans="1:17" x14ac:dyDescent="0.25">
      <c r="A194" t="s">
        <v>682</v>
      </c>
      <c r="B194" t="s">
        <v>18</v>
      </c>
      <c r="C194" t="s">
        <v>822</v>
      </c>
      <c r="D194" t="s">
        <v>791</v>
      </c>
      <c r="E194" t="s">
        <v>20</v>
      </c>
      <c r="F194" t="s">
        <v>21</v>
      </c>
      <c r="G194" t="s">
        <v>792</v>
      </c>
      <c r="H194">
        <v>29</v>
      </c>
      <c r="I194" t="s">
        <v>9</v>
      </c>
      <c r="J194">
        <v>29</v>
      </c>
      <c r="K194">
        <v>4575</v>
      </c>
      <c r="L194">
        <v>98.79</v>
      </c>
      <c r="M194">
        <v>46.31</v>
      </c>
      <c r="N194">
        <v>166.08</v>
      </c>
      <c r="P194" s="6">
        <v>36.301639344262298</v>
      </c>
      <c r="Q194" s="6">
        <v>3.5862664651263225</v>
      </c>
    </row>
    <row r="195" spans="1:17" x14ac:dyDescent="0.25">
      <c r="A195" t="s">
        <v>682</v>
      </c>
      <c r="B195" t="s">
        <v>18</v>
      </c>
      <c r="C195" t="s">
        <v>822</v>
      </c>
      <c r="D195" t="s">
        <v>791</v>
      </c>
      <c r="E195" t="s">
        <v>20</v>
      </c>
      <c r="F195" t="s">
        <v>21</v>
      </c>
      <c r="G195" t="s">
        <v>792</v>
      </c>
      <c r="H195">
        <v>29</v>
      </c>
      <c r="I195" t="s">
        <v>9</v>
      </c>
      <c r="J195">
        <v>29</v>
      </c>
      <c r="K195">
        <v>4575</v>
      </c>
      <c r="L195">
        <v>98.79</v>
      </c>
      <c r="M195">
        <v>46.31</v>
      </c>
      <c r="N195">
        <v>140</v>
      </c>
      <c r="P195" s="6">
        <v>30.601092896174862</v>
      </c>
      <c r="Q195" s="6">
        <v>3.0231051608723818</v>
      </c>
    </row>
    <row r="196" spans="1:17" x14ac:dyDescent="0.25">
      <c r="A196" t="s">
        <v>682</v>
      </c>
      <c r="B196" t="s">
        <v>18</v>
      </c>
      <c r="C196" t="s">
        <v>823</v>
      </c>
      <c r="D196" t="s">
        <v>791</v>
      </c>
      <c r="E196" t="s">
        <v>20</v>
      </c>
      <c r="F196" t="s">
        <v>21</v>
      </c>
      <c r="G196" t="s">
        <v>792</v>
      </c>
      <c r="H196">
        <v>28</v>
      </c>
      <c r="I196" t="s">
        <v>9</v>
      </c>
      <c r="J196">
        <v>28</v>
      </c>
      <c r="K196">
        <v>3100</v>
      </c>
      <c r="L196">
        <v>105</v>
      </c>
      <c r="M196">
        <v>30</v>
      </c>
      <c r="N196">
        <v>130</v>
      </c>
      <c r="P196" s="6">
        <v>41.935483870967744</v>
      </c>
      <c r="Q196" s="6">
        <v>4.333333333333333</v>
      </c>
    </row>
    <row r="197" spans="1:17" x14ac:dyDescent="0.25">
      <c r="A197" t="s">
        <v>682</v>
      </c>
      <c r="B197" t="s">
        <v>18</v>
      </c>
      <c r="C197" t="s">
        <v>823</v>
      </c>
      <c r="D197" t="s">
        <v>791</v>
      </c>
      <c r="E197" t="s">
        <v>20</v>
      </c>
      <c r="F197" t="s">
        <v>21</v>
      </c>
      <c r="G197" t="s">
        <v>792</v>
      </c>
      <c r="H197">
        <v>28</v>
      </c>
      <c r="I197" t="s">
        <v>9</v>
      </c>
      <c r="J197">
        <v>28</v>
      </c>
      <c r="K197">
        <v>3100</v>
      </c>
      <c r="L197">
        <v>105</v>
      </c>
      <c r="M197">
        <v>30</v>
      </c>
      <c r="N197">
        <v>130</v>
      </c>
      <c r="P197" s="6">
        <v>41.935483870967744</v>
      </c>
      <c r="Q197" s="6">
        <v>4.333333333333333</v>
      </c>
    </row>
    <row r="198" spans="1:17" x14ac:dyDescent="0.25">
      <c r="A198" t="s">
        <v>682</v>
      </c>
      <c r="B198" t="s">
        <v>18</v>
      </c>
      <c r="C198" t="s">
        <v>824</v>
      </c>
      <c r="D198" t="s">
        <v>794</v>
      </c>
      <c r="E198" t="s">
        <v>20</v>
      </c>
      <c r="F198" t="s">
        <v>21</v>
      </c>
      <c r="G198" t="s">
        <v>792</v>
      </c>
      <c r="H198">
        <v>29</v>
      </c>
      <c r="I198" t="s">
        <v>9</v>
      </c>
      <c r="J198">
        <v>29</v>
      </c>
      <c r="K198">
        <v>4320</v>
      </c>
      <c r="L198">
        <v>108</v>
      </c>
      <c r="M198">
        <v>40</v>
      </c>
      <c r="N198">
        <v>109</v>
      </c>
      <c r="P198" s="6">
        <v>25.231481481481485</v>
      </c>
      <c r="Q198" s="6">
        <v>2.7250000000000001</v>
      </c>
    </row>
    <row r="199" spans="1:17" x14ac:dyDescent="0.25">
      <c r="A199" t="s">
        <v>682</v>
      </c>
      <c r="B199" t="s">
        <v>18</v>
      </c>
      <c r="C199" t="s">
        <v>824</v>
      </c>
      <c r="D199" t="s">
        <v>794</v>
      </c>
      <c r="E199" t="s">
        <v>20</v>
      </c>
      <c r="F199" t="s">
        <v>21</v>
      </c>
      <c r="G199" t="s">
        <v>792</v>
      </c>
      <c r="H199">
        <v>29</v>
      </c>
      <c r="I199" t="s">
        <v>9</v>
      </c>
      <c r="J199">
        <v>29</v>
      </c>
      <c r="K199">
        <v>4320</v>
      </c>
      <c r="L199">
        <v>108</v>
      </c>
      <c r="M199">
        <v>40</v>
      </c>
      <c r="N199">
        <v>169</v>
      </c>
      <c r="P199" s="6">
        <v>39.120370370370367</v>
      </c>
      <c r="Q199" s="6">
        <v>4.2249999999999996</v>
      </c>
    </row>
    <row r="200" spans="1:17" x14ac:dyDescent="0.25">
      <c r="A200" t="s">
        <v>682</v>
      </c>
      <c r="B200" t="s">
        <v>18</v>
      </c>
      <c r="C200" t="s">
        <v>825</v>
      </c>
      <c r="D200" t="s">
        <v>794</v>
      </c>
      <c r="E200" t="s">
        <v>20</v>
      </c>
      <c r="F200" t="s">
        <v>21</v>
      </c>
      <c r="G200" t="s">
        <v>792</v>
      </c>
      <c r="H200">
        <v>31</v>
      </c>
      <c r="I200" t="s">
        <v>9</v>
      </c>
      <c r="J200">
        <v>31</v>
      </c>
      <c r="K200">
        <v>7232.8</v>
      </c>
      <c r="L200">
        <v>119.97</v>
      </c>
      <c r="M200">
        <v>60.29</v>
      </c>
      <c r="N200">
        <v>50</v>
      </c>
      <c r="P200" s="6">
        <v>6.9129521070678015</v>
      </c>
      <c r="Q200" s="6">
        <v>0.82932492950738101</v>
      </c>
    </row>
    <row r="201" spans="1:17" x14ac:dyDescent="0.25">
      <c r="A201" t="s">
        <v>682</v>
      </c>
      <c r="B201" t="s">
        <v>18</v>
      </c>
      <c r="C201" t="s">
        <v>825</v>
      </c>
      <c r="D201" t="s">
        <v>794</v>
      </c>
      <c r="E201" t="s">
        <v>20</v>
      </c>
      <c r="F201" t="s">
        <v>21</v>
      </c>
      <c r="G201" t="s">
        <v>792</v>
      </c>
      <c r="H201">
        <v>31</v>
      </c>
      <c r="I201" t="s">
        <v>9</v>
      </c>
      <c r="J201">
        <v>31</v>
      </c>
      <c r="K201">
        <v>7232.8</v>
      </c>
      <c r="L201">
        <v>119.97</v>
      </c>
      <c r="M201">
        <v>60.29</v>
      </c>
      <c r="N201">
        <v>50</v>
      </c>
      <c r="P201" s="6">
        <v>6.9129521070678015</v>
      </c>
      <c r="Q201" s="6">
        <v>0.82932492950738101</v>
      </c>
    </row>
    <row r="202" spans="1:17" x14ac:dyDescent="0.25">
      <c r="A202" t="s">
        <v>682</v>
      </c>
      <c r="B202" t="s">
        <v>18</v>
      </c>
      <c r="C202" t="s">
        <v>826</v>
      </c>
      <c r="D202" t="s">
        <v>791</v>
      </c>
      <c r="E202" t="s">
        <v>20</v>
      </c>
      <c r="F202" t="s">
        <v>21</v>
      </c>
      <c r="G202" t="s">
        <v>792</v>
      </c>
      <c r="H202">
        <v>28</v>
      </c>
      <c r="I202" t="s">
        <v>9</v>
      </c>
      <c r="J202">
        <v>28</v>
      </c>
      <c r="K202">
        <v>2687.8</v>
      </c>
      <c r="L202">
        <v>93.71</v>
      </c>
      <c r="M202">
        <v>28</v>
      </c>
      <c r="N202">
        <v>40</v>
      </c>
      <c r="P202" s="6">
        <v>14.882059677059305</v>
      </c>
      <c r="Q202" s="6">
        <v>1.4285714285714286</v>
      </c>
    </row>
    <row r="203" spans="1:17" x14ac:dyDescent="0.25">
      <c r="A203" t="s">
        <v>682</v>
      </c>
      <c r="B203" t="s">
        <v>18</v>
      </c>
      <c r="C203" t="s">
        <v>826</v>
      </c>
      <c r="D203" t="s">
        <v>791</v>
      </c>
      <c r="E203" t="s">
        <v>20</v>
      </c>
      <c r="F203" t="s">
        <v>21</v>
      </c>
      <c r="G203" t="s">
        <v>792</v>
      </c>
      <c r="H203">
        <v>28</v>
      </c>
      <c r="I203" t="s">
        <v>9</v>
      </c>
      <c r="J203">
        <v>28</v>
      </c>
      <c r="K203">
        <v>2687.8</v>
      </c>
      <c r="L203">
        <v>93.71</v>
      </c>
      <c r="M203">
        <v>28</v>
      </c>
      <c r="N203">
        <v>40</v>
      </c>
      <c r="P203" s="6">
        <v>14.882059677059305</v>
      </c>
      <c r="Q203" s="6">
        <v>1.4285714285714286</v>
      </c>
    </row>
    <row r="204" spans="1:17" x14ac:dyDescent="0.25">
      <c r="A204" t="s">
        <v>682</v>
      </c>
      <c r="B204" t="s">
        <v>18</v>
      </c>
      <c r="C204" t="s">
        <v>827</v>
      </c>
      <c r="D204" t="s">
        <v>794</v>
      </c>
      <c r="E204" t="s">
        <v>20</v>
      </c>
      <c r="F204" t="s">
        <v>21</v>
      </c>
      <c r="G204" t="s">
        <v>792</v>
      </c>
      <c r="H204">
        <v>27</v>
      </c>
      <c r="I204" t="s">
        <v>9</v>
      </c>
      <c r="J204">
        <v>27</v>
      </c>
      <c r="K204">
        <v>2160</v>
      </c>
      <c r="L204">
        <v>106.59</v>
      </c>
      <c r="M204">
        <v>20.260000000000002</v>
      </c>
      <c r="N204">
        <v>250</v>
      </c>
      <c r="P204" s="6">
        <v>115.74074074074075</v>
      </c>
      <c r="Q204" s="6">
        <v>12.339585389930898</v>
      </c>
    </row>
    <row r="205" spans="1:17" x14ac:dyDescent="0.25">
      <c r="A205" t="s">
        <v>682</v>
      </c>
      <c r="B205" t="s">
        <v>18</v>
      </c>
      <c r="C205" t="s">
        <v>828</v>
      </c>
      <c r="D205" t="s">
        <v>794</v>
      </c>
      <c r="E205" t="s">
        <v>20</v>
      </c>
      <c r="F205" t="s">
        <v>21</v>
      </c>
      <c r="G205" t="s">
        <v>792</v>
      </c>
      <c r="H205">
        <v>32</v>
      </c>
      <c r="I205" t="s">
        <v>9</v>
      </c>
      <c r="J205">
        <v>32</v>
      </c>
      <c r="K205">
        <v>9953</v>
      </c>
      <c r="L205">
        <v>127.57</v>
      </c>
      <c r="M205">
        <v>78.02</v>
      </c>
      <c r="N205">
        <v>206.47</v>
      </c>
      <c r="P205" s="6">
        <v>20.744499145986136</v>
      </c>
      <c r="Q205" s="6">
        <v>2.6463727249423226</v>
      </c>
    </row>
    <row r="206" spans="1:17" x14ac:dyDescent="0.25">
      <c r="A206" t="s">
        <v>682</v>
      </c>
      <c r="B206" t="s">
        <v>18</v>
      </c>
      <c r="C206" t="s">
        <v>827</v>
      </c>
      <c r="D206" t="s">
        <v>794</v>
      </c>
      <c r="E206" t="s">
        <v>20</v>
      </c>
      <c r="F206" t="s">
        <v>21</v>
      </c>
      <c r="G206" t="s">
        <v>792</v>
      </c>
      <c r="H206">
        <v>27</v>
      </c>
      <c r="I206" t="s">
        <v>9</v>
      </c>
      <c r="J206">
        <v>27</v>
      </c>
      <c r="K206">
        <v>2160</v>
      </c>
      <c r="L206">
        <v>106.59</v>
      </c>
      <c r="M206">
        <v>20.260000000000002</v>
      </c>
      <c r="N206">
        <v>350</v>
      </c>
      <c r="P206" s="6">
        <v>162.03703703703704</v>
      </c>
      <c r="Q206" s="6">
        <v>17.275419545903258</v>
      </c>
    </row>
    <row r="207" spans="1:17" x14ac:dyDescent="0.25">
      <c r="A207" t="s">
        <v>682</v>
      </c>
      <c r="B207" t="s">
        <v>18</v>
      </c>
      <c r="C207" t="s">
        <v>828</v>
      </c>
      <c r="D207" t="s">
        <v>794</v>
      </c>
      <c r="E207" t="s">
        <v>20</v>
      </c>
      <c r="F207" t="s">
        <v>21</v>
      </c>
      <c r="G207" t="s">
        <v>792</v>
      </c>
      <c r="H207">
        <v>32</v>
      </c>
      <c r="I207" t="s">
        <v>9</v>
      </c>
      <c r="J207">
        <v>32</v>
      </c>
      <c r="K207">
        <v>9953</v>
      </c>
      <c r="L207">
        <v>127.57</v>
      </c>
      <c r="M207">
        <v>78.02</v>
      </c>
      <c r="N207">
        <v>130</v>
      </c>
      <c r="P207" s="6">
        <v>13.061388526072541</v>
      </c>
      <c r="Q207" s="6">
        <v>1.6662394257882596</v>
      </c>
    </row>
    <row r="208" spans="1:17" x14ac:dyDescent="0.25">
      <c r="A208" t="s">
        <v>682</v>
      </c>
      <c r="B208" t="s">
        <v>18</v>
      </c>
      <c r="C208" t="s">
        <v>829</v>
      </c>
      <c r="D208" t="s">
        <v>791</v>
      </c>
      <c r="E208" t="s">
        <v>20</v>
      </c>
      <c r="F208" t="s">
        <v>21</v>
      </c>
      <c r="G208" t="s">
        <v>792</v>
      </c>
      <c r="H208">
        <v>29</v>
      </c>
      <c r="I208" t="s">
        <v>9</v>
      </c>
      <c r="J208">
        <v>29</v>
      </c>
      <c r="K208">
        <v>4500</v>
      </c>
      <c r="L208">
        <v>90</v>
      </c>
      <c r="M208">
        <v>50</v>
      </c>
      <c r="N208">
        <v>285</v>
      </c>
      <c r="P208" s="6">
        <v>63.333333333333336</v>
      </c>
      <c r="Q208" s="6">
        <v>5.7</v>
      </c>
    </row>
    <row r="209" spans="1:17" x14ac:dyDescent="0.25">
      <c r="A209" t="s">
        <v>682</v>
      </c>
      <c r="B209" t="s">
        <v>18</v>
      </c>
      <c r="C209" t="s">
        <v>829</v>
      </c>
      <c r="D209" t="s">
        <v>791</v>
      </c>
      <c r="E209" t="s">
        <v>20</v>
      </c>
      <c r="F209" t="s">
        <v>21</v>
      </c>
      <c r="G209" t="s">
        <v>792</v>
      </c>
      <c r="H209">
        <v>29</v>
      </c>
      <c r="I209" t="s">
        <v>9</v>
      </c>
      <c r="J209">
        <v>29</v>
      </c>
      <c r="K209">
        <v>4500</v>
      </c>
      <c r="L209">
        <v>90</v>
      </c>
      <c r="M209">
        <v>50</v>
      </c>
      <c r="N209">
        <v>330</v>
      </c>
      <c r="P209" s="6">
        <v>73.333333333333329</v>
      </c>
      <c r="Q209" s="6">
        <v>6.6</v>
      </c>
    </row>
    <row r="210" spans="1:17" x14ac:dyDescent="0.25">
      <c r="A210" t="s">
        <v>682</v>
      </c>
      <c r="B210" t="s">
        <v>18</v>
      </c>
      <c r="C210" t="s">
        <v>830</v>
      </c>
      <c r="D210" t="s">
        <v>791</v>
      </c>
      <c r="E210" t="s">
        <v>20</v>
      </c>
      <c r="F210" t="s">
        <v>21</v>
      </c>
      <c r="G210" t="s">
        <v>792</v>
      </c>
      <c r="H210">
        <v>31</v>
      </c>
      <c r="I210" t="s">
        <v>9</v>
      </c>
      <c r="J210">
        <v>31</v>
      </c>
      <c r="K210">
        <v>7200</v>
      </c>
      <c r="L210">
        <v>102.86</v>
      </c>
      <c r="M210">
        <v>70</v>
      </c>
      <c r="N210">
        <v>210</v>
      </c>
      <c r="P210" s="6">
        <v>29.166666666666668</v>
      </c>
      <c r="Q210" s="6">
        <v>3</v>
      </c>
    </row>
    <row r="211" spans="1:17" x14ac:dyDescent="0.25">
      <c r="A211" t="s">
        <v>682</v>
      </c>
      <c r="B211" t="s">
        <v>18</v>
      </c>
      <c r="C211" t="s">
        <v>830</v>
      </c>
      <c r="D211" t="s">
        <v>791</v>
      </c>
      <c r="E211" t="s">
        <v>20</v>
      </c>
      <c r="F211" t="s">
        <v>21</v>
      </c>
      <c r="G211" t="s">
        <v>792</v>
      </c>
      <c r="H211">
        <v>31</v>
      </c>
      <c r="I211" t="s">
        <v>9</v>
      </c>
      <c r="J211">
        <v>31</v>
      </c>
      <c r="K211">
        <v>7200</v>
      </c>
      <c r="L211">
        <v>102.86</v>
      </c>
      <c r="M211">
        <v>70</v>
      </c>
      <c r="N211">
        <v>225</v>
      </c>
      <c r="P211" s="6">
        <v>31.25</v>
      </c>
      <c r="Q211" s="6">
        <v>3.2142857142857144</v>
      </c>
    </row>
    <row r="212" spans="1:17" x14ac:dyDescent="0.25">
      <c r="A212" t="s">
        <v>682</v>
      </c>
      <c r="B212" t="s">
        <v>18</v>
      </c>
      <c r="C212" t="s">
        <v>831</v>
      </c>
      <c r="D212" t="s">
        <v>791</v>
      </c>
      <c r="E212" t="s">
        <v>20</v>
      </c>
      <c r="F212" t="s">
        <v>21</v>
      </c>
      <c r="G212" t="s">
        <v>792</v>
      </c>
      <c r="H212">
        <v>31</v>
      </c>
      <c r="I212" t="s">
        <v>9</v>
      </c>
      <c r="J212">
        <v>31</v>
      </c>
      <c r="K212">
        <v>6635</v>
      </c>
      <c r="L212">
        <v>110.6</v>
      </c>
      <c r="M212">
        <v>59.97</v>
      </c>
      <c r="N212">
        <v>306</v>
      </c>
      <c r="P212" s="6">
        <v>46.119065561416726</v>
      </c>
      <c r="Q212" s="6">
        <v>5.1025512756378193</v>
      </c>
    </row>
    <row r="213" spans="1:17" x14ac:dyDescent="0.25">
      <c r="A213" t="s">
        <v>682</v>
      </c>
      <c r="B213" t="s">
        <v>18</v>
      </c>
      <c r="C213" t="s">
        <v>831</v>
      </c>
      <c r="D213" t="s">
        <v>791</v>
      </c>
      <c r="E213" t="s">
        <v>20</v>
      </c>
      <c r="F213" t="s">
        <v>21</v>
      </c>
      <c r="G213" t="s">
        <v>792</v>
      </c>
      <c r="H213">
        <v>31</v>
      </c>
      <c r="I213" t="s">
        <v>9</v>
      </c>
      <c r="J213">
        <v>31</v>
      </c>
      <c r="K213">
        <v>6635</v>
      </c>
      <c r="L213">
        <v>110.6</v>
      </c>
      <c r="M213">
        <v>59.97</v>
      </c>
      <c r="N213">
        <v>449</v>
      </c>
      <c r="P213" s="6">
        <v>67.671439336850028</v>
      </c>
      <c r="Q213" s="6">
        <v>7.4870768717692178</v>
      </c>
    </row>
    <row r="214" spans="1:17" x14ac:dyDescent="0.25">
      <c r="A214" t="s">
        <v>682</v>
      </c>
      <c r="B214" t="s">
        <v>18</v>
      </c>
      <c r="C214" t="s">
        <v>832</v>
      </c>
      <c r="D214" t="s">
        <v>791</v>
      </c>
      <c r="E214" t="s">
        <v>20</v>
      </c>
      <c r="F214" t="s">
        <v>21</v>
      </c>
      <c r="G214" t="s">
        <v>792</v>
      </c>
      <c r="H214">
        <v>30</v>
      </c>
      <c r="I214" t="s">
        <v>9</v>
      </c>
      <c r="J214">
        <v>30</v>
      </c>
      <c r="K214">
        <v>5342.23</v>
      </c>
      <c r="L214">
        <v>90.33</v>
      </c>
      <c r="M214">
        <v>59.14</v>
      </c>
      <c r="N214">
        <v>263</v>
      </c>
      <c r="P214" s="6">
        <v>49.23037757640536</v>
      </c>
      <c r="Q214" s="6">
        <v>4.4470747379100439</v>
      </c>
    </row>
    <row r="215" spans="1:17" x14ac:dyDescent="0.25">
      <c r="A215" t="s">
        <v>682</v>
      </c>
      <c r="B215" t="s">
        <v>18</v>
      </c>
      <c r="C215" t="s">
        <v>832</v>
      </c>
      <c r="D215" t="s">
        <v>791</v>
      </c>
      <c r="E215" t="s">
        <v>20</v>
      </c>
      <c r="F215" t="s">
        <v>21</v>
      </c>
      <c r="G215" t="s">
        <v>792</v>
      </c>
      <c r="H215">
        <v>30</v>
      </c>
      <c r="I215" t="s">
        <v>9</v>
      </c>
      <c r="J215">
        <v>30</v>
      </c>
      <c r="K215">
        <v>5342.23</v>
      </c>
      <c r="L215">
        <v>90.33</v>
      </c>
      <c r="M215">
        <v>59.14</v>
      </c>
      <c r="N215">
        <v>130</v>
      </c>
      <c r="P215" s="6">
        <v>24.334407167044475</v>
      </c>
      <c r="Q215" s="6">
        <v>2.1981738248224554</v>
      </c>
    </row>
    <row r="216" spans="1:17" x14ac:dyDescent="0.25">
      <c r="A216" t="s">
        <v>622</v>
      </c>
      <c r="B216" t="s">
        <v>18</v>
      </c>
      <c r="C216" t="s">
        <v>833</v>
      </c>
      <c r="D216" t="s">
        <v>791</v>
      </c>
      <c r="E216" t="s">
        <v>20</v>
      </c>
      <c r="F216" t="s">
        <v>21</v>
      </c>
      <c r="G216" t="s">
        <v>792</v>
      </c>
      <c r="H216">
        <v>31</v>
      </c>
      <c r="I216" t="s">
        <v>9</v>
      </c>
      <c r="J216">
        <v>31</v>
      </c>
      <c r="K216">
        <v>12100</v>
      </c>
      <c r="L216">
        <v>103.4</v>
      </c>
      <c r="M216">
        <v>117</v>
      </c>
      <c r="N216" s="1">
        <v>269.99</v>
      </c>
      <c r="O216" s="1"/>
      <c r="P216" s="6">
        <v>22.313223140495868</v>
      </c>
      <c r="Q216" s="6">
        <v>2.3076068376068375</v>
      </c>
    </row>
    <row r="217" spans="1:17" x14ac:dyDescent="0.25">
      <c r="A217" t="s">
        <v>622</v>
      </c>
      <c r="B217" t="s">
        <v>18</v>
      </c>
      <c r="C217" t="s">
        <v>839</v>
      </c>
      <c r="D217" t="s">
        <v>794</v>
      </c>
      <c r="E217" t="s">
        <v>20</v>
      </c>
      <c r="F217" t="s">
        <v>21</v>
      </c>
      <c r="G217" t="s">
        <v>792</v>
      </c>
      <c r="H217">
        <v>28</v>
      </c>
      <c r="I217" t="s">
        <v>9</v>
      </c>
      <c r="J217">
        <v>28</v>
      </c>
      <c r="K217">
        <v>4350</v>
      </c>
      <c r="L217">
        <v>106.6</v>
      </c>
      <c r="M217">
        <v>40.79</v>
      </c>
      <c r="N217" s="1">
        <v>185.99</v>
      </c>
      <c r="O217" s="1"/>
      <c r="P217" s="6">
        <v>42.756321839080464</v>
      </c>
      <c r="Q217" s="6">
        <v>4.5596960039225305</v>
      </c>
    </row>
    <row r="218" spans="1:17" x14ac:dyDescent="0.25">
      <c r="A218" t="s">
        <v>622</v>
      </c>
      <c r="B218" t="s">
        <v>18</v>
      </c>
      <c r="C218" t="s">
        <v>841</v>
      </c>
      <c r="D218" t="s">
        <v>794</v>
      </c>
      <c r="E218" t="s">
        <v>20</v>
      </c>
      <c r="F218" t="s">
        <v>21</v>
      </c>
      <c r="G218" t="s">
        <v>792</v>
      </c>
      <c r="H218">
        <v>28</v>
      </c>
      <c r="I218" t="s">
        <v>9</v>
      </c>
      <c r="J218">
        <v>28</v>
      </c>
      <c r="K218">
        <v>4553.8999999999996</v>
      </c>
      <c r="L218">
        <v>116.14</v>
      </c>
      <c r="M218">
        <v>39.21</v>
      </c>
      <c r="N218" s="1">
        <v>139.9</v>
      </c>
      <c r="O218" s="1"/>
      <c r="P218" s="6">
        <v>30.720920529655906</v>
      </c>
      <c r="Q218" s="6">
        <v>3.5679673552665139</v>
      </c>
    </row>
    <row r="219" spans="1:17" x14ac:dyDescent="0.25">
      <c r="A219" t="s">
        <v>622</v>
      </c>
      <c r="B219" t="s">
        <v>18</v>
      </c>
      <c r="C219" t="s">
        <v>842</v>
      </c>
      <c r="D219" t="s">
        <v>794</v>
      </c>
      <c r="E219" t="s">
        <v>20</v>
      </c>
      <c r="F219" t="s">
        <v>21</v>
      </c>
      <c r="G219" t="s">
        <v>792</v>
      </c>
      <c r="H219">
        <v>28</v>
      </c>
      <c r="I219" t="s">
        <v>9</v>
      </c>
      <c r="J219">
        <v>28</v>
      </c>
      <c r="K219">
        <v>5695</v>
      </c>
      <c r="L219">
        <v>116.17</v>
      </c>
      <c r="M219">
        <v>49.02</v>
      </c>
      <c r="N219" s="1">
        <v>179.9</v>
      </c>
      <c r="O219" s="1"/>
      <c r="P219" s="6">
        <v>31.589113257243195</v>
      </c>
      <c r="Q219" s="6">
        <v>3.6699306405548753</v>
      </c>
    </row>
    <row r="220" spans="1:17" x14ac:dyDescent="0.25">
      <c r="A220" t="s">
        <v>622</v>
      </c>
      <c r="B220" t="s">
        <v>18</v>
      </c>
      <c r="C220" t="s">
        <v>843</v>
      </c>
      <c r="D220" t="s">
        <v>794</v>
      </c>
      <c r="E220" t="s">
        <v>20</v>
      </c>
      <c r="F220" t="s">
        <v>21</v>
      </c>
      <c r="G220" t="s">
        <v>792</v>
      </c>
      <c r="H220">
        <v>32</v>
      </c>
      <c r="I220" t="s">
        <v>9</v>
      </c>
      <c r="J220">
        <v>32</v>
      </c>
      <c r="K220">
        <v>15296</v>
      </c>
      <c r="L220">
        <v>128.62</v>
      </c>
      <c r="M220">
        <v>118.9</v>
      </c>
      <c r="N220" s="1">
        <v>399.9</v>
      </c>
      <c r="O220" s="1"/>
      <c r="P220" s="6">
        <v>26.144089958158997</v>
      </c>
      <c r="Q220" s="6">
        <v>3.3633305298570222</v>
      </c>
    </row>
    <row r="221" spans="1:17" x14ac:dyDescent="0.25">
      <c r="A221" t="s">
        <v>622</v>
      </c>
      <c r="B221" t="s">
        <v>18</v>
      </c>
      <c r="C221" t="s">
        <v>844</v>
      </c>
      <c r="D221" t="s">
        <v>794</v>
      </c>
      <c r="E221" t="s">
        <v>20</v>
      </c>
      <c r="F221" t="s">
        <v>21</v>
      </c>
      <c r="G221" t="s">
        <v>792</v>
      </c>
      <c r="H221">
        <v>30</v>
      </c>
      <c r="I221" t="s">
        <v>9</v>
      </c>
      <c r="J221">
        <v>30</v>
      </c>
      <c r="K221">
        <v>9768.7000000000007</v>
      </c>
      <c r="L221">
        <v>120.17</v>
      </c>
      <c r="M221">
        <v>81.290000000000006</v>
      </c>
      <c r="N221" s="1">
        <v>369</v>
      </c>
      <c r="O221" s="1"/>
      <c r="P221" s="6">
        <v>37.773705815512805</v>
      </c>
      <c r="Q221" s="6">
        <v>4.5393037273957431</v>
      </c>
    </row>
    <row r="222" spans="1:17" x14ac:dyDescent="0.25">
      <c r="A222" t="s">
        <v>622</v>
      </c>
      <c r="B222" t="s">
        <v>18</v>
      </c>
      <c r="C222" t="s">
        <v>845</v>
      </c>
      <c r="D222" t="s">
        <v>791</v>
      </c>
      <c r="E222" t="s">
        <v>20</v>
      </c>
      <c r="F222" t="s">
        <v>21</v>
      </c>
      <c r="G222" t="s">
        <v>792</v>
      </c>
      <c r="H222">
        <v>27</v>
      </c>
      <c r="I222" t="s">
        <v>9</v>
      </c>
      <c r="J222">
        <v>27</v>
      </c>
      <c r="K222">
        <v>3041</v>
      </c>
      <c r="L222">
        <v>98.13</v>
      </c>
      <c r="M222">
        <v>31</v>
      </c>
      <c r="N222" s="1">
        <v>118.73</v>
      </c>
      <c r="O222" s="1"/>
      <c r="P222" s="6">
        <v>39.043077934889844</v>
      </c>
      <c r="Q222" s="6">
        <v>3.83</v>
      </c>
    </row>
    <row r="223" spans="1:17" x14ac:dyDescent="0.25">
      <c r="A223" t="s">
        <v>622</v>
      </c>
      <c r="B223" t="s">
        <v>18</v>
      </c>
      <c r="C223" t="s">
        <v>847</v>
      </c>
      <c r="D223" t="s">
        <v>794</v>
      </c>
      <c r="E223" t="s">
        <v>20</v>
      </c>
      <c r="F223" t="s">
        <v>21</v>
      </c>
      <c r="G223" t="s">
        <v>792</v>
      </c>
      <c r="H223">
        <v>31</v>
      </c>
      <c r="I223" t="s">
        <v>9</v>
      </c>
      <c r="J223">
        <v>31</v>
      </c>
      <c r="K223">
        <v>13129</v>
      </c>
      <c r="L223">
        <v>123.7</v>
      </c>
      <c r="M223">
        <v>106.11</v>
      </c>
      <c r="N223" s="1">
        <v>499.99</v>
      </c>
      <c r="O223" s="1"/>
      <c r="P223" s="6">
        <v>38.082869982481533</v>
      </c>
      <c r="Q223" s="6">
        <v>4.7119969842616154</v>
      </c>
    </row>
    <row r="224" spans="1:17" x14ac:dyDescent="0.25">
      <c r="A224" t="s">
        <v>622</v>
      </c>
      <c r="B224" t="s">
        <v>18</v>
      </c>
      <c r="C224" t="s">
        <v>848</v>
      </c>
      <c r="D224" t="s">
        <v>794</v>
      </c>
      <c r="E224" t="s">
        <v>20</v>
      </c>
      <c r="F224" t="s">
        <v>21</v>
      </c>
      <c r="G224" t="s">
        <v>792</v>
      </c>
      <c r="H224">
        <v>29</v>
      </c>
      <c r="I224" t="s">
        <v>9</v>
      </c>
      <c r="J224">
        <v>29</v>
      </c>
      <c r="K224">
        <v>7122.21</v>
      </c>
      <c r="L224">
        <v>121.3</v>
      </c>
      <c r="M224">
        <v>58.73</v>
      </c>
      <c r="N224" s="1">
        <v>439.99</v>
      </c>
      <c r="O224" s="1"/>
      <c r="P224" s="6">
        <v>61.777173096552893</v>
      </c>
      <c r="Q224" s="6">
        <v>7.4917418695726212</v>
      </c>
    </row>
    <row r="225" spans="1:17" x14ac:dyDescent="0.25">
      <c r="A225" t="s">
        <v>682</v>
      </c>
      <c r="B225" t="s">
        <v>18</v>
      </c>
      <c r="C225" t="s">
        <v>854</v>
      </c>
      <c r="D225" t="s">
        <v>791</v>
      </c>
      <c r="E225" t="s">
        <v>20</v>
      </c>
      <c r="F225" t="s">
        <v>21</v>
      </c>
      <c r="G225" t="s">
        <v>792</v>
      </c>
      <c r="H225">
        <v>31</v>
      </c>
      <c r="I225" t="s">
        <v>9</v>
      </c>
      <c r="J225">
        <v>31</v>
      </c>
      <c r="K225">
        <v>6300</v>
      </c>
      <c r="L225">
        <v>105</v>
      </c>
      <c r="M225">
        <v>60</v>
      </c>
      <c r="N225">
        <v>205.99</v>
      </c>
      <c r="P225" s="6">
        <v>32.696825396825396</v>
      </c>
      <c r="Q225" s="6">
        <v>3.4331666666666667</v>
      </c>
    </row>
    <row r="226" spans="1:17" x14ac:dyDescent="0.25">
      <c r="A226" t="s">
        <v>682</v>
      </c>
      <c r="B226" t="s">
        <v>18</v>
      </c>
      <c r="C226" t="s">
        <v>855</v>
      </c>
      <c r="D226" t="s">
        <v>791</v>
      </c>
      <c r="E226" t="s">
        <v>20</v>
      </c>
      <c r="F226" t="s">
        <v>21</v>
      </c>
      <c r="G226" t="s">
        <v>792</v>
      </c>
      <c r="H226">
        <v>30</v>
      </c>
      <c r="I226" t="s">
        <v>9</v>
      </c>
      <c r="J226">
        <v>30</v>
      </c>
      <c r="K226">
        <v>6000</v>
      </c>
      <c r="L226">
        <v>100</v>
      </c>
      <c r="M226">
        <v>60</v>
      </c>
      <c r="N226">
        <v>163.74</v>
      </c>
      <c r="P226" s="6">
        <v>27.290000000000003</v>
      </c>
      <c r="Q226" s="6">
        <v>2.7290000000000001</v>
      </c>
    </row>
    <row r="227" spans="1:17" x14ac:dyDescent="0.25">
      <c r="A227" t="s">
        <v>682</v>
      </c>
      <c r="B227" t="s">
        <v>18</v>
      </c>
      <c r="C227" t="s">
        <v>856</v>
      </c>
      <c r="D227" t="s">
        <v>794</v>
      </c>
      <c r="E227" t="s">
        <v>20</v>
      </c>
      <c r="F227" t="s">
        <v>21</v>
      </c>
      <c r="G227" t="s">
        <v>792</v>
      </c>
      <c r="H227">
        <v>27</v>
      </c>
      <c r="I227" t="s">
        <v>9</v>
      </c>
      <c r="J227">
        <v>27</v>
      </c>
      <c r="K227">
        <v>2240</v>
      </c>
      <c r="L227">
        <v>124.17</v>
      </c>
      <c r="M227">
        <v>18.04</v>
      </c>
      <c r="N227">
        <v>45</v>
      </c>
      <c r="P227" s="6">
        <v>20.089285714285715</v>
      </c>
      <c r="Q227" s="6">
        <v>2.4944567627494458</v>
      </c>
    </row>
    <row r="228" spans="1:17" x14ac:dyDescent="0.25">
      <c r="A228" t="s">
        <v>682</v>
      </c>
      <c r="B228" t="s">
        <v>18</v>
      </c>
      <c r="C228" t="s">
        <v>857</v>
      </c>
      <c r="D228" t="s">
        <v>791</v>
      </c>
      <c r="E228" t="s">
        <v>20</v>
      </c>
      <c r="F228" t="s">
        <v>21</v>
      </c>
      <c r="G228" t="s">
        <v>792</v>
      </c>
      <c r="H228">
        <v>28</v>
      </c>
      <c r="I228" t="s">
        <v>9</v>
      </c>
      <c r="J228">
        <v>28</v>
      </c>
      <c r="K228">
        <v>3500</v>
      </c>
      <c r="L228">
        <v>87.5</v>
      </c>
      <c r="M228">
        <v>40</v>
      </c>
      <c r="N228">
        <v>85</v>
      </c>
      <c r="P228" s="6">
        <v>24.285714285714285</v>
      </c>
      <c r="Q228" s="6">
        <v>2.125</v>
      </c>
    </row>
    <row r="229" spans="1:17" x14ac:dyDescent="0.25">
      <c r="A229" t="s">
        <v>682</v>
      </c>
      <c r="B229" t="s">
        <v>18</v>
      </c>
      <c r="C229" t="s">
        <v>858</v>
      </c>
      <c r="D229" t="s">
        <v>791</v>
      </c>
      <c r="E229" t="s">
        <v>20</v>
      </c>
      <c r="F229" t="s">
        <v>21</v>
      </c>
      <c r="G229" t="s">
        <v>792</v>
      </c>
      <c r="H229">
        <v>28</v>
      </c>
      <c r="I229" t="s">
        <v>9</v>
      </c>
      <c r="J229">
        <v>28</v>
      </c>
      <c r="K229">
        <v>3500</v>
      </c>
      <c r="L229">
        <v>87.5</v>
      </c>
      <c r="M229">
        <v>40</v>
      </c>
      <c r="N229">
        <v>130</v>
      </c>
      <c r="P229" s="6">
        <v>37.142857142857146</v>
      </c>
      <c r="Q229" s="6">
        <v>3.25</v>
      </c>
    </row>
    <row r="230" spans="1:17" x14ac:dyDescent="0.25">
      <c r="A230" t="s">
        <v>682</v>
      </c>
      <c r="B230" t="s">
        <v>18</v>
      </c>
      <c r="C230" t="s">
        <v>859</v>
      </c>
      <c r="D230" t="s">
        <v>794</v>
      </c>
      <c r="E230" t="s">
        <v>20</v>
      </c>
      <c r="F230" t="s">
        <v>21</v>
      </c>
      <c r="G230" t="s">
        <v>792</v>
      </c>
      <c r="H230">
        <v>31</v>
      </c>
      <c r="I230" t="s">
        <v>9</v>
      </c>
      <c r="J230">
        <v>31</v>
      </c>
      <c r="K230">
        <v>7232.8</v>
      </c>
      <c r="L230">
        <v>119.97</v>
      </c>
      <c r="M230">
        <v>60.29</v>
      </c>
      <c r="N230">
        <v>105</v>
      </c>
      <c r="P230" s="6">
        <v>14.517199424842385</v>
      </c>
      <c r="Q230" s="6">
        <v>1.7415823519655</v>
      </c>
    </row>
    <row r="231" spans="1:17" x14ac:dyDescent="0.25">
      <c r="A231" t="s">
        <v>682</v>
      </c>
      <c r="B231" t="s">
        <v>18</v>
      </c>
      <c r="C231" t="s">
        <v>860</v>
      </c>
      <c r="D231" t="s">
        <v>794</v>
      </c>
      <c r="E231" t="s">
        <v>20</v>
      </c>
      <c r="F231" t="s">
        <v>21</v>
      </c>
      <c r="G231" t="s">
        <v>792</v>
      </c>
      <c r="H231">
        <v>32</v>
      </c>
      <c r="I231" t="s">
        <v>9</v>
      </c>
      <c r="J231">
        <v>32</v>
      </c>
      <c r="K231">
        <v>10350</v>
      </c>
      <c r="L231">
        <v>132.30000000000001</v>
      </c>
      <c r="M231">
        <v>80</v>
      </c>
      <c r="N231">
        <v>199</v>
      </c>
      <c r="P231" s="6">
        <v>19.227053140096618</v>
      </c>
      <c r="Q231" s="6">
        <v>2.4874999999999998</v>
      </c>
    </row>
    <row r="232" spans="1:17" x14ac:dyDescent="0.25">
      <c r="A232" t="s">
        <v>682</v>
      </c>
      <c r="B232" t="s">
        <v>18</v>
      </c>
      <c r="C232" t="s">
        <v>861</v>
      </c>
      <c r="D232" t="s">
        <v>791</v>
      </c>
      <c r="E232" t="s">
        <v>20</v>
      </c>
      <c r="F232" t="s">
        <v>21</v>
      </c>
      <c r="G232" t="s">
        <v>792</v>
      </c>
      <c r="H232">
        <v>29</v>
      </c>
      <c r="I232" t="s">
        <v>9</v>
      </c>
      <c r="J232">
        <v>29</v>
      </c>
      <c r="K232">
        <v>4500</v>
      </c>
      <c r="L232">
        <v>90</v>
      </c>
      <c r="M232">
        <v>50</v>
      </c>
      <c r="N232">
        <v>286.55</v>
      </c>
      <c r="P232" s="6">
        <v>63.677777777777777</v>
      </c>
      <c r="Q232" s="6">
        <v>5.7309999999999999</v>
      </c>
    </row>
    <row r="233" spans="1:17" x14ac:dyDescent="0.25">
      <c r="A233" t="s">
        <v>682</v>
      </c>
      <c r="B233" t="s">
        <v>18</v>
      </c>
      <c r="C233" t="s">
        <v>862</v>
      </c>
      <c r="D233" t="s">
        <v>791</v>
      </c>
      <c r="E233" t="s">
        <v>20</v>
      </c>
      <c r="F233" t="s">
        <v>21</v>
      </c>
      <c r="G233" t="s">
        <v>792</v>
      </c>
      <c r="H233">
        <v>27</v>
      </c>
      <c r="I233" t="s">
        <v>9</v>
      </c>
      <c r="J233">
        <v>27</v>
      </c>
      <c r="K233">
        <v>1700</v>
      </c>
      <c r="L233">
        <v>100</v>
      </c>
      <c r="M233">
        <v>17</v>
      </c>
      <c r="N233">
        <v>52</v>
      </c>
      <c r="P233" s="6">
        <v>30.588235294117649</v>
      </c>
      <c r="Q233" s="6">
        <v>3.0588235294117645</v>
      </c>
    </row>
    <row r="234" spans="1:17" x14ac:dyDescent="0.25">
      <c r="A234" t="s">
        <v>682</v>
      </c>
      <c r="B234" t="s">
        <v>18</v>
      </c>
      <c r="C234" t="s">
        <v>863</v>
      </c>
      <c r="D234" t="s">
        <v>794</v>
      </c>
      <c r="E234" t="s">
        <v>20</v>
      </c>
      <c r="F234" t="s">
        <v>21</v>
      </c>
      <c r="G234" t="s">
        <v>792</v>
      </c>
      <c r="H234">
        <v>31</v>
      </c>
      <c r="I234" t="s">
        <v>9</v>
      </c>
      <c r="J234">
        <v>31</v>
      </c>
      <c r="K234">
        <v>8100</v>
      </c>
      <c r="L234">
        <v>116</v>
      </c>
      <c r="M234">
        <v>70</v>
      </c>
      <c r="N234">
        <v>179</v>
      </c>
      <c r="P234" s="6">
        <v>22.098765432098766</v>
      </c>
      <c r="Q234" s="6">
        <v>2.5571428571428569</v>
      </c>
    </row>
    <row r="235" spans="1:17" x14ac:dyDescent="0.25">
      <c r="A235" t="s">
        <v>682</v>
      </c>
      <c r="B235" t="s">
        <v>18</v>
      </c>
      <c r="C235" t="s">
        <v>864</v>
      </c>
      <c r="D235" t="s">
        <v>819</v>
      </c>
      <c r="E235" t="s">
        <v>20</v>
      </c>
      <c r="F235" t="s">
        <v>21</v>
      </c>
      <c r="G235" t="s">
        <v>792</v>
      </c>
      <c r="H235">
        <v>31</v>
      </c>
      <c r="I235" t="s">
        <v>9</v>
      </c>
      <c r="J235">
        <v>31</v>
      </c>
      <c r="K235">
        <v>6502</v>
      </c>
      <c r="L235">
        <v>125.5</v>
      </c>
      <c r="M235">
        <v>51.8</v>
      </c>
      <c r="N235">
        <v>150</v>
      </c>
      <c r="P235" s="6">
        <v>23.069824669332512</v>
      </c>
      <c r="Q235" s="6">
        <v>2.8957528957528957</v>
      </c>
    </row>
    <row r="236" spans="1:17" x14ac:dyDescent="0.25">
      <c r="A236" t="s">
        <v>682</v>
      </c>
      <c r="B236" t="s">
        <v>18</v>
      </c>
      <c r="C236" t="s">
        <v>865</v>
      </c>
      <c r="D236" t="s">
        <v>791</v>
      </c>
      <c r="E236" t="s">
        <v>20</v>
      </c>
      <c r="F236" t="s">
        <v>21</v>
      </c>
      <c r="G236" t="s">
        <v>792</v>
      </c>
      <c r="H236">
        <v>30</v>
      </c>
      <c r="I236" t="s">
        <v>9</v>
      </c>
      <c r="J236">
        <v>30</v>
      </c>
      <c r="K236">
        <v>5281.3</v>
      </c>
      <c r="L236">
        <v>119.08</v>
      </c>
      <c r="M236">
        <v>44.83</v>
      </c>
      <c r="N236">
        <v>140</v>
      </c>
      <c r="P236" s="6">
        <v>26.508624770416375</v>
      </c>
      <c r="Q236" s="6">
        <v>3.1229087664510375</v>
      </c>
    </row>
    <row r="237" spans="1:17" x14ac:dyDescent="0.25">
      <c r="A237" t="s">
        <v>682</v>
      </c>
      <c r="B237" t="s">
        <v>18</v>
      </c>
      <c r="C237" t="s">
        <v>866</v>
      </c>
      <c r="D237" t="s">
        <v>794</v>
      </c>
      <c r="E237" t="s">
        <v>20</v>
      </c>
      <c r="F237" t="s">
        <v>21</v>
      </c>
      <c r="G237" t="s">
        <v>792</v>
      </c>
      <c r="H237">
        <v>31</v>
      </c>
      <c r="I237" t="s">
        <v>9</v>
      </c>
      <c r="J237">
        <v>31</v>
      </c>
      <c r="K237">
        <v>6622.06</v>
      </c>
      <c r="L237">
        <v>125.25</v>
      </c>
      <c r="M237">
        <v>52.87</v>
      </c>
      <c r="N237">
        <v>165.5</v>
      </c>
      <c r="P237" s="6">
        <v>24.992222963851127</v>
      </c>
      <c r="Q237" s="6">
        <v>3.1303196519765466</v>
      </c>
    </row>
    <row r="238" spans="1:17" x14ac:dyDescent="0.25">
      <c r="A238" t="s">
        <v>682</v>
      </c>
      <c r="B238" t="s">
        <v>18</v>
      </c>
      <c r="C238" t="s">
        <v>867</v>
      </c>
      <c r="D238" t="s">
        <v>791</v>
      </c>
      <c r="E238" t="s">
        <v>20</v>
      </c>
      <c r="F238" t="s">
        <v>21</v>
      </c>
      <c r="G238" t="s">
        <v>792</v>
      </c>
      <c r="H238">
        <v>29</v>
      </c>
      <c r="I238" t="s">
        <v>9</v>
      </c>
      <c r="J238">
        <v>29</v>
      </c>
      <c r="K238">
        <v>4771.6000000000004</v>
      </c>
      <c r="L238">
        <v>114.2</v>
      </c>
      <c r="M238">
        <v>41.8</v>
      </c>
      <c r="N238">
        <v>160</v>
      </c>
      <c r="P238" s="6">
        <v>33.531729398943746</v>
      </c>
      <c r="Q238" s="6">
        <v>3.8277511961722492</v>
      </c>
    </row>
    <row r="239" spans="1:17" x14ac:dyDescent="0.25">
      <c r="A239" t="s">
        <v>682</v>
      </c>
      <c r="B239" t="s">
        <v>18</v>
      </c>
      <c r="C239" t="s">
        <v>868</v>
      </c>
      <c r="D239" t="s">
        <v>791</v>
      </c>
      <c r="E239" t="s">
        <v>20</v>
      </c>
      <c r="F239" t="s">
        <v>21</v>
      </c>
      <c r="G239" t="s">
        <v>792</v>
      </c>
      <c r="H239">
        <v>27</v>
      </c>
      <c r="I239" t="s">
        <v>9</v>
      </c>
      <c r="J239">
        <v>27</v>
      </c>
      <c r="K239">
        <v>1700</v>
      </c>
      <c r="L239">
        <v>100</v>
      </c>
      <c r="M239">
        <v>17</v>
      </c>
      <c r="N239">
        <v>49.5</v>
      </c>
      <c r="P239" s="6">
        <v>29.117647058823529</v>
      </c>
      <c r="Q239" s="6">
        <v>2.9117647058823528</v>
      </c>
    </row>
    <row r="240" spans="1:17" x14ac:dyDescent="0.25">
      <c r="A240" t="s">
        <v>682</v>
      </c>
      <c r="B240" t="s">
        <v>18</v>
      </c>
      <c r="C240" t="s">
        <v>869</v>
      </c>
      <c r="D240" t="s">
        <v>794</v>
      </c>
      <c r="E240" t="s">
        <v>20</v>
      </c>
      <c r="F240" t="s">
        <v>21</v>
      </c>
      <c r="G240" t="s">
        <v>792</v>
      </c>
      <c r="H240">
        <v>31</v>
      </c>
      <c r="I240" t="s">
        <v>9</v>
      </c>
      <c r="J240">
        <v>31</v>
      </c>
      <c r="K240">
        <v>7051.5</v>
      </c>
      <c r="L240">
        <v>116.21</v>
      </c>
      <c r="M240">
        <v>60.68</v>
      </c>
      <c r="N240">
        <v>359</v>
      </c>
      <c r="P240" s="6">
        <v>50.911153655250651</v>
      </c>
      <c r="Q240" s="6">
        <v>5.9162821357943312</v>
      </c>
    </row>
    <row r="241" spans="1:17" x14ac:dyDescent="0.25">
      <c r="A241" t="s">
        <v>682</v>
      </c>
      <c r="B241" t="s">
        <v>18</v>
      </c>
      <c r="C241" t="s">
        <v>870</v>
      </c>
      <c r="D241" t="s">
        <v>791</v>
      </c>
      <c r="E241" t="s">
        <v>20</v>
      </c>
      <c r="F241" t="s">
        <v>21</v>
      </c>
      <c r="G241" t="s">
        <v>792</v>
      </c>
      <c r="H241">
        <v>27</v>
      </c>
      <c r="I241" t="s">
        <v>9</v>
      </c>
      <c r="J241">
        <v>27</v>
      </c>
      <c r="K241">
        <v>1600</v>
      </c>
      <c r="L241">
        <v>94</v>
      </c>
      <c r="M241">
        <v>17</v>
      </c>
      <c r="N241">
        <v>135</v>
      </c>
      <c r="P241" s="6">
        <v>84.375</v>
      </c>
      <c r="Q241" s="6">
        <v>7.9411764705882355</v>
      </c>
    </row>
    <row r="242" spans="1:17" x14ac:dyDescent="0.25">
      <c r="A242" t="s">
        <v>682</v>
      </c>
      <c r="B242" t="s">
        <v>18</v>
      </c>
      <c r="C242" t="s">
        <v>871</v>
      </c>
      <c r="D242" t="s">
        <v>794</v>
      </c>
      <c r="E242" t="s">
        <v>20</v>
      </c>
      <c r="F242" t="s">
        <v>21</v>
      </c>
      <c r="G242" t="s">
        <v>792</v>
      </c>
      <c r="H242">
        <v>29</v>
      </c>
      <c r="I242" t="s">
        <v>9</v>
      </c>
      <c r="J242">
        <v>29</v>
      </c>
      <c r="K242">
        <v>4845.6400000000003</v>
      </c>
      <c r="L242">
        <v>111.91</v>
      </c>
      <c r="M242">
        <v>43.3</v>
      </c>
      <c r="N242">
        <v>138</v>
      </c>
      <c r="P242" s="6">
        <v>28.479210176571105</v>
      </c>
      <c r="Q242" s="6">
        <v>3.1870669745958433</v>
      </c>
    </row>
    <row r="243" spans="1:17" x14ac:dyDescent="0.25">
      <c r="A243" t="s">
        <v>682</v>
      </c>
      <c r="B243" t="s">
        <v>18</v>
      </c>
      <c r="C243" t="s">
        <v>872</v>
      </c>
      <c r="D243" t="s">
        <v>794</v>
      </c>
      <c r="E243" t="s">
        <v>20</v>
      </c>
      <c r="F243" t="s">
        <v>21</v>
      </c>
      <c r="G243" t="s">
        <v>792</v>
      </c>
      <c r="H243">
        <v>32</v>
      </c>
      <c r="I243" t="s">
        <v>9</v>
      </c>
      <c r="J243">
        <v>32</v>
      </c>
      <c r="K243">
        <v>9766.15</v>
      </c>
      <c r="L243">
        <v>113.88</v>
      </c>
      <c r="M243">
        <v>85.76</v>
      </c>
      <c r="N243">
        <v>193</v>
      </c>
      <c r="P243" s="6">
        <v>19.762137587483299</v>
      </c>
      <c r="Q243" s="6">
        <v>2.2504664179104474</v>
      </c>
    </row>
    <row r="244" spans="1:17" x14ac:dyDescent="0.25">
      <c r="A244" t="s">
        <v>682</v>
      </c>
      <c r="B244" t="s">
        <v>18</v>
      </c>
      <c r="C244" t="s">
        <v>873</v>
      </c>
      <c r="D244" t="s">
        <v>794</v>
      </c>
      <c r="E244" t="s">
        <v>20</v>
      </c>
      <c r="F244" t="s">
        <v>21</v>
      </c>
      <c r="G244" t="s">
        <v>792</v>
      </c>
      <c r="H244">
        <v>27</v>
      </c>
      <c r="I244" t="s">
        <v>9</v>
      </c>
      <c r="J244">
        <v>27</v>
      </c>
      <c r="K244">
        <v>2117.73</v>
      </c>
      <c r="L244">
        <v>109.05</v>
      </c>
      <c r="M244">
        <v>19.420000000000002</v>
      </c>
      <c r="N244">
        <v>40</v>
      </c>
      <c r="P244" s="6">
        <v>18.88814910304902</v>
      </c>
      <c r="Q244" s="6">
        <v>2.0597322348094744</v>
      </c>
    </row>
    <row r="245" spans="1:17" x14ac:dyDescent="0.25">
      <c r="A245" t="s">
        <v>682</v>
      </c>
      <c r="B245" t="s">
        <v>18</v>
      </c>
      <c r="C245" t="s">
        <v>874</v>
      </c>
      <c r="D245" t="s">
        <v>791</v>
      </c>
      <c r="E245" t="s">
        <v>20</v>
      </c>
      <c r="F245" t="s">
        <v>21</v>
      </c>
      <c r="G245" t="s">
        <v>792</v>
      </c>
      <c r="H245">
        <v>29</v>
      </c>
      <c r="I245" t="s">
        <v>9</v>
      </c>
      <c r="J245">
        <v>29</v>
      </c>
      <c r="K245">
        <v>4027</v>
      </c>
      <c r="L245">
        <v>101.16</v>
      </c>
      <c r="M245">
        <v>39.81</v>
      </c>
      <c r="N245">
        <v>165</v>
      </c>
      <c r="P245" s="6">
        <v>40.973429351874849</v>
      </c>
      <c r="Q245" s="6">
        <v>4.1446872645064055</v>
      </c>
    </row>
    <row r="246" spans="1:17" x14ac:dyDescent="0.25">
      <c r="A246" t="s">
        <v>682</v>
      </c>
      <c r="B246" t="s">
        <v>18</v>
      </c>
      <c r="C246" t="s">
        <v>875</v>
      </c>
      <c r="D246" t="s">
        <v>791</v>
      </c>
      <c r="E246" t="s">
        <v>20</v>
      </c>
      <c r="F246" t="s">
        <v>21</v>
      </c>
      <c r="G246" t="s">
        <v>792</v>
      </c>
      <c r="H246">
        <v>27</v>
      </c>
      <c r="I246" t="s">
        <v>9</v>
      </c>
      <c r="J246">
        <v>27</v>
      </c>
      <c r="K246">
        <v>1700</v>
      </c>
      <c r="L246">
        <v>100</v>
      </c>
      <c r="M246">
        <v>17</v>
      </c>
      <c r="N246">
        <v>63</v>
      </c>
      <c r="P246" s="6">
        <v>37.058823529411761</v>
      </c>
      <c r="Q246" s="6">
        <v>3.7058823529411766</v>
      </c>
    </row>
    <row r="247" spans="1:17" x14ac:dyDescent="0.25">
      <c r="A247" t="s">
        <v>682</v>
      </c>
      <c r="B247" t="s">
        <v>18</v>
      </c>
      <c r="C247" t="s">
        <v>876</v>
      </c>
      <c r="D247" t="s">
        <v>794</v>
      </c>
      <c r="E247" t="s">
        <v>20</v>
      </c>
      <c r="F247" t="s">
        <v>21</v>
      </c>
      <c r="G247" t="s">
        <v>792</v>
      </c>
      <c r="H247">
        <v>31</v>
      </c>
      <c r="I247" t="s">
        <v>9</v>
      </c>
      <c r="J247">
        <v>31</v>
      </c>
      <c r="K247">
        <v>8000</v>
      </c>
      <c r="L247">
        <v>114</v>
      </c>
      <c r="M247">
        <v>70</v>
      </c>
      <c r="N247">
        <v>70</v>
      </c>
      <c r="P247" s="6">
        <v>8.75</v>
      </c>
      <c r="Q247" s="6">
        <v>1</v>
      </c>
    </row>
    <row r="248" spans="1:17" x14ac:dyDescent="0.25">
      <c r="A248" t="s">
        <v>682</v>
      </c>
      <c r="B248" t="s">
        <v>18</v>
      </c>
      <c r="C248" t="s">
        <v>877</v>
      </c>
      <c r="D248" t="s">
        <v>819</v>
      </c>
      <c r="E248" t="s">
        <v>20</v>
      </c>
      <c r="F248" t="s">
        <v>21</v>
      </c>
      <c r="G248" t="s">
        <v>792</v>
      </c>
      <c r="H248">
        <v>31</v>
      </c>
      <c r="I248" t="s">
        <v>9</v>
      </c>
      <c r="J248">
        <v>31</v>
      </c>
      <c r="K248">
        <v>7217.5</v>
      </c>
      <c r="L248">
        <v>138.19</v>
      </c>
      <c r="M248">
        <v>52.23</v>
      </c>
      <c r="N248">
        <v>259</v>
      </c>
      <c r="P248" s="6">
        <v>35.885001731901632</v>
      </c>
      <c r="Q248" s="6">
        <v>4.9588359180547581</v>
      </c>
    </row>
    <row r="249" spans="1:17" x14ac:dyDescent="0.25">
      <c r="A249" t="s">
        <v>682</v>
      </c>
      <c r="B249" t="s">
        <v>18</v>
      </c>
      <c r="C249" t="s">
        <v>878</v>
      </c>
      <c r="D249" t="s">
        <v>819</v>
      </c>
      <c r="E249" t="s">
        <v>20</v>
      </c>
      <c r="F249" t="s">
        <v>21</v>
      </c>
      <c r="G249" t="s">
        <v>792</v>
      </c>
      <c r="H249">
        <v>31</v>
      </c>
      <c r="I249" t="s">
        <v>9</v>
      </c>
      <c r="J249">
        <v>31</v>
      </c>
      <c r="K249">
        <v>7421.3</v>
      </c>
      <c r="L249">
        <v>140.69</v>
      </c>
      <c r="M249">
        <v>52.75</v>
      </c>
      <c r="N249">
        <v>259</v>
      </c>
      <c r="P249" s="6">
        <v>34.899545901661433</v>
      </c>
      <c r="Q249" s="6">
        <v>4.9099526066350707</v>
      </c>
    </row>
    <row r="250" spans="1:17" x14ac:dyDescent="0.25">
      <c r="A250" t="s">
        <v>682</v>
      </c>
      <c r="B250" t="s">
        <v>18</v>
      </c>
      <c r="C250" t="s">
        <v>879</v>
      </c>
      <c r="D250" t="s">
        <v>791</v>
      </c>
      <c r="E250" t="s">
        <v>20</v>
      </c>
      <c r="F250" t="s">
        <v>21</v>
      </c>
      <c r="G250" t="s">
        <v>792</v>
      </c>
      <c r="H250">
        <v>32</v>
      </c>
      <c r="I250" t="s">
        <v>9</v>
      </c>
      <c r="J250">
        <v>32</v>
      </c>
      <c r="K250">
        <v>9953</v>
      </c>
      <c r="L250">
        <v>127.57</v>
      </c>
      <c r="M250">
        <v>78.02</v>
      </c>
      <c r="N250">
        <v>225</v>
      </c>
      <c r="P250" s="6">
        <v>22.60624937204863</v>
      </c>
      <c r="Q250" s="6">
        <v>2.8838759292489109</v>
      </c>
    </row>
    <row r="251" spans="1:17" x14ac:dyDescent="0.25">
      <c r="A251" t="s">
        <v>682</v>
      </c>
      <c r="B251" t="s">
        <v>18</v>
      </c>
      <c r="C251" t="s">
        <v>880</v>
      </c>
      <c r="D251" t="s">
        <v>791</v>
      </c>
      <c r="E251" t="s">
        <v>20</v>
      </c>
      <c r="F251" t="s">
        <v>21</v>
      </c>
      <c r="G251" t="s">
        <v>792</v>
      </c>
      <c r="H251">
        <v>32</v>
      </c>
      <c r="I251" t="s">
        <v>9</v>
      </c>
      <c r="J251">
        <v>32</v>
      </c>
      <c r="K251">
        <v>10158</v>
      </c>
      <c r="L251">
        <v>102.32</v>
      </c>
      <c r="M251">
        <v>99.28</v>
      </c>
      <c r="N251">
        <v>304.44444444444446</v>
      </c>
      <c r="P251" s="6">
        <v>29.97090415873641</v>
      </c>
      <c r="Q251" s="6">
        <v>3.0665234130181753</v>
      </c>
    </row>
    <row r="252" spans="1:17" x14ac:dyDescent="0.25">
      <c r="A252" t="s">
        <v>682</v>
      </c>
      <c r="B252" t="s">
        <v>18</v>
      </c>
      <c r="C252" t="s">
        <v>881</v>
      </c>
      <c r="D252" t="s">
        <v>791</v>
      </c>
      <c r="E252" t="s">
        <v>20</v>
      </c>
      <c r="F252" t="s">
        <v>21</v>
      </c>
      <c r="G252" t="s">
        <v>792</v>
      </c>
      <c r="H252">
        <v>32</v>
      </c>
      <c r="I252" t="s">
        <v>9</v>
      </c>
      <c r="J252">
        <v>32</v>
      </c>
      <c r="K252">
        <v>8403</v>
      </c>
      <c r="L252">
        <v>100.82</v>
      </c>
      <c r="M252">
        <v>83.35</v>
      </c>
      <c r="N252">
        <v>533.54000000000008</v>
      </c>
      <c r="P252" s="6">
        <v>63.493990241580391</v>
      </c>
      <c r="Q252" s="6">
        <v>6.4011997600479917</v>
      </c>
    </row>
    <row r="253" spans="1:17" x14ac:dyDescent="0.25">
      <c r="A253" t="s">
        <v>682</v>
      </c>
      <c r="B253" t="s">
        <v>18</v>
      </c>
      <c r="C253" t="s">
        <v>882</v>
      </c>
      <c r="D253" t="s">
        <v>791</v>
      </c>
      <c r="E253" t="s">
        <v>20</v>
      </c>
      <c r="F253" t="s">
        <v>21</v>
      </c>
      <c r="G253" t="s">
        <v>792</v>
      </c>
      <c r="H253">
        <v>32</v>
      </c>
      <c r="I253" t="s">
        <v>9</v>
      </c>
      <c r="J253">
        <v>32</v>
      </c>
      <c r="K253">
        <v>12831</v>
      </c>
      <c r="L253">
        <v>106.22</v>
      </c>
      <c r="M253">
        <v>120.8</v>
      </c>
      <c r="N253">
        <v>485</v>
      </c>
      <c r="P253" s="6">
        <v>37.799080352271844</v>
      </c>
      <c r="Q253" s="6">
        <v>4.0149006622516561</v>
      </c>
    </row>
    <row r="254" spans="1:17" x14ac:dyDescent="0.25">
      <c r="A254" t="s">
        <v>682</v>
      </c>
      <c r="B254" t="s">
        <v>18</v>
      </c>
      <c r="C254" t="s">
        <v>883</v>
      </c>
      <c r="D254" t="s">
        <v>791</v>
      </c>
      <c r="E254" t="s">
        <v>20</v>
      </c>
      <c r="F254" t="s">
        <v>21</v>
      </c>
      <c r="G254" t="s">
        <v>792</v>
      </c>
      <c r="H254">
        <v>28</v>
      </c>
      <c r="I254" t="s">
        <v>9</v>
      </c>
      <c r="J254">
        <v>28</v>
      </c>
      <c r="K254">
        <v>2527</v>
      </c>
      <c r="L254">
        <v>109.25</v>
      </c>
      <c r="M254">
        <v>23.13</v>
      </c>
      <c r="N254">
        <v>122.85</v>
      </c>
      <c r="P254" s="6">
        <v>48.614958448753455</v>
      </c>
      <c r="Q254" s="6">
        <v>5.3112840466926068</v>
      </c>
    </row>
    <row r="255" spans="1:17" x14ac:dyDescent="0.25">
      <c r="A255" t="s">
        <v>682</v>
      </c>
      <c r="B255" t="s">
        <v>18</v>
      </c>
      <c r="C255" t="s">
        <v>884</v>
      </c>
      <c r="D255" t="s">
        <v>791</v>
      </c>
      <c r="E255" t="s">
        <v>20</v>
      </c>
      <c r="F255" t="s">
        <v>21</v>
      </c>
      <c r="G255" t="s">
        <v>792</v>
      </c>
      <c r="H255">
        <v>32</v>
      </c>
      <c r="I255" t="s">
        <v>9</v>
      </c>
      <c r="J255">
        <v>32</v>
      </c>
      <c r="K255">
        <v>10784</v>
      </c>
      <c r="L255">
        <v>116.4</v>
      </c>
      <c r="M255">
        <v>92.65</v>
      </c>
      <c r="N255">
        <v>303.11</v>
      </c>
      <c r="P255" s="6">
        <v>28.107381305637983</v>
      </c>
      <c r="Q255" s="6">
        <v>3.2715596330275227</v>
      </c>
    </row>
    <row r="256" spans="1:17" x14ac:dyDescent="0.25">
      <c r="A256" t="s">
        <v>682</v>
      </c>
      <c r="B256" t="s">
        <v>18</v>
      </c>
      <c r="C256" t="s">
        <v>885</v>
      </c>
      <c r="D256" t="s">
        <v>794</v>
      </c>
      <c r="E256" t="s">
        <v>20</v>
      </c>
      <c r="F256" t="s">
        <v>21</v>
      </c>
      <c r="G256" t="s">
        <v>792</v>
      </c>
      <c r="H256">
        <v>33</v>
      </c>
      <c r="I256" t="s">
        <v>9</v>
      </c>
      <c r="J256">
        <v>33</v>
      </c>
      <c r="K256">
        <v>15194</v>
      </c>
      <c r="L256">
        <v>125.26</v>
      </c>
      <c r="M256">
        <v>121.3</v>
      </c>
      <c r="N256">
        <v>190</v>
      </c>
      <c r="P256" s="6">
        <v>12.504936159010136</v>
      </c>
      <c r="Q256" s="6">
        <v>1.5663643858202803</v>
      </c>
    </row>
    <row r="257" spans="1:17" x14ac:dyDescent="0.25">
      <c r="A257" t="s">
        <v>682</v>
      </c>
      <c r="B257" t="s">
        <v>18</v>
      </c>
      <c r="C257" t="s">
        <v>886</v>
      </c>
      <c r="D257" t="s">
        <v>819</v>
      </c>
      <c r="E257" t="s">
        <v>20</v>
      </c>
      <c r="F257" t="s">
        <v>21</v>
      </c>
      <c r="G257" t="s">
        <v>792</v>
      </c>
      <c r="H257">
        <v>32</v>
      </c>
      <c r="I257" t="s">
        <v>9</v>
      </c>
      <c r="J257">
        <v>32</v>
      </c>
      <c r="K257">
        <v>12045.9</v>
      </c>
      <c r="L257">
        <v>114.5</v>
      </c>
      <c r="M257">
        <v>105.2</v>
      </c>
      <c r="N257">
        <v>260</v>
      </c>
      <c r="P257" s="6">
        <v>21.584107455648812</v>
      </c>
      <c r="Q257" s="6">
        <v>2.4714828897338403</v>
      </c>
    </row>
    <row r="258" spans="1:17" x14ac:dyDescent="0.25">
      <c r="A258" t="s">
        <v>682</v>
      </c>
      <c r="B258" t="s">
        <v>18</v>
      </c>
      <c r="C258" t="s">
        <v>887</v>
      </c>
      <c r="D258" t="s">
        <v>794</v>
      </c>
      <c r="E258" t="s">
        <v>20</v>
      </c>
      <c r="F258" t="s">
        <v>21</v>
      </c>
      <c r="G258" t="s">
        <v>792</v>
      </c>
      <c r="H258">
        <v>32</v>
      </c>
      <c r="I258" t="s">
        <v>9</v>
      </c>
      <c r="J258">
        <v>32</v>
      </c>
      <c r="K258">
        <v>10173</v>
      </c>
      <c r="L258">
        <v>126.59</v>
      </c>
      <c r="M258">
        <v>80.36</v>
      </c>
      <c r="N258">
        <v>162</v>
      </c>
      <c r="P258" s="6">
        <v>15.924506045414333</v>
      </c>
      <c r="Q258" s="6">
        <v>2.0159283225485316</v>
      </c>
    </row>
    <row r="259" spans="1:17" x14ac:dyDescent="0.25">
      <c r="A259" t="s">
        <v>682</v>
      </c>
      <c r="B259" t="s">
        <v>18</v>
      </c>
      <c r="C259" t="s">
        <v>888</v>
      </c>
      <c r="D259" t="s">
        <v>791</v>
      </c>
      <c r="E259" t="s">
        <v>20</v>
      </c>
      <c r="F259" t="s">
        <v>21</v>
      </c>
      <c r="G259" t="s">
        <v>792</v>
      </c>
      <c r="H259">
        <v>28</v>
      </c>
      <c r="I259" t="s">
        <v>9</v>
      </c>
      <c r="J259">
        <v>28</v>
      </c>
      <c r="K259">
        <v>3041</v>
      </c>
      <c r="L259">
        <v>98.13</v>
      </c>
      <c r="M259">
        <v>31</v>
      </c>
      <c r="N259">
        <v>40</v>
      </c>
      <c r="P259" s="6">
        <v>13.153567905294311</v>
      </c>
      <c r="Q259" s="6">
        <v>1.2903225806451613</v>
      </c>
    </row>
    <row r="260" spans="1:17" x14ac:dyDescent="0.25">
      <c r="A260" t="s">
        <v>682</v>
      </c>
      <c r="B260" t="s">
        <v>18</v>
      </c>
      <c r="C260" t="s">
        <v>889</v>
      </c>
      <c r="D260" t="s">
        <v>791</v>
      </c>
      <c r="E260" t="s">
        <v>20</v>
      </c>
      <c r="F260" t="s">
        <v>21</v>
      </c>
      <c r="G260" t="s">
        <v>792</v>
      </c>
      <c r="H260">
        <v>29</v>
      </c>
      <c r="I260" t="s">
        <v>9</v>
      </c>
      <c r="J260">
        <v>29</v>
      </c>
      <c r="K260">
        <v>3927.19</v>
      </c>
      <c r="L260">
        <v>95.44</v>
      </c>
      <c r="M260">
        <v>41.15</v>
      </c>
      <c r="N260">
        <v>130</v>
      </c>
      <c r="P260" s="6">
        <v>33.102549150919614</v>
      </c>
      <c r="Q260" s="6">
        <v>3.1591737545565008</v>
      </c>
    </row>
    <row r="261" spans="1:17" x14ac:dyDescent="0.25">
      <c r="A261" t="s">
        <v>23</v>
      </c>
      <c r="B261" t="s">
        <v>18</v>
      </c>
      <c r="D261" s="44" t="s">
        <v>890</v>
      </c>
      <c r="E261" s="42" t="s">
        <v>25</v>
      </c>
      <c r="F261" t="s">
        <v>21</v>
      </c>
      <c r="G261" t="s">
        <v>792</v>
      </c>
      <c r="H261" s="5">
        <v>26</v>
      </c>
      <c r="I261" s="5" t="s">
        <v>9</v>
      </c>
      <c r="J261">
        <v>26</v>
      </c>
      <c r="K261" s="50">
        <v>1000</v>
      </c>
      <c r="L261" s="50">
        <v>53.219797764768494</v>
      </c>
      <c r="M261" s="52">
        <v>18.79</v>
      </c>
      <c r="N261" s="55">
        <v>119</v>
      </c>
      <c r="O261" s="16" t="s">
        <v>1318</v>
      </c>
      <c r="P261" s="6">
        <v>119</v>
      </c>
      <c r="Q261" s="6">
        <v>6.3331559340074515</v>
      </c>
    </row>
    <row r="262" spans="1:17" x14ac:dyDescent="0.25">
      <c r="A262" t="s">
        <v>23</v>
      </c>
      <c r="B262" t="s">
        <v>18</v>
      </c>
      <c r="D262" s="42" t="s">
        <v>890</v>
      </c>
      <c r="E262" s="42" t="s">
        <v>25</v>
      </c>
      <c r="F262" t="s">
        <v>21</v>
      </c>
      <c r="G262" t="s">
        <v>792</v>
      </c>
      <c r="H262" s="5">
        <v>26</v>
      </c>
      <c r="I262" s="5" t="s">
        <v>9</v>
      </c>
      <c r="J262">
        <v>26</v>
      </c>
      <c r="K262" s="49">
        <v>1096</v>
      </c>
      <c r="L262" s="49">
        <v>54.8</v>
      </c>
      <c r="M262" s="51">
        <v>20</v>
      </c>
      <c r="N262" s="53">
        <v>89.97</v>
      </c>
      <c r="O262" s="11" t="s">
        <v>1319</v>
      </c>
      <c r="P262" s="6">
        <v>82.089416058394164</v>
      </c>
      <c r="Q262" s="6">
        <v>4.4984999999999999</v>
      </c>
    </row>
    <row r="263" spans="1:17" x14ac:dyDescent="0.25">
      <c r="A263" t="s">
        <v>23</v>
      </c>
      <c r="B263" t="s">
        <v>18</v>
      </c>
      <c r="D263" s="44" t="s">
        <v>890</v>
      </c>
      <c r="E263" s="42" t="s">
        <v>25</v>
      </c>
      <c r="F263" t="s">
        <v>21</v>
      </c>
      <c r="G263" t="s">
        <v>792</v>
      </c>
      <c r="H263" s="5">
        <v>26</v>
      </c>
      <c r="I263" s="5" t="s">
        <v>9</v>
      </c>
      <c r="J263">
        <v>26</v>
      </c>
      <c r="K263" s="50">
        <v>1096</v>
      </c>
      <c r="L263" s="50">
        <v>54.8</v>
      </c>
      <c r="M263" s="52">
        <v>20</v>
      </c>
      <c r="N263" s="55">
        <v>89.97</v>
      </c>
      <c r="O263" s="16" t="s">
        <v>1320</v>
      </c>
      <c r="P263" s="6">
        <v>82.089416058394164</v>
      </c>
      <c r="Q263" s="6">
        <v>4.4984999999999999</v>
      </c>
    </row>
    <row r="264" spans="1:17" x14ac:dyDescent="0.25">
      <c r="A264" t="s">
        <v>23</v>
      </c>
      <c r="B264" t="s">
        <v>18</v>
      </c>
      <c r="D264" s="42" t="s">
        <v>890</v>
      </c>
      <c r="E264" s="42" t="s">
        <v>25</v>
      </c>
      <c r="F264" t="s">
        <v>21</v>
      </c>
      <c r="G264" t="s">
        <v>792</v>
      </c>
      <c r="H264" s="5">
        <v>26</v>
      </c>
      <c r="I264" s="5" t="s">
        <v>9</v>
      </c>
      <c r="J264">
        <v>26</v>
      </c>
      <c r="K264" s="49">
        <v>1096</v>
      </c>
      <c r="L264" s="49">
        <v>54.8</v>
      </c>
      <c r="M264" s="51">
        <v>20</v>
      </c>
      <c r="N264" s="53">
        <v>93.75</v>
      </c>
      <c r="O264" s="11" t="s">
        <v>1321</v>
      </c>
      <c r="P264" s="6">
        <v>85.538321167883211</v>
      </c>
      <c r="Q264" s="6">
        <v>4.6875</v>
      </c>
    </row>
    <row r="265" spans="1:17" x14ac:dyDescent="0.25">
      <c r="A265" t="s">
        <v>23</v>
      </c>
      <c r="B265" t="s">
        <v>18</v>
      </c>
      <c r="D265" s="44" t="s">
        <v>890</v>
      </c>
      <c r="E265" s="42" t="s">
        <v>25</v>
      </c>
      <c r="F265" t="s">
        <v>21</v>
      </c>
      <c r="G265" t="s">
        <v>792</v>
      </c>
      <c r="H265" s="5">
        <v>26</v>
      </c>
      <c r="I265" s="5" t="s">
        <v>9</v>
      </c>
      <c r="J265">
        <v>26</v>
      </c>
      <c r="K265" s="50">
        <v>1100</v>
      </c>
      <c r="L265" s="50">
        <v>42.307692307692307</v>
      </c>
      <c r="M265" s="52">
        <v>26</v>
      </c>
      <c r="N265" s="55">
        <v>49.99</v>
      </c>
      <c r="O265" s="16" t="s">
        <v>1322</v>
      </c>
      <c r="P265" s="6">
        <v>45.445454545454545</v>
      </c>
      <c r="Q265" s="6">
        <v>1.9226923076923077</v>
      </c>
    </row>
    <row r="266" spans="1:17" x14ac:dyDescent="0.25">
      <c r="A266" t="s">
        <v>23</v>
      </c>
      <c r="B266" t="s">
        <v>18</v>
      </c>
      <c r="D266" s="42" t="s">
        <v>890</v>
      </c>
      <c r="E266" s="42" t="s">
        <v>25</v>
      </c>
      <c r="F266" t="s">
        <v>21</v>
      </c>
      <c r="G266" t="s">
        <v>792</v>
      </c>
      <c r="H266" s="5">
        <v>26</v>
      </c>
      <c r="I266" s="5" t="s">
        <v>9</v>
      </c>
      <c r="J266">
        <v>26</v>
      </c>
      <c r="K266" s="49">
        <v>1100</v>
      </c>
      <c r="L266" s="49">
        <v>64.705882352941174</v>
      </c>
      <c r="M266" s="51">
        <v>17</v>
      </c>
      <c r="N266" s="53">
        <v>157.91999999999999</v>
      </c>
      <c r="O266" s="11" t="s">
        <v>1323</v>
      </c>
      <c r="P266" s="6">
        <v>143.56363636363636</v>
      </c>
      <c r="Q266" s="6">
        <v>9.289411764705882</v>
      </c>
    </row>
    <row r="267" spans="1:17" x14ac:dyDescent="0.25">
      <c r="A267" t="s">
        <v>23</v>
      </c>
      <c r="B267" t="s">
        <v>18</v>
      </c>
      <c r="D267" s="44" t="s">
        <v>890</v>
      </c>
      <c r="E267" s="42" t="s">
        <v>25</v>
      </c>
      <c r="F267" t="s">
        <v>21</v>
      </c>
      <c r="G267" t="s">
        <v>792</v>
      </c>
      <c r="H267" s="5">
        <v>26</v>
      </c>
      <c r="I267" s="5" t="s">
        <v>9</v>
      </c>
      <c r="J267">
        <v>26</v>
      </c>
      <c r="K267" s="50">
        <v>1200</v>
      </c>
      <c r="L267" s="50">
        <v>54.545454545454547</v>
      </c>
      <c r="M267" s="52">
        <v>22</v>
      </c>
      <c r="N267" s="55">
        <v>64.989999999999995</v>
      </c>
      <c r="O267" s="16" t="s">
        <v>1324</v>
      </c>
      <c r="P267" s="6">
        <v>54.158333333333331</v>
      </c>
      <c r="Q267" s="6">
        <v>2.9540909090909087</v>
      </c>
    </row>
    <row r="268" spans="1:17" x14ac:dyDescent="0.25">
      <c r="A268" t="s">
        <v>23</v>
      </c>
      <c r="B268" t="s">
        <v>18</v>
      </c>
      <c r="D268" s="42" t="s">
        <v>890</v>
      </c>
      <c r="E268" s="42" t="s">
        <v>25</v>
      </c>
      <c r="F268" t="s">
        <v>21</v>
      </c>
      <c r="G268" t="s">
        <v>792</v>
      </c>
      <c r="H268" s="5">
        <v>26</v>
      </c>
      <c r="I268" s="5" t="s">
        <v>9</v>
      </c>
      <c r="J268">
        <v>26</v>
      </c>
      <c r="K268" s="49">
        <v>1400</v>
      </c>
      <c r="L268" s="49">
        <v>70</v>
      </c>
      <c r="M268" s="51">
        <v>20</v>
      </c>
      <c r="N268" s="53">
        <v>90.67</v>
      </c>
      <c r="O268" s="11" t="s">
        <v>1325</v>
      </c>
      <c r="P268" s="6">
        <v>64.76428571428572</v>
      </c>
      <c r="Q268" s="6">
        <v>4.5335000000000001</v>
      </c>
    </row>
    <row r="269" spans="1:17" x14ac:dyDescent="0.25">
      <c r="A269" t="s">
        <v>23</v>
      </c>
      <c r="B269" t="s">
        <v>18</v>
      </c>
      <c r="D269" s="44" t="s">
        <v>890</v>
      </c>
      <c r="E269" s="42" t="s">
        <v>37</v>
      </c>
      <c r="F269" t="s">
        <v>21</v>
      </c>
      <c r="G269" t="s">
        <v>792</v>
      </c>
      <c r="H269" s="5">
        <v>26</v>
      </c>
      <c r="I269" s="5" t="s">
        <v>9</v>
      </c>
      <c r="J269">
        <v>26</v>
      </c>
      <c r="K269" s="50">
        <v>1490</v>
      </c>
      <c r="L269" s="50">
        <v>82.777777777777771</v>
      </c>
      <c r="M269" s="52">
        <v>18</v>
      </c>
      <c r="N269" s="55">
        <v>161.27000000000001</v>
      </c>
      <c r="O269" s="16" t="s">
        <v>1326</v>
      </c>
      <c r="P269" s="6">
        <v>108.23489932885906</v>
      </c>
      <c r="Q269" s="6">
        <v>8.9594444444444452</v>
      </c>
    </row>
    <row r="270" spans="1:17" x14ac:dyDescent="0.25">
      <c r="A270" t="s">
        <v>23</v>
      </c>
      <c r="B270" t="s">
        <v>18</v>
      </c>
      <c r="D270" s="42" t="s">
        <v>890</v>
      </c>
      <c r="E270" s="42" t="s">
        <v>37</v>
      </c>
      <c r="F270" t="s">
        <v>21</v>
      </c>
      <c r="G270" t="s">
        <v>792</v>
      </c>
      <c r="H270" s="5">
        <v>26</v>
      </c>
      <c r="I270" s="5" t="s">
        <v>9</v>
      </c>
      <c r="J270">
        <v>26</v>
      </c>
      <c r="K270" s="49">
        <v>1490</v>
      </c>
      <c r="L270" s="49">
        <v>82.777777777777771</v>
      </c>
      <c r="M270" s="51">
        <v>18</v>
      </c>
      <c r="N270" s="53">
        <v>161.25</v>
      </c>
      <c r="O270" s="11" t="s">
        <v>1327</v>
      </c>
      <c r="P270" s="6">
        <v>108.22147651006711</v>
      </c>
      <c r="Q270" s="6">
        <v>8.9583333333333339</v>
      </c>
    </row>
    <row r="271" spans="1:17" x14ac:dyDescent="0.25">
      <c r="A271" t="s">
        <v>23</v>
      </c>
      <c r="B271" t="s">
        <v>18</v>
      </c>
      <c r="D271" s="44" t="s">
        <v>890</v>
      </c>
      <c r="E271" s="42" t="s">
        <v>25</v>
      </c>
      <c r="F271" t="s">
        <v>21</v>
      </c>
      <c r="G271" t="s">
        <v>792</v>
      </c>
      <c r="H271" s="5">
        <v>26</v>
      </c>
      <c r="I271" s="5" t="s">
        <v>9</v>
      </c>
      <c r="J271">
        <v>26</v>
      </c>
      <c r="K271" s="50">
        <v>1490</v>
      </c>
      <c r="L271" s="50">
        <v>82.777777777777771</v>
      </c>
      <c r="M271" s="52">
        <v>18</v>
      </c>
      <c r="N271" s="55">
        <v>152.85</v>
      </c>
      <c r="O271" s="16" t="s">
        <v>1328</v>
      </c>
      <c r="P271" s="6">
        <v>102.58389261744966</v>
      </c>
      <c r="Q271" s="6">
        <v>8.4916666666666671</v>
      </c>
    </row>
    <row r="272" spans="1:17" x14ac:dyDescent="0.25">
      <c r="A272" t="s">
        <v>23</v>
      </c>
      <c r="B272" t="s">
        <v>18</v>
      </c>
      <c r="D272" s="42" t="s">
        <v>890</v>
      </c>
      <c r="E272" s="42" t="s">
        <v>25</v>
      </c>
      <c r="F272" t="s">
        <v>21</v>
      </c>
      <c r="G272" t="s">
        <v>792</v>
      </c>
      <c r="H272" s="5">
        <v>26</v>
      </c>
      <c r="I272" s="5" t="s">
        <v>9</v>
      </c>
      <c r="J272">
        <v>26</v>
      </c>
      <c r="K272" s="49">
        <v>1500</v>
      </c>
      <c r="L272" s="49">
        <v>83.333333333333329</v>
      </c>
      <c r="M272" s="51">
        <v>18</v>
      </c>
      <c r="N272" s="53">
        <v>64.02</v>
      </c>
      <c r="O272" s="11" t="s">
        <v>1329</v>
      </c>
      <c r="P272" s="6">
        <v>42.679999999999993</v>
      </c>
      <c r="Q272" s="6">
        <v>3.5566666666666666</v>
      </c>
    </row>
    <row r="273" spans="1:17" x14ac:dyDescent="0.25">
      <c r="A273" t="s">
        <v>23</v>
      </c>
      <c r="B273" t="s">
        <v>18</v>
      </c>
      <c r="D273" s="44" t="s">
        <v>890</v>
      </c>
      <c r="E273" s="42" t="s">
        <v>25</v>
      </c>
      <c r="F273" t="s">
        <v>21</v>
      </c>
      <c r="G273" t="s">
        <v>792</v>
      </c>
      <c r="H273" s="5">
        <v>26</v>
      </c>
      <c r="I273" s="5" t="s">
        <v>9</v>
      </c>
      <c r="J273">
        <v>26</v>
      </c>
      <c r="K273" s="50">
        <v>1500</v>
      </c>
      <c r="L273" s="50">
        <v>83.333333333333329</v>
      </c>
      <c r="M273" s="52">
        <v>18</v>
      </c>
      <c r="N273" s="55">
        <v>62.24</v>
      </c>
      <c r="O273" s="16" t="s">
        <v>1330</v>
      </c>
      <c r="P273" s="6">
        <v>41.493333333333332</v>
      </c>
      <c r="Q273" s="6">
        <v>3.4577777777777778</v>
      </c>
    </row>
    <row r="274" spans="1:17" x14ac:dyDescent="0.25">
      <c r="A274" t="s">
        <v>23</v>
      </c>
      <c r="B274" t="s">
        <v>18</v>
      </c>
      <c r="D274" s="42" t="s">
        <v>890</v>
      </c>
      <c r="E274" s="42" t="s">
        <v>37</v>
      </c>
      <c r="F274" t="s">
        <v>21</v>
      </c>
      <c r="G274" t="s">
        <v>792</v>
      </c>
      <c r="H274" s="5">
        <v>26</v>
      </c>
      <c r="I274" s="5" t="s">
        <v>9</v>
      </c>
      <c r="J274">
        <v>26</v>
      </c>
      <c r="K274" s="49">
        <v>1500</v>
      </c>
      <c r="L274" s="49">
        <v>83.333333333333329</v>
      </c>
      <c r="M274" s="51">
        <v>18</v>
      </c>
      <c r="N274" s="53">
        <v>51.95</v>
      </c>
      <c r="O274" s="11" t="s">
        <v>1331</v>
      </c>
      <c r="P274" s="6">
        <v>34.633333333333333</v>
      </c>
      <c r="Q274" s="6">
        <v>2.8861111111111111</v>
      </c>
    </row>
    <row r="275" spans="1:17" x14ac:dyDescent="0.25">
      <c r="A275" t="s">
        <v>23</v>
      </c>
      <c r="B275" t="s">
        <v>18</v>
      </c>
      <c r="D275" s="44" t="s">
        <v>890</v>
      </c>
      <c r="E275" s="42" t="s">
        <v>25</v>
      </c>
      <c r="F275" t="s">
        <v>21</v>
      </c>
      <c r="G275" t="s">
        <v>792</v>
      </c>
      <c r="H275" s="5">
        <v>26</v>
      </c>
      <c r="I275" s="5" t="s">
        <v>9</v>
      </c>
      <c r="J275">
        <v>26</v>
      </c>
      <c r="K275" s="50">
        <v>1584</v>
      </c>
      <c r="L275" s="50">
        <v>99</v>
      </c>
      <c r="M275" s="52">
        <v>16</v>
      </c>
      <c r="N275" s="55">
        <v>215.98360655737704</v>
      </c>
      <c r="O275" s="16" t="s">
        <v>1332</v>
      </c>
      <c r="P275" s="6">
        <v>136.35328696804106</v>
      </c>
      <c r="Q275" s="6">
        <v>13.498975409836065</v>
      </c>
    </row>
    <row r="276" spans="1:17" x14ac:dyDescent="0.25">
      <c r="A276" t="s">
        <v>23</v>
      </c>
      <c r="B276" t="s">
        <v>18</v>
      </c>
      <c r="D276" s="42" t="s">
        <v>890</v>
      </c>
      <c r="E276" s="42" t="s">
        <v>25</v>
      </c>
      <c r="F276" t="s">
        <v>21</v>
      </c>
      <c r="G276" t="s">
        <v>792</v>
      </c>
      <c r="H276" s="5">
        <v>26</v>
      </c>
      <c r="I276" s="5" t="s">
        <v>9</v>
      </c>
      <c r="J276">
        <v>26</v>
      </c>
      <c r="K276" s="49">
        <v>1600</v>
      </c>
      <c r="L276" s="49">
        <v>85.561497326203209</v>
      </c>
      <c r="M276" s="51">
        <v>18.7</v>
      </c>
      <c r="N276" s="53">
        <v>110.6</v>
      </c>
      <c r="O276" s="11" t="s">
        <v>1333</v>
      </c>
      <c r="P276" s="6">
        <v>69.124999999999986</v>
      </c>
      <c r="Q276" s="6">
        <v>5.9144385026737964</v>
      </c>
    </row>
    <row r="277" spans="1:17" x14ac:dyDescent="0.25">
      <c r="A277" t="s">
        <v>23</v>
      </c>
      <c r="B277" t="s">
        <v>18</v>
      </c>
      <c r="D277" s="44" t="s">
        <v>890</v>
      </c>
      <c r="E277" s="42" t="s">
        <v>25</v>
      </c>
      <c r="F277" t="s">
        <v>21</v>
      </c>
      <c r="G277" t="s">
        <v>792</v>
      </c>
      <c r="H277" s="5">
        <v>26</v>
      </c>
      <c r="I277" s="5" t="s">
        <v>9</v>
      </c>
      <c r="J277">
        <v>26</v>
      </c>
      <c r="K277" s="50">
        <v>1600</v>
      </c>
      <c r="L277" s="50">
        <v>88.888888888888886</v>
      </c>
      <c r="M277" s="52">
        <v>18</v>
      </c>
      <c r="N277" s="55">
        <v>114.14</v>
      </c>
      <c r="O277" s="16" t="s">
        <v>1334</v>
      </c>
      <c r="P277" s="6">
        <v>71.337499999999991</v>
      </c>
      <c r="Q277" s="6">
        <v>6.3411111111111111</v>
      </c>
    </row>
    <row r="278" spans="1:17" x14ac:dyDescent="0.25">
      <c r="A278" t="s">
        <v>23</v>
      </c>
      <c r="B278" t="s">
        <v>18</v>
      </c>
      <c r="D278" s="7" t="s">
        <v>890</v>
      </c>
      <c r="E278" s="7" t="s">
        <v>20</v>
      </c>
      <c r="F278" t="s">
        <v>21</v>
      </c>
      <c r="G278" t="s">
        <v>792</v>
      </c>
      <c r="H278" s="5">
        <v>26</v>
      </c>
      <c r="I278" s="5" t="s">
        <v>9</v>
      </c>
      <c r="J278">
        <v>26</v>
      </c>
      <c r="K278" s="8">
        <v>1700</v>
      </c>
      <c r="L278" s="8">
        <v>100</v>
      </c>
      <c r="M278" s="9">
        <v>17</v>
      </c>
      <c r="N278" s="10">
        <v>54</v>
      </c>
      <c r="O278" s="11" t="s">
        <v>1335</v>
      </c>
      <c r="P278" s="6">
        <v>31.764705882352938</v>
      </c>
      <c r="Q278" s="6">
        <v>3.1764705882352939</v>
      </c>
    </row>
    <row r="279" spans="1:17" x14ac:dyDescent="0.25">
      <c r="A279" t="s">
        <v>23</v>
      </c>
      <c r="B279" t="s">
        <v>18</v>
      </c>
      <c r="D279" s="12" t="s">
        <v>890</v>
      </c>
      <c r="E279" s="7" t="s">
        <v>25</v>
      </c>
      <c r="F279" t="s">
        <v>21</v>
      </c>
      <c r="G279" t="s">
        <v>792</v>
      </c>
      <c r="H279" s="5">
        <v>26</v>
      </c>
      <c r="I279" s="5" t="s">
        <v>9</v>
      </c>
      <c r="J279">
        <v>26</v>
      </c>
      <c r="K279" s="13">
        <v>1700</v>
      </c>
      <c r="L279" s="13">
        <v>85</v>
      </c>
      <c r="M279" s="14">
        <v>20</v>
      </c>
      <c r="N279" s="15">
        <v>39.99</v>
      </c>
      <c r="O279" s="16" t="s">
        <v>1336</v>
      </c>
      <c r="P279" s="6">
        <v>23.523529411764706</v>
      </c>
      <c r="Q279" s="6">
        <v>1.9995000000000001</v>
      </c>
    </row>
    <row r="280" spans="1:17" x14ac:dyDescent="0.25">
      <c r="A280" t="s">
        <v>23</v>
      </c>
      <c r="B280" t="s">
        <v>18</v>
      </c>
      <c r="D280" s="7" t="s">
        <v>890</v>
      </c>
      <c r="E280" s="7" t="s">
        <v>20</v>
      </c>
      <c r="F280" t="s">
        <v>21</v>
      </c>
      <c r="G280" t="s">
        <v>792</v>
      </c>
      <c r="H280" s="5">
        <v>26</v>
      </c>
      <c r="I280" s="5" t="s">
        <v>9</v>
      </c>
      <c r="J280">
        <v>26</v>
      </c>
      <c r="K280" s="8">
        <v>1753</v>
      </c>
      <c r="L280" s="8">
        <v>103.11764705882354</v>
      </c>
      <c r="M280" s="9">
        <v>17</v>
      </c>
      <c r="N280" s="10">
        <v>60</v>
      </c>
      <c r="O280" s="11" t="s">
        <v>1337</v>
      </c>
      <c r="P280" s="6">
        <v>34.227039361095265</v>
      </c>
      <c r="Q280" s="6">
        <v>3.5294117647058822</v>
      </c>
    </row>
    <row r="281" spans="1:17" x14ac:dyDescent="0.25">
      <c r="A281" t="s">
        <v>23</v>
      </c>
      <c r="B281" t="s">
        <v>18</v>
      </c>
      <c r="D281" s="12" t="s">
        <v>890</v>
      </c>
      <c r="E281" s="7" t="s">
        <v>37</v>
      </c>
      <c r="F281" t="s">
        <v>21</v>
      </c>
      <c r="G281" t="s">
        <v>792</v>
      </c>
      <c r="H281" s="5">
        <v>26</v>
      </c>
      <c r="I281" s="5" t="s">
        <v>9</v>
      </c>
      <c r="J281">
        <v>26</v>
      </c>
      <c r="K281" s="13">
        <v>1824</v>
      </c>
      <c r="L281" s="13">
        <v>79.304347826086953</v>
      </c>
      <c r="M281" s="14">
        <v>23</v>
      </c>
      <c r="N281" s="15">
        <v>41.8</v>
      </c>
      <c r="O281" s="12" t="s">
        <v>1338</v>
      </c>
      <c r="P281" s="6">
        <v>22.916666666666664</v>
      </c>
      <c r="Q281" s="6">
        <v>1.817391304347826</v>
      </c>
    </row>
    <row r="282" spans="1:17" x14ac:dyDescent="0.25">
      <c r="A282" t="s">
        <v>23</v>
      </c>
      <c r="B282" t="s">
        <v>18</v>
      </c>
      <c r="D282" s="7" t="s">
        <v>890</v>
      </c>
      <c r="E282" s="7" t="s">
        <v>20</v>
      </c>
      <c r="F282" t="s">
        <v>21</v>
      </c>
      <c r="G282" t="s">
        <v>792</v>
      </c>
      <c r="H282" s="5">
        <v>26</v>
      </c>
      <c r="I282" s="5" t="s">
        <v>9</v>
      </c>
      <c r="J282">
        <v>26</v>
      </c>
      <c r="K282" s="8">
        <v>1850</v>
      </c>
      <c r="L282" s="8">
        <v>92.5</v>
      </c>
      <c r="M282" s="9">
        <v>20</v>
      </c>
      <c r="N282" s="10">
        <v>93.33</v>
      </c>
      <c r="O282" s="11" t="s">
        <v>1339</v>
      </c>
      <c r="P282" s="6">
        <v>50.44864864864865</v>
      </c>
      <c r="Q282" s="6">
        <v>4.6665000000000001</v>
      </c>
    </row>
    <row r="283" spans="1:17" x14ac:dyDescent="0.25">
      <c r="A283" t="s">
        <v>23</v>
      </c>
      <c r="B283" t="s">
        <v>18</v>
      </c>
      <c r="D283" s="12" t="s">
        <v>890</v>
      </c>
      <c r="E283" s="7" t="s">
        <v>20</v>
      </c>
      <c r="F283" t="s">
        <v>21</v>
      </c>
      <c r="G283" t="s">
        <v>792</v>
      </c>
      <c r="H283" s="5">
        <v>26</v>
      </c>
      <c r="I283" s="5" t="s">
        <v>9</v>
      </c>
      <c r="J283">
        <v>26</v>
      </c>
      <c r="K283" s="13">
        <v>1850</v>
      </c>
      <c r="L283" s="13">
        <v>92.5</v>
      </c>
      <c r="M283" s="14">
        <v>20</v>
      </c>
      <c r="N283" s="15">
        <v>125</v>
      </c>
      <c r="O283" s="16" t="s">
        <v>1340</v>
      </c>
      <c r="P283" s="6">
        <v>67.567567567567565</v>
      </c>
      <c r="Q283" s="6">
        <v>6.25</v>
      </c>
    </row>
    <row r="284" spans="1:17" x14ac:dyDescent="0.25">
      <c r="A284" t="s">
        <v>23</v>
      </c>
      <c r="B284" t="s">
        <v>18</v>
      </c>
      <c r="D284" s="7" t="s">
        <v>890</v>
      </c>
      <c r="E284" s="7" t="s">
        <v>20</v>
      </c>
      <c r="F284" t="s">
        <v>21</v>
      </c>
      <c r="G284" t="s">
        <v>792</v>
      </c>
      <c r="H284" s="5">
        <v>26</v>
      </c>
      <c r="I284" s="5" t="s">
        <v>9</v>
      </c>
      <c r="J284">
        <v>26</v>
      </c>
      <c r="K284" s="8">
        <v>1854</v>
      </c>
      <c r="L284" s="8">
        <v>92.7</v>
      </c>
      <c r="M284" s="9">
        <v>20</v>
      </c>
      <c r="N284" s="10">
        <v>138.76</v>
      </c>
      <c r="O284" s="11" t="s">
        <v>1341</v>
      </c>
      <c r="P284" s="6">
        <v>74.843581445523199</v>
      </c>
      <c r="Q284" s="6">
        <v>6.9379999999999997</v>
      </c>
    </row>
    <row r="285" spans="1:17" x14ac:dyDescent="0.25">
      <c r="A285" t="s">
        <v>23</v>
      </c>
      <c r="B285" t="s">
        <v>18</v>
      </c>
      <c r="D285" s="12" t="s">
        <v>890</v>
      </c>
      <c r="E285" s="7" t="s">
        <v>37</v>
      </c>
      <c r="F285" t="s">
        <v>21</v>
      </c>
      <c r="G285" t="s">
        <v>792</v>
      </c>
      <c r="H285" s="5">
        <v>26</v>
      </c>
      <c r="I285" s="5" t="s">
        <v>9</v>
      </c>
      <c r="J285">
        <v>26</v>
      </c>
      <c r="K285" s="13">
        <v>1860</v>
      </c>
      <c r="L285" s="13">
        <v>84.545454545454547</v>
      </c>
      <c r="M285" s="14">
        <v>22</v>
      </c>
      <c r="N285" s="15">
        <v>160</v>
      </c>
      <c r="O285" s="16" t="s">
        <v>1342</v>
      </c>
      <c r="P285" s="6">
        <v>86.021505376344095</v>
      </c>
      <c r="Q285" s="6">
        <v>7.2727272727272725</v>
      </c>
    </row>
    <row r="286" spans="1:17" x14ac:dyDescent="0.25">
      <c r="A286" t="s">
        <v>23</v>
      </c>
      <c r="B286" t="s">
        <v>18</v>
      </c>
      <c r="D286" s="7" t="s">
        <v>890</v>
      </c>
      <c r="E286" s="7" t="s">
        <v>20</v>
      </c>
      <c r="F286" t="s">
        <v>21</v>
      </c>
      <c r="G286" t="s">
        <v>792</v>
      </c>
      <c r="H286" s="5">
        <v>26</v>
      </c>
      <c r="I286" s="5" t="s">
        <v>9</v>
      </c>
      <c r="J286">
        <v>26</v>
      </c>
      <c r="K286" s="8">
        <v>1861</v>
      </c>
      <c r="L286" s="8">
        <v>93.05</v>
      </c>
      <c r="M286" s="9">
        <v>20</v>
      </c>
      <c r="N286" s="10">
        <v>125.95</v>
      </c>
      <c r="O286" s="11" t="s">
        <v>1343</v>
      </c>
      <c r="P286" s="6">
        <v>67.678667383127348</v>
      </c>
      <c r="Q286" s="6">
        <v>6.2975000000000003</v>
      </c>
    </row>
    <row r="287" spans="1:17" x14ac:dyDescent="0.25">
      <c r="A287" t="s">
        <v>23</v>
      </c>
      <c r="B287" t="s">
        <v>18</v>
      </c>
      <c r="D287" s="12" t="s">
        <v>890</v>
      </c>
      <c r="E287" s="7" t="s">
        <v>20</v>
      </c>
      <c r="F287" t="s">
        <v>21</v>
      </c>
      <c r="G287" t="s">
        <v>792</v>
      </c>
      <c r="H287" s="5">
        <v>26</v>
      </c>
      <c r="I287" s="5" t="s">
        <v>9</v>
      </c>
      <c r="J287">
        <v>26</v>
      </c>
      <c r="K287" s="13">
        <v>1861</v>
      </c>
      <c r="L287" s="13">
        <v>93.05</v>
      </c>
      <c r="M287" s="14">
        <v>20</v>
      </c>
      <c r="N287" s="15">
        <v>137.33000000000001</v>
      </c>
      <c r="O287" s="16" t="s">
        <v>1344</v>
      </c>
      <c r="P287" s="6">
        <v>73.793659322944649</v>
      </c>
      <c r="Q287" s="6">
        <v>6.8665000000000003</v>
      </c>
    </row>
    <row r="288" spans="1:17" x14ac:dyDescent="0.25">
      <c r="A288" t="s">
        <v>23</v>
      </c>
      <c r="B288" t="s">
        <v>18</v>
      </c>
      <c r="D288" s="7" t="s">
        <v>890</v>
      </c>
      <c r="E288" s="7" t="s">
        <v>25</v>
      </c>
      <c r="F288" t="s">
        <v>21</v>
      </c>
      <c r="G288" t="s">
        <v>792</v>
      </c>
      <c r="H288" s="5">
        <v>26</v>
      </c>
      <c r="I288" s="5" t="s">
        <v>9</v>
      </c>
      <c r="J288">
        <v>26</v>
      </c>
      <c r="K288" s="8">
        <v>1955</v>
      </c>
      <c r="L288" s="8">
        <v>75.192307692307693</v>
      </c>
      <c r="M288" s="9">
        <v>26</v>
      </c>
      <c r="N288" s="10">
        <v>213</v>
      </c>
      <c r="O288" s="11" t="s">
        <v>1345</v>
      </c>
      <c r="P288" s="6">
        <v>108.95140664961637</v>
      </c>
      <c r="Q288" s="6">
        <v>8.1923076923076916</v>
      </c>
    </row>
    <row r="289" spans="1:19" x14ac:dyDescent="0.25">
      <c r="A289" t="s">
        <v>23</v>
      </c>
      <c r="B289" t="s">
        <v>18</v>
      </c>
      <c r="D289" s="12" t="s">
        <v>890</v>
      </c>
      <c r="E289" s="7" t="s">
        <v>25</v>
      </c>
      <c r="F289" t="s">
        <v>21</v>
      </c>
      <c r="G289" t="s">
        <v>792</v>
      </c>
      <c r="H289" s="5">
        <v>26</v>
      </c>
      <c r="I289" s="5" t="s">
        <v>9</v>
      </c>
      <c r="J289">
        <v>26</v>
      </c>
      <c r="K289" s="13">
        <v>1955</v>
      </c>
      <c r="L289" s="13">
        <v>75.192307692307693</v>
      </c>
      <c r="M289" s="14">
        <v>26</v>
      </c>
      <c r="N289" s="15">
        <v>249</v>
      </c>
      <c r="O289" s="16" t="s">
        <v>1346</v>
      </c>
      <c r="P289" s="6">
        <v>127.36572890025575</v>
      </c>
      <c r="Q289" s="6">
        <v>9.5769230769230766</v>
      </c>
    </row>
    <row r="290" spans="1:19" x14ac:dyDescent="0.25">
      <c r="A290" t="s">
        <v>23</v>
      </c>
      <c r="B290" t="s">
        <v>18</v>
      </c>
      <c r="D290" s="7" t="s">
        <v>890</v>
      </c>
      <c r="E290" s="7" t="s">
        <v>20</v>
      </c>
      <c r="F290" t="s">
        <v>21</v>
      </c>
      <c r="G290" t="s">
        <v>792</v>
      </c>
      <c r="H290" s="5">
        <v>26</v>
      </c>
      <c r="I290" s="5" t="s">
        <v>9</v>
      </c>
      <c r="J290">
        <v>26</v>
      </c>
      <c r="K290" s="8">
        <v>2000</v>
      </c>
      <c r="L290" s="8">
        <v>100</v>
      </c>
      <c r="M290" s="9">
        <v>20</v>
      </c>
      <c r="N290" s="10">
        <v>152.47999999999999</v>
      </c>
      <c r="O290" s="11" t="s">
        <v>1347</v>
      </c>
      <c r="P290" s="6">
        <v>76.239999999999995</v>
      </c>
      <c r="Q290" s="6">
        <v>7.6239999999999997</v>
      </c>
    </row>
    <row r="291" spans="1:19" x14ac:dyDescent="0.25">
      <c r="A291" t="s">
        <v>23</v>
      </c>
      <c r="B291" t="s">
        <v>18</v>
      </c>
      <c r="D291" s="12" t="s">
        <v>890</v>
      </c>
      <c r="E291" s="7" t="s">
        <v>37</v>
      </c>
      <c r="F291" t="s">
        <v>21</v>
      </c>
      <c r="G291" t="s">
        <v>792</v>
      </c>
      <c r="H291" s="5">
        <v>26</v>
      </c>
      <c r="I291" s="5" t="s">
        <v>9</v>
      </c>
      <c r="J291">
        <v>26</v>
      </c>
      <c r="K291" s="13">
        <v>2000</v>
      </c>
      <c r="L291" s="13">
        <v>66.666666666666671</v>
      </c>
      <c r="M291" s="14">
        <v>30</v>
      </c>
      <c r="N291" s="15">
        <v>107.14</v>
      </c>
      <c r="O291" s="16" t="s">
        <v>1348</v>
      </c>
      <c r="P291" s="6">
        <v>53.57</v>
      </c>
      <c r="Q291" s="6">
        <v>3.5713333333333335</v>
      </c>
    </row>
    <row r="292" spans="1:19" x14ac:dyDescent="0.25">
      <c r="A292" t="s">
        <v>23</v>
      </c>
      <c r="B292" t="s">
        <v>18</v>
      </c>
      <c r="D292" s="7" t="s">
        <v>890</v>
      </c>
      <c r="E292" s="7" t="s">
        <v>25</v>
      </c>
      <c r="F292" t="s">
        <v>21</v>
      </c>
      <c r="G292" t="s">
        <v>792</v>
      </c>
      <c r="H292" s="5">
        <v>26</v>
      </c>
      <c r="I292" s="5" t="s">
        <v>9</v>
      </c>
      <c r="J292">
        <v>26</v>
      </c>
      <c r="K292" s="8">
        <v>2000</v>
      </c>
      <c r="L292" s="8">
        <v>100</v>
      </c>
      <c r="M292" s="9">
        <v>20</v>
      </c>
      <c r="N292" s="10">
        <v>78.989999999999995</v>
      </c>
      <c r="O292" s="11" t="s">
        <v>1349</v>
      </c>
      <c r="P292" s="6">
        <v>39.494999999999997</v>
      </c>
      <c r="Q292" s="6">
        <v>3.9494999999999996</v>
      </c>
    </row>
    <row r="293" spans="1:19" x14ac:dyDescent="0.25">
      <c r="A293" t="s">
        <v>23</v>
      </c>
      <c r="B293" t="s">
        <v>18</v>
      </c>
      <c r="D293" s="12" t="s">
        <v>890</v>
      </c>
      <c r="E293" s="7" t="s">
        <v>25</v>
      </c>
      <c r="F293" t="s">
        <v>21</v>
      </c>
      <c r="G293" t="s">
        <v>792</v>
      </c>
      <c r="H293" s="5">
        <v>26</v>
      </c>
      <c r="I293" s="5" t="s">
        <v>9</v>
      </c>
      <c r="J293">
        <v>26</v>
      </c>
      <c r="K293" s="13">
        <v>2100</v>
      </c>
      <c r="L293" s="13">
        <v>60</v>
      </c>
      <c r="M293" s="14">
        <v>35</v>
      </c>
      <c r="N293" s="15">
        <v>211.22</v>
      </c>
      <c r="O293" s="16" t="s">
        <v>1350</v>
      </c>
      <c r="P293" s="6">
        <v>100.58095238095238</v>
      </c>
      <c r="Q293" s="6">
        <v>6.0348571428571427</v>
      </c>
    </row>
    <row r="294" spans="1:19" x14ac:dyDescent="0.25">
      <c r="A294" t="s">
        <v>23</v>
      </c>
      <c r="B294" t="s">
        <v>18</v>
      </c>
      <c r="D294" s="7" t="s">
        <v>890</v>
      </c>
      <c r="E294" s="7" t="s">
        <v>37</v>
      </c>
      <c r="F294" t="s">
        <v>21</v>
      </c>
      <c r="G294" t="s">
        <v>792</v>
      </c>
      <c r="H294" s="5">
        <v>26</v>
      </c>
      <c r="I294" s="5" t="s">
        <v>9</v>
      </c>
      <c r="J294">
        <v>26</v>
      </c>
      <c r="K294" s="8">
        <v>2126</v>
      </c>
      <c r="L294" s="8">
        <v>85.04</v>
      </c>
      <c r="M294" s="9">
        <v>25</v>
      </c>
      <c r="N294" s="10">
        <v>47.99</v>
      </c>
      <c r="O294" s="11" t="s">
        <v>1351</v>
      </c>
      <c r="P294" s="6">
        <v>22.572906867356537</v>
      </c>
      <c r="Q294" s="6">
        <v>1.9196</v>
      </c>
    </row>
    <row r="295" spans="1:19" x14ac:dyDescent="0.25">
      <c r="A295" t="s">
        <v>23</v>
      </c>
      <c r="B295" t="s">
        <v>18</v>
      </c>
      <c r="D295" s="12" t="s">
        <v>890</v>
      </c>
      <c r="E295" s="7" t="s">
        <v>25</v>
      </c>
      <c r="F295" t="s">
        <v>21</v>
      </c>
      <c r="G295" t="s">
        <v>792</v>
      </c>
      <c r="H295" s="5">
        <v>26</v>
      </c>
      <c r="I295" s="5" t="s">
        <v>9</v>
      </c>
      <c r="J295">
        <v>26</v>
      </c>
      <c r="K295" s="13">
        <v>2161</v>
      </c>
      <c r="L295" s="13">
        <v>65.484848484848484</v>
      </c>
      <c r="M295" s="14">
        <v>33</v>
      </c>
      <c r="N295" s="15">
        <v>187.3</v>
      </c>
      <c r="O295" s="16" t="s">
        <v>1352</v>
      </c>
      <c r="P295" s="6">
        <v>86.672836649699221</v>
      </c>
      <c r="Q295" s="6">
        <v>5.6757575757575758</v>
      </c>
    </row>
    <row r="296" spans="1:19" x14ac:dyDescent="0.25">
      <c r="A296" t="s">
        <v>23</v>
      </c>
      <c r="B296" t="s">
        <v>18</v>
      </c>
      <c r="D296" s="7" t="s">
        <v>890</v>
      </c>
      <c r="E296" s="7" t="s">
        <v>25</v>
      </c>
      <c r="F296" t="s">
        <v>21</v>
      </c>
      <c r="G296" t="s">
        <v>792</v>
      </c>
      <c r="H296" s="5">
        <v>26</v>
      </c>
      <c r="I296" s="5" t="s">
        <v>9</v>
      </c>
      <c r="J296">
        <v>26</v>
      </c>
      <c r="K296" s="8">
        <v>2169</v>
      </c>
      <c r="L296" s="8">
        <v>108.45</v>
      </c>
      <c r="M296" s="9">
        <v>20</v>
      </c>
      <c r="N296" s="10">
        <v>82.8</v>
      </c>
      <c r="O296" s="11" t="s">
        <v>1353</v>
      </c>
      <c r="P296" s="6">
        <v>38.174273858921161</v>
      </c>
      <c r="Q296" s="6">
        <v>4.1399999999999997</v>
      </c>
    </row>
    <row r="297" spans="1:19" x14ac:dyDescent="0.25">
      <c r="A297" t="s">
        <v>23</v>
      </c>
      <c r="B297" t="s">
        <v>18</v>
      </c>
      <c r="D297" s="12" t="s">
        <v>890</v>
      </c>
      <c r="E297" s="7" t="s">
        <v>25</v>
      </c>
      <c r="F297" t="s">
        <v>21</v>
      </c>
      <c r="G297" t="s">
        <v>792</v>
      </c>
      <c r="H297" s="5">
        <v>26</v>
      </c>
      <c r="I297" s="5" t="s">
        <v>9</v>
      </c>
      <c r="J297">
        <v>26</v>
      </c>
      <c r="K297" s="13">
        <v>2200</v>
      </c>
      <c r="L297" s="13">
        <v>95.652173913043484</v>
      </c>
      <c r="M297" s="14">
        <v>23</v>
      </c>
      <c r="N297" s="15">
        <v>126.5</v>
      </c>
      <c r="O297" s="16" t="s">
        <v>1354</v>
      </c>
      <c r="P297" s="6">
        <v>57.5</v>
      </c>
      <c r="Q297" s="6">
        <v>5.5</v>
      </c>
      <c r="R297" s="7"/>
      <c r="S297" s="11"/>
    </row>
    <row r="298" spans="1:19" x14ac:dyDescent="0.25">
      <c r="A298" t="s">
        <v>23</v>
      </c>
      <c r="B298" t="s">
        <v>18</v>
      </c>
      <c r="D298" s="7" t="s">
        <v>890</v>
      </c>
      <c r="E298" s="7" t="s">
        <v>25</v>
      </c>
      <c r="F298" t="s">
        <v>21</v>
      </c>
      <c r="G298" t="s">
        <v>792</v>
      </c>
      <c r="H298" s="5">
        <v>26</v>
      </c>
      <c r="I298" s="5" t="s">
        <v>9</v>
      </c>
      <c r="J298">
        <v>26</v>
      </c>
      <c r="K298" s="8">
        <v>2200</v>
      </c>
      <c r="L298" s="8">
        <v>88</v>
      </c>
      <c r="M298" s="9">
        <v>25</v>
      </c>
      <c r="N298" s="10">
        <v>99.99</v>
      </c>
      <c r="O298" s="11" t="s">
        <v>1355</v>
      </c>
      <c r="P298" s="6">
        <v>45.449999999999996</v>
      </c>
      <c r="Q298" s="6">
        <v>3.9995999999999996</v>
      </c>
      <c r="R298" s="12"/>
      <c r="S298" s="16"/>
    </row>
    <row r="299" spans="1:19" x14ac:dyDescent="0.25">
      <c r="A299" t="s">
        <v>23</v>
      </c>
      <c r="B299" t="s">
        <v>18</v>
      </c>
      <c r="D299" s="12" t="s">
        <v>890</v>
      </c>
      <c r="E299" s="7" t="s">
        <v>37</v>
      </c>
      <c r="F299" t="s">
        <v>21</v>
      </c>
      <c r="G299" t="s">
        <v>792</v>
      </c>
      <c r="H299" s="5">
        <v>26</v>
      </c>
      <c r="I299" s="5" t="s">
        <v>9</v>
      </c>
      <c r="J299">
        <v>26</v>
      </c>
      <c r="K299" s="13">
        <v>2240</v>
      </c>
      <c r="L299" s="13">
        <v>82.962962962962962</v>
      </c>
      <c r="M299" s="14">
        <v>27</v>
      </c>
      <c r="N299" s="15">
        <v>59.74</v>
      </c>
      <c r="O299" s="16" t="s">
        <v>1356</v>
      </c>
      <c r="P299" s="6">
        <v>26.669642857142858</v>
      </c>
      <c r="Q299" s="6">
        <v>2.2125925925925927</v>
      </c>
      <c r="R299" s="7"/>
      <c r="S299" s="11"/>
    </row>
    <row r="300" spans="1:19" x14ac:dyDescent="0.25">
      <c r="A300" t="s">
        <v>23</v>
      </c>
      <c r="B300" t="s">
        <v>18</v>
      </c>
      <c r="D300" s="7" t="s">
        <v>890</v>
      </c>
      <c r="E300" s="7" t="s">
        <v>25</v>
      </c>
      <c r="F300" t="s">
        <v>21</v>
      </c>
      <c r="G300" t="s">
        <v>792</v>
      </c>
      <c r="H300" s="5">
        <v>26</v>
      </c>
      <c r="I300" s="5" t="s">
        <v>9</v>
      </c>
      <c r="J300">
        <v>26</v>
      </c>
      <c r="K300" s="8">
        <v>2240</v>
      </c>
      <c r="L300" s="8">
        <v>82.962962962962962</v>
      </c>
      <c r="M300" s="9">
        <v>27</v>
      </c>
      <c r="N300" s="10">
        <v>71.569999999999993</v>
      </c>
      <c r="O300" s="11" t="s">
        <v>1357</v>
      </c>
      <c r="P300" s="6">
        <v>31.950892857142851</v>
      </c>
      <c r="Q300" s="6">
        <v>2.6507407407407406</v>
      </c>
      <c r="R300" s="12"/>
      <c r="S300" s="16"/>
    </row>
    <row r="301" spans="1:19" x14ac:dyDescent="0.25">
      <c r="A301" t="s">
        <v>23</v>
      </c>
      <c r="B301" t="s">
        <v>18</v>
      </c>
      <c r="D301" s="12" t="s">
        <v>890</v>
      </c>
      <c r="E301" s="7" t="s">
        <v>25</v>
      </c>
      <c r="F301" t="s">
        <v>21</v>
      </c>
      <c r="G301" t="s">
        <v>792</v>
      </c>
      <c r="H301" s="5">
        <v>26</v>
      </c>
      <c r="I301" s="5" t="s">
        <v>9</v>
      </c>
      <c r="J301">
        <v>26</v>
      </c>
      <c r="K301" s="13">
        <v>2240</v>
      </c>
      <c r="L301" s="13">
        <v>82.962962962962962</v>
      </c>
      <c r="M301" s="14">
        <v>27</v>
      </c>
      <c r="N301" s="15">
        <v>69</v>
      </c>
      <c r="O301" s="16" t="s">
        <v>1358</v>
      </c>
      <c r="P301" s="6">
        <v>30.803571428571431</v>
      </c>
      <c r="Q301" s="6">
        <v>2.5555555555555554</v>
      </c>
      <c r="R301" s="7"/>
      <c r="S301" s="11"/>
    </row>
    <row r="302" spans="1:19" x14ac:dyDescent="0.25">
      <c r="A302" t="s">
        <v>23</v>
      </c>
      <c r="B302" t="s">
        <v>18</v>
      </c>
      <c r="D302" s="7" t="s">
        <v>890</v>
      </c>
      <c r="E302" s="7" t="s">
        <v>25</v>
      </c>
      <c r="F302" t="s">
        <v>21</v>
      </c>
      <c r="G302" t="s">
        <v>792</v>
      </c>
      <c r="H302" s="5">
        <v>26</v>
      </c>
      <c r="I302" s="5" t="s">
        <v>9</v>
      </c>
      <c r="J302">
        <v>26</v>
      </c>
      <c r="K302" s="8">
        <v>2240</v>
      </c>
      <c r="L302" s="8">
        <v>82.962962962962962</v>
      </c>
      <c r="M302" s="9">
        <v>27</v>
      </c>
      <c r="N302" s="10">
        <v>69</v>
      </c>
      <c r="O302" s="11" t="s">
        <v>1358</v>
      </c>
      <c r="P302" s="6">
        <v>30.803571428571431</v>
      </c>
      <c r="Q302" s="6">
        <v>2.5555555555555554</v>
      </c>
      <c r="R302" s="12"/>
      <c r="S302" s="16"/>
    </row>
    <row r="303" spans="1:19" x14ac:dyDescent="0.25">
      <c r="A303" t="s">
        <v>23</v>
      </c>
      <c r="B303" t="s">
        <v>18</v>
      </c>
      <c r="D303" s="12" t="s">
        <v>890</v>
      </c>
      <c r="E303" s="7" t="s">
        <v>25</v>
      </c>
      <c r="F303" t="s">
        <v>21</v>
      </c>
      <c r="G303" t="s">
        <v>792</v>
      </c>
      <c r="H303" s="5">
        <v>26</v>
      </c>
      <c r="I303" s="5" t="s">
        <v>9</v>
      </c>
      <c r="J303">
        <v>26</v>
      </c>
      <c r="K303" s="13">
        <v>2258</v>
      </c>
      <c r="L303" s="13">
        <v>98.173913043478265</v>
      </c>
      <c r="M303" s="14">
        <v>23</v>
      </c>
      <c r="N303" s="15">
        <v>138</v>
      </c>
      <c r="O303" s="16" t="s">
        <v>1359</v>
      </c>
      <c r="P303" s="6">
        <v>61.116031886625329</v>
      </c>
      <c r="Q303" s="6">
        <v>6</v>
      </c>
      <c r="R303" s="7"/>
      <c r="S303" s="11"/>
    </row>
    <row r="304" spans="1:19" x14ac:dyDescent="0.25">
      <c r="A304" t="s">
        <v>23</v>
      </c>
      <c r="B304" t="s">
        <v>18</v>
      </c>
      <c r="D304" s="7" t="s">
        <v>890</v>
      </c>
      <c r="E304" s="7" t="s">
        <v>37</v>
      </c>
      <c r="F304" t="s">
        <v>21</v>
      </c>
      <c r="G304" t="s">
        <v>792</v>
      </c>
      <c r="H304" s="5">
        <v>26</v>
      </c>
      <c r="I304" s="5" t="s">
        <v>9</v>
      </c>
      <c r="J304">
        <v>26</v>
      </c>
      <c r="K304" s="8">
        <v>2400</v>
      </c>
      <c r="L304" s="8">
        <v>85.714285714285708</v>
      </c>
      <c r="M304" s="9">
        <v>28</v>
      </c>
      <c r="N304" s="10">
        <v>191.38</v>
      </c>
      <c r="O304" s="11" t="s">
        <v>1360</v>
      </c>
      <c r="P304" s="6">
        <v>79.741666666666674</v>
      </c>
      <c r="Q304" s="6">
        <v>6.835</v>
      </c>
      <c r="R304" s="12"/>
      <c r="S304" s="12"/>
    </row>
    <row r="305" spans="1:19" x14ac:dyDescent="0.25">
      <c r="A305" t="s">
        <v>23</v>
      </c>
      <c r="B305" t="s">
        <v>18</v>
      </c>
      <c r="D305" s="12" t="s">
        <v>890</v>
      </c>
      <c r="E305" s="7" t="s">
        <v>37</v>
      </c>
      <c r="F305" t="s">
        <v>21</v>
      </c>
      <c r="G305" t="s">
        <v>792</v>
      </c>
      <c r="H305" s="5">
        <v>26</v>
      </c>
      <c r="I305" s="5" t="s">
        <v>9</v>
      </c>
      <c r="J305">
        <v>26</v>
      </c>
      <c r="K305" s="13">
        <v>2500</v>
      </c>
      <c r="L305" s="13">
        <v>83.333333333333329</v>
      </c>
      <c r="M305" s="14">
        <v>30</v>
      </c>
      <c r="N305" s="15">
        <v>104.99</v>
      </c>
      <c r="O305" s="16" t="s">
        <v>1361</v>
      </c>
      <c r="P305" s="6">
        <v>41.995999999999995</v>
      </c>
      <c r="Q305" s="6">
        <v>3.4996666666666667</v>
      </c>
      <c r="R305" s="7"/>
      <c r="S305" s="11"/>
    </row>
    <row r="306" spans="1:19" x14ac:dyDescent="0.25">
      <c r="A306" t="s">
        <v>23</v>
      </c>
      <c r="B306" t="s">
        <v>18</v>
      </c>
      <c r="D306" s="7" t="s">
        <v>890</v>
      </c>
      <c r="E306" s="7" t="s">
        <v>37</v>
      </c>
      <c r="F306" t="s">
        <v>21</v>
      </c>
      <c r="G306" t="s">
        <v>792</v>
      </c>
      <c r="H306" s="5">
        <v>26</v>
      </c>
      <c r="I306" s="5" t="s">
        <v>9</v>
      </c>
      <c r="J306">
        <v>26</v>
      </c>
      <c r="K306" s="8">
        <v>2507</v>
      </c>
      <c r="L306" s="8">
        <v>83.566666666666663</v>
      </c>
      <c r="M306" s="9">
        <v>30</v>
      </c>
      <c r="N306" s="10">
        <v>99</v>
      </c>
      <c r="O306" s="11" t="s">
        <v>1362</v>
      </c>
      <c r="P306" s="6">
        <v>39.489429597128044</v>
      </c>
      <c r="Q306" s="6">
        <v>3.3</v>
      </c>
      <c r="R306" s="12"/>
      <c r="S306" s="16"/>
    </row>
    <row r="307" spans="1:19" x14ac:dyDescent="0.25">
      <c r="A307" t="s">
        <v>23</v>
      </c>
      <c r="B307" t="s">
        <v>18</v>
      </c>
      <c r="D307" s="12" t="s">
        <v>890</v>
      </c>
      <c r="E307" s="7" t="s">
        <v>20</v>
      </c>
      <c r="F307" t="s">
        <v>21</v>
      </c>
      <c r="G307" t="s">
        <v>792</v>
      </c>
      <c r="H307" s="5">
        <v>26</v>
      </c>
      <c r="I307" s="5" t="s">
        <v>9</v>
      </c>
      <c r="J307">
        <v>26</v>
      </c>
      <c r="K307" s="13">
        <v>2529</v>
      </c>
      <c r="L307" s="13">
        <v>101.16</v>
      </c>
      <c r="M307" s="14">
        <v>25</v>
      </c>
      <c r="N307" s="15">
        <v>234.33</v>
      </c>
      <c r="O307" s="16" t="s">
        <v>1363</v>
      </c>
      <c r="P307" s="6">
        <v>92.657176749703453</v>
      </c>
      <c r="Q307" s="6">
        <v>9.3732000000000006</v>
      </c>
      <c r="R307" s="7"/>
      <c r="S307" s="11"/>
    </row>
    <row r="308" spans="1:19" x14ac:dyDescent="0.25">
      <c r="A308" t="s">
        <v>23</v>
      </c>
      <c r="B308" t="s">
        <v>18</v>
      </c>
      <c r="D308" s="7" t="s">
        <v>890</v>
      </c>
      <c r="E308" s="7" t="s">
        <v>20</v>
      </c>
      <c r="F308" t="s">
        <v>21</v>
      </c>
      <c r="G308" t="s">
        <v>792</v>
      </c>
      <c r="H308" s="5">
        <v>26</v>
      </c>
      <c r="I308" s="5" t="s">
        <v>9</v>
      </c>
      <c r="J308">
        <v>26</v>
      </c>
      <c r="K308" s="8">
        <v>2529</v>
      </c>
      <c r="L308" s="8">
        <v>101.16</v>
      </c>
      <c r="M308" s="9">
        <v>25</v>
      </c>
      <c r="N308" s="10">
        <v>221.61</v>
      </c>
      <c r="O308" s="11" t="s">
        <v>1364</v>
      </c>
      <c r="P308" s="6">
        <v>87.627520759193359</v>
      </c>
      <c r="Q308" s="6">
        <v>8.8643999999999998</v>
      </c>
      <c r="R308" s="12"/>
      <c r="S308" s="16"/>
    </row>
    <row r="309" spans="1:19" x14ac:dyDescent="0.25">
      <c r="A309" t="s">
        <v>23</v>
      </c>
      <c r="B309" t="s">
        <v>18</v>
      </c>
      <c r="D309" s="12" t="s">
        <v>890</v>
      </c>
      <c r="E309" s="7" t="s">
        <v>20</v>
      </c>
      <c r="F309" t="s">
        <v>21</v>
      </c>
      <c r="G309" t="s">
        <v>792</v>
      </c>
      <c r="H309" s="5">
        <v>26</v>
      </c>
      <c r="I309" s="5" t="s">
        <v>9</v>
      </c>
      <c r="J309">
        <v>26</v>
      </c>
      <c r="K309" s="13">
        <v>2529</v>
      </c>
      <c r="L309" s="13">
        <v>97.269230769230774</v>
      </c>
      <c r="M309" s="14">
        <v>26</v>
      </c>
      <c r="N309" s="15">
        <v>49.75</v>
      </c>
      <c r="O309" s="16" t="s">
        <v>1365</v>
      </c>
      <c r="P309" s="6">
        <v>19.671807038355084</v>
      </c>
      <c r="Q309" s="6">
        <v>1.9134615384615385</v>
      </c>
      <c r="R309" s="7"/>
      <c r="S309" s="11"/>
    </row>
    <row r="310" spans="1:19" x14ac:dyDescent="0.25">
      <c r="A310" t="s">
        <v>23</v>
      </c>
      <c r="B310" t="s">
        <v>18</v>
      </c>
      <c r="D310" s="7" t="s">
        <v>890</v>
      </c>
      <c r="E310" s="7" t="s">
        <v>20</v>
      </c>
      <c r="F310" t="s">
        <v>21</v>
      </c>
      <c r="G310" t="s">
        <v>792</v>
      </c>
      <c r="H310" s="5">
        <v>26</v>
      </c>
      <c r="I310" s="5" t="s">
        <v>9</v>
      </c>
      <c r="J310">
        <v>26</v>
      </c>
      <c r="K310" s="8">
        <v>2529</v>
      </c>
      <c r="L310" s="8">
        <v>97.269230769230774</v>
      </c>
      <c r="M310" s="9">
        <v>26</v>
      </c>
      <c r="N310" s="10">
        <v>57.125</v>
      </c>
      <c r="O310" s="11" t="s">
        <v>1366</v>
      </c>
      <c r="P310" s="6">
        <v>22.587979438513248</v>
      </c>
      <c r="Q310" s="6">
        <v>2.1971153846153846</v>
      </c>
      <c r="R310" s="12"/>
      <c r="S310" s="16"/>
    </row>
    <row r="311" spans="1:19" x14ac:dyDescent="0.25">
      <c r="A311" t="s">
        <v>23</v>
      </c>
      <c r="B311" t="s">
        <v>18</v>
      </c>
      <c r="D311" s="12" t="s">
        <v>890</v>
      </c>
      <c r="E311" s="7" t="s">
        <v>25</v>
      </c>
      <c r="F311" t="s">
        <v>21</v>
      </c>
      <c r="G311" t="s">
        <v>792</v>
      </c>
      <c r="H311" s="5">
        <v>26</v>
      </c>
      <c r="I311" s="5" t="s">
        <v>9</v>
      </c>
      <c r="J311">
        <v>26</v>
      </c>
      <c r="K311" s="13">
        <v>2588</v>
      </c>
      <c r="L311" s="13">
        <v>73.942857142857136</v>
      </c>
      <c r="M311" s="14">
        <v>35</v>
      </c>
      <c r="N311" s="15">
        <v>182.58</v>
      </c>
      <c r="O311" s="16" t="s">
        <v>1367</v>
      </c>
      <c r="P311" s="6">
        <v>70.548686244204021</v>
      </c>
      <c r="Q311" s="6">
        <v>5.2165714285714291</v>
      </c>
      <c r="R311" s="7"/>
      <c r="S311" s="11"/>
    </row>
    <row r="312" spans="1:19" x14ac:dyDescent="0.25">
      <c r="A312" t="s">
        <v>23</v>
      </c>
      <c r="B312" t="s">
        <v>18</v>
      </c>
      <c r="D312" s="7" t="s">
        <v>890</v>
      </c>
      <c r="E312" s="7" t="s">
        <v>20</v>
      </c>
      <c r="F312" t="s">
        <v>21</v>
      </c>
      <c r="G312" t="s">
        <v>792</v>
      </c>
      <c r="H312" s="5">
        <v>26</v>
      </c>
      <c r="I312" s="5" t="s">
        <v>9</v>
      </c>
      <c r="J312">
        <v>26</v>
      </c>
      <c r="K312" s="8">
        <v>2689</v>
      </c>
      <c r="L312" s="8">
        <v>103.42307692307692</v>
      </c>
      <c r="M312" s="9">
        <v>26</v>
      </c>
      <c r="N312" s="10">
        <v>142</v>
      </c>
      <c r="O312" s="11" t="s">
        <v>1368</v>
      </c>
      <c r="P312" s="6">
        <v>52.807735217552988</v>
      </c>
      <c r="Q312" s="6">
        <v>5.4615384615384617</v>
      </c>
      <c r="R312" s="12"/>
      <c r="S312" s="16"/>
    </row>
    <row r="313" spans="1:19" x14ac:dyDescent="0.25">
      <c r="A313" t="s">
        <v>23</v>
      </c>
      <c r="B313" t="s">
        <v>18</v>
      </c>
      <c r="D313" s="12" t="s">
        <v>890</v>
      </c>
      <c r="E313" s="7" t="s">
        <v>20</v>
      </c>
      <c r="F313" t="s">
        <v>21</v>
      </c>
      <c r="G313" t="s">
        <v>792</v>
      </c>
      <c r="H313" s="5">
        <v>26</v>
      </c>
      <c r="I313" s="5" t="s">
        <v>9</v>
      </c>
      <c r="J313">
        <v>26</v>
      </c>
      <c r="K313" s="13">
        <v>2689</v>
      </c>
      <c r="L313" s="13">
        <v>103.42307692307692</v>
      </c>
      <c r="M313" s="14">
        <v>26</v>
      </c>
      <c r="N313" s="15">
        <v>178</v>
      </c>
      <c r="O313" s="16" t="s">
        <v>1369</v>
      </c>
      <c r="P313" s="6">
        <v>66.195611751580515</v>
      </c>
      <c r="Q313" s="6">
        <v>6.8461538461538458</v>
      </c>
      <c r="R313" s="7"/>
      <c r="S313" s="11"/>
    </row>
    <row r="314" spans="1:19" x14ac:dyDescent="0.25">
      <c r="A314" t="s">
        <v>23</v>
      </c>
      <c r="B314" t="s">
        <v>18</v>
      </c>
      <c r="D314" s="7" t="s">
        <v>890</v>
      </c>
      <c r="E314" s="7" t="s">
        <v>37</v>
      </c>
      <c r="F314" t="s">
        <v>21</v>
      </c>
      <c r="G314" t="s">
        <v>792</v>
      </c>
      <c r="H314" s="5">
        <v>26</v>
      </c>
      <c r="I314" s="5" t="s">
        <v>9</v>
      </c>
      <c r="J314">
        <v>26</v>
      </c>
      <c r="K314" s="8">
        <v>2720</v>
      </c>
      <c r="L314" s="8">
        <v>82.926829268292693</v>
      </c>
      <c r="M314" s="9">
        <v>32.799999999999997</v>
      </c>
      <c r="N314" s="10">
        <v>172</v>
      </c>
      <c r="O314" s="11" t="s">
        <v>1370</v>
      </c>
      <c r="P314" s="6">
        <v>63.235294117647058</v>
      </c>
      <c r="Q314" s="6">
        <v>5.2439024390243905</v>
      </c>
      <c r="R314" s="12"/>
      <c r="S314" s="16"/>
    </row>
    <row r="315" spans="1:19" x14ac:dyDescent="0.25">
      <c r="A315" t="s">
        <v>23</v>
      </c>
      <c r="B315" t="s">
        <v>18</v>
      </c>
      <c r="D315" s="12" t="s">
        <v>890</v>
      </c>
      <c r="E315" s="7" t="s">
        <v>25</v>
      </c>
      <c r="F315" t="s">
        <v>21</v>
      </c>
      <c r="G315" t="s">
        <v>792</v>
      </c>
      <c r="H315" s="5">
        <v>27</v>
      </c>
      <c r="I315" s="5" t="s">
        <v>9</v>
      </c>
      <c r="J315">
        <v>27</v>
      </c>
      <c r="K315" s="13">
        <v>2800</v>
      </c>
      <c r="L315" s="13">
        <v>66.666666666666671</v>
      </c>
      <c r="M315" s="14">
        <v>42</v>
      </c>
      <c r="N315" s="15">
        <v>59.99</v>
      </c>
      <c r="O315" s="16" t="s">
        <v>1371</v>
      </c>
      <c r="P315" s="6">
        <v>21.425000000000001</v>
      </c>
      <c r="Q315" s="6">
        <v>1.4283333333333335</v>
      </c>
      <c r="R315" s="7"/>
      <c r="S315" s="11"/>
    </row>
    <row r="316" spans="1:19" x14ac:dyDescent="0.25">
      <c r="A316" t="s">
        <v>23</v>
      </c>
      <c r="B316" t="s">
        <v>18</v>
      </c>
      <c r="D316" s="7" t="s">
        <v>890</v>
      </c>
      <c r="E316" s="7" t="s">
        <v>37</v>
      </c>
      <c r="F316" t="s">
        <v>21</v>
      </c>
      <c r="G316" t="s">
        <v>792</v>
      </c>
      <c r="H316" s="5">
        <v>27</v>
      </c>
      <c r="I316" s="5" t="s">
        <v>9</v>
      </c>
      <c r="J316">
        <v>27</v>
      </c>
      <c r="K316" s="8">
        <v>2800</v>
      </c>
      <c r="L316" s="8">
        <v>77.777777777777771</v>
      </c>
      <c r="M316" s="9">
        <v>36</v>
      </c>
      <c r="N316" s="10">
        <v>64.989999999999995</v>
      </c>
      <c r="O316" s="11" t="s">
        <v>1372</v>
      </c>
      <c r="P316" s="6">
        <v>23.210714285714282</v>
      </c>
      <c r="Q316" s="6">
        <v>1.8052777777777775</v>
      </c>
      <c r="R316" s="12"/>
      <c r="S316" s="12"/>
    </row>
    <row r="317" spans="1:19" x14ac:dyDescent="0.25">
      <c r="A317" t="s">
        <v>23</v>
      </c>
      <c r="B317" t="s">
        <v>18</v>
      </c>
      <c r="D317" s="12" t="s">
        <v>890</v>
      </c>
      <c r="E317" s="7" t="s">
        <v>25</v>
      </c>
      <c r="F317" t="s">
        <v>21</v>
      </c>
      <c r="G317" t="s">
        <v>792</v>
      </c>
      <c r="H317" s="5">
        <v>27</v>
      </c>
      <c r="I317" s="5" t="s">
        <v>9</v>
      </c>
      <c r="J317">
        <v>27</v>
      </c>
      <c r="K317" s="13">
        <v>2942</v>
      </c>
      <c r="L317" s="13">
        <v>122.58333333333333</v>
      </c>
      <c r="M317" s="14">
        <v>24</v>
      </c>
      <c r="N317" s="15">
        <v>42.572000000000003</v>
      </c>
      <c r="O317" s="16" t="s">
        <v>1373</v>
      </c>
      <c r="P317" s="6">
        <v>14.470428280081578</v>
      </c>
      <c r="Q317" s="6">
        <v>1.7738333333333334</v>
      </c>
      <c r="R317" s="7"/>
      <c r="S317" s="11"/>
    </row>
    <row r="318" spans="1:19" x14ac:dyDescent="0.25">
      <c r="A318" t="s">
        <v>23</v>
      </c>
      <c r="B318" t="s">
        <v>18</v>
      </c>
      <c r="D318" s="7" t="s">
        <v>890</v>
      </c>
      <c r="E318" s="7" t="s">
        <v>25</v>
      </c>
      <c r="F318" t="s">
        <v>21</v>
      </c>
      <c r="G318" t="s">
        <v>792</v>
      </c>
      <c r="H318" s="5">
        <v>27</v>
      </c>
      <c r="I318" s="5" t="s">
        <v>9</v>
      </c>
      <c r="J318">
        <v>27</v>
      </c>
      <c r="K318" s="8">
        <v>3000</v>
      </c>
      <c r="L318" s="8">
        <v>60</v>
      </c>
      <c r="M318" s="9">
        <v>50</v>
      </c>
      <c r="N318" s="10">
        <v>47.8</v>
      </c>
      <c r="O318" s="11" t="s">
        <v>1374</v>
      </c>
      <c r="P318" s="6">
        <v>15.933333333333334</v>
      </c>
      <c r="Q318" s="6">
        <v>0.95599999999999996</v>
      </c>
      <c r="R318" s="12"/>
      <c r="S318" s="16"/>
    </row>
    <row r="319" spans="1:19" x14ac:dyDescent="0.25">
      <c r="A319" t="s">
        <v>23</v>
      </c>
      <c r="B319" t="s">
        <v>18</v>
      </c>
      <c r="D319" s="12" t="s">
        <v>890</v>
      </c>
      <c r="E319" s="7" t="s">
        <v>25</v>
      </c>
      <c r="F319" t="s">
        <v>21</v>
      </c>
      <c r="G319" t="s">
        <v>792</v>
      </c>
      <c r="H319" s="5">
        <v>27</v>
      </c>
      <c r="I319" s="5" t="s">
        <v>9</v>
      </c>
      <c r="J319">
        <v>27</v>
      </c>
      <c r="K319" s="13">
        <v>3000</v>
      </c>
      <c r="L319" s="13">
        <v>81.081081081081081</v>
      </c>
      <c r="M319" s="14">
        <v>37</v>
      </c>
      <c r="N319" s="15">
        <v>89</v>
      </c>
      <c r="O319" s="16" t="s">
        <v>1375</v>
      </c>
      <c r="P319" s="6">
        <v>29.666666666666668</v>
      </c>
      <c r="Q319" s="6">
        <v>2.4054054054054053</v>
      </c>
      <c r="R319" s="7"/>
      <c r="S319" s="11"/>
    </row>
    <row r="320" spans="1:19" x14ac:dyDescent="0.25">
      <c r="A320" t="s">
        <v>23</v>
      </c>
      <c r="B320" t="s">
        <v>18</v>
      </c>
      <c r="D320" s="7" t="s">
        <v>890</v>
      </c>
      <c r="E320" s="7" t="s">
        <v>37</v>
      </c>
      <c r="F320" t="s">
        <v>21</v>
      </c>
      <c r="G320" t="s">
        <v>792</v>
      </c>
      <c r="H320" s="5">
        <v>27</v>
      </c>
      <c r="I320" s="5" t="s">
        <v>9</v>
      </c>
      <c r="J320">
        <v>27</v>
      </c>
      <c r="K320" s="8">
        <v>3000</v>
      </c>
      <c r="L320" s="8">
        <v>78.94736842105263</v>
      </c>
      <c r="M320" s="9">
        <v>38</v>
      </c>
      <c r="N320" s="10">
        <v>129.99</v>
      </c>
      <c r="O320" s="11" t="s">
        <v>1376</v>
      </c>
      <c r="P320" s="6">
        <v>43.33</v>
      </c>
      <c r="Q320" s="6">
        <v>3.4207894736842106</v>
      </c>
      <c r="R320" s="12"/>
      <c r="S320" s="16"/>
    </row>
    <row r="321" spans="1:19" x14ac:dyDescent="0.25">
      <c r="A321" t="s">
        <v>23</v>
      </c>
      <c r="B321" t="s">
        <v>18</v>
      </c>
      <c r="D321" s="12" t="s">
        <v>890</v>
      </c>
      <c r="E321" s="7" t="s">
        <v>25</v>
      </c>
      <c r="F321" t="s">
        <v>21</v>
      </c>
      <c r="G321" t="s">
        <v>792</v>
      </c>
      <c r="H321" s="5">
        <v>27</v>
      </c>
      <c r="I321" s="5" t="s">
        <v>9</v>
      </c>
      <c r="J321">
        <v>27</v>
      </c>
      <c r="K321" s="13">
        <v>3004</v>
      </c>
      <c r="L321" s="13">
        <v>81.189189189189193</v>
      </c>
      <c r="M321" s="14">
        <v>37</v>
      </c>
      <c r="N321" s="15">
        <v>80.39</v>
      </c>
      <c r="O321" s="16" t="s">
        <v>1377</v>
      </c>
      <c r="P321" s="6">
        <v>26.76098535286285</v>
      </c>
      <c r="Q321" s="6">
        <v>2.1727027027027028</v>
      </c>
      <c r="R321" s="7"/>
      <c r="S321" s="11"/>
    </row>
    <row r="322" spans="1:19" x14ac:dyDescent="0.25">
      <c r="A322" t="s">
        <v>23</v>
      </c>
      <c r="B322" t="s">
        <v>18</v>
      </c>
      <c r="D322" s="7" t="s">
        <v>890</v>
      </c>
      <c r="E322" s="7" t="s">
        <v>20</v>
      </c>
      <c r="F322" t="s">
        <v>21</v>
      </c>
      <c r="G322" t="s">
        <v>792</v>
      </c>
      <c r="H322" s="5">
        <v>27</v>
      </c>
      <c r="I322" s="5" t="s">
        <v>9</v>
      </c>
      <c r="J322">
        <v>27</v>
      </c>
      <c r="K322" s="8">
        <v>3100</v>
      </c>
      <c r="L322" s="8">
        <v>103.33333333333333</v>
      </c>
      <c r="M322" s="9">
        <v>30</v>
      </c>
      <c r="N322" s="10">
        <v>99.99</v>
      </c>
      <c r="O322" s="11" t="s">
        <v>1378</v>
      </c>
      <c r="P322" s="6">
        <v>32.254838709677415</v>
      </c>
      <c r="Q322" s="6">
        <v>3.3329999999999997</v>
      </c>
      <c r="R322" s="12"/>
      <c r="S322" s="16"/>
    </row>
    <row r="323" spans="1:19" x14ac:dyDescent="0.25">
      <c r="A323" t="s">
        <v>23</v>
      </c>
      <c r="B323" t="s">
        <v>18</v>
      </c>
      <c r="D323" s="12" t="s">
        <v>890</v>
      </c>
      <c r="E323" s="7" t="s">
        <v>37</v>
      </c>
      <c r="F323" t="s">
        <v>21</v>
      </c>
      <c r="G323" t="s">
        <v>792</v>
      </c>
      <c r="H323" s="5">
        <v>27</v>
      </c>
      <c r="I323" s="5" t="s">
        <v>9</v>
      </c>
      <c r="J323">
        <v>27</v>
      </c>
      <c r="K323" s="13">
        <v>3200</v>
      </c>
      <c r="L323" s="13">
        <v>80</v>
      </c>
      <c r="M323" s="14">
        <v>40</v>
      </c>
      <c r="N323" s="15">
        <v>202.27</v>
      </c>
      <c r="O323" s="16" t="s">
        <v>1379</v>
      </c>
      <c r="P323" s="6">
        <v>63.209375000000001</v>
      </c>
      <c r="Q323" s="6">
        <v>5.0567500000000001</v>
      </c>
      <c r="R323" s="7"/>
      <c r="S323" s="11"/>
    </row>
    <row r="324" spans="1:19" x14ac:dyDescent="0.25">
      <c r="A324" t="s">
        <v>23</v>
      </c>
      <c r="B324" t="s">
        <v>18</v>
      </c>
      <c r="D324" s="7" t="s">
        <v>890</v>
      </c>
      <c r="E324" s="7" t="s">
        <v>37</v>
      </c>
      <c r="F324" t="s">
        <v>21</v>
      </c>
      <c r="G324" t="s">
        <v>792</v>
      </c>
      <c r="H324" s="5">
        <v>27</v>
      </c>
      <c r="I324" s="5" t="s">
        <v>9</v>
      </c>
      <c r="J324">
        <v>27</v>
      </c>
      <c r="K324" s="8">
        <v>3200</v>
      </c>
      <c r="L324" s="8">
        <v>80</v>
      </c>
      <c r="M324" s="9">
        <v>40</v>
      </c>
      <c r="N324" s="10">
        <v>175.82</v>
      </c>
      <c r="O324" s="11" t="s">
        <v>1380</v>
      </c>
      <c r="P324" s="6">
        <v>54.943750000000001</v>
      </c>
      <c r="Q324" s="6">
        <v>4.3955000000000002</v>
      </c>
      <c r="R324" s="12"/>
      <c r="S324" s="16"/>
    </row>
    <row r="325" spans="1:19" x14ac:dyDescent="0.25">
      <c r="A325" t="s">
        <v>23</v>
      </c>
      <c r="B325" t="s">
        <v>18</v>
      </c>
      <c r="D325" s="12" t="s">
        <v>890</v>
      </c>
      <c r="E325" s="7" t="s">
        <v>37</v>
      </c>
      <c r="F325" t="s">
        <v>21</v>
      </c>
      <c r="G325" t="s">
        <v>792</v>
      </c>
      <c r="H325" s="5">
        <v>27</v>
      </c>
      <c r="I325" s="5" t="s">
        <v>9</v>
      </c>
      <c r="J325">
        <v>27</v>
      </c>
      <c r="K325" s="13">
        <v>3210</v>
      </c>
      <c r="L325" s="13">
        <v>80.25</v>
      </c>
      <c r="M325" s="14">
        <v>40</v>
      </c>
      <c r="N325" s="15">
        <v>151.35</v>
      </c>
      <c r="O325" s="16" t="s">
        <v>1381</v>
      </c>
      <c r="P325" s="6">
        <v>47.149532710280369</v>
      </c>
      <c r="Q325" s="6">
        <v>3.7837499999999999</v>
      </c>
      <c r="R325" s="7"/>
      <c r="S325" s="11"/>
    </row>
    <row r="326" spans="1:19" x14ac:dyDescent="0.25">
      <c r="A326" t="s">
        <v>23</v>
      </c>
      <c r="B326" t="s">
        <v>18</v>
      </c>
      <c r="D326" s="7" t="s">
        <v>890</v>
      </c>
      <c r="E326" s="7" t="s">
        <v>25</v>
      </c>
      <c r="F326" t="s">
        <v>21</v>
      </c>
      <c r="G326" t="s">
        <v>792</v>
      </c>
      <c r="H326" s="5">
        <v>27</v>
      </c>
      <c r="I326" s="5" t="s">
        <v>9</v>
      </c>
      <c r="J326">
        <v>27</v>
      </c>
      <c r="K326" s="8">
        <v>3211</v>
      </c>
      <c r="L326" s="8">
        <v>91.742857142857147</v>
      </c>
      <c r="M326" s="9">
        <v>35</v>
      </c>
      <c r="N326" s="10">
        <v>165.2</v>
      </c>
      <c r="O326" s="11" t="s">
        <v>1382</v>
      </c>
      <c r="P326" s="6">
        <v>51.448146994705695</v>
      </c>
      <c r="Q326" s="6">
        <v>4.72</v>
      </c>
      <c r="R326" s="12"/>
      <c r="S326" s="16"/>
    </row>
    <row r="327" spans="1:19" x14ac:dyDescent="0.25">
      <c r="A327" t="s">
        <v>23</v>
      </c>
      <c r="B327" t="s">
        <v>18</v>
      </c>
      <c r="D327" s="12" t="s">
        <v>890</v>
      </c>
      <c r="E327" s="7" t="s">
        <v>37</v>
      </c>
      <c r="F327" t="s">
        <v>21</v>
      </c>
      <c r="G327" t="s">
        <v>792</v>
      </c>
      <c r="H327" s="5">
        <v>27</v>
      </c>
      <c r="I327" s="5" t="s">
        <v>9</v>
      </c>
      <c r="J327">
        <v>27</v>
      </c>
      <c r="K327" s="13">
        <v>3240</v>
      </c>
      <c r="L327" s="13">
        <v>81</v>
      </c>
      <c r="M327" s="14">
        <v>40</v>
      </c>
      <c r="N327" s="15">
        <v>69.989999999999995</v>
      </c>
      <c r="O327" s="16" t="s">
        <v>1383</v>
      </c>
      <c r="P327" s="6">
        <v>21.601851851851851</v>
      </c>
      <c r="Q327" s="6">
        <v>1.7497499999999999</v>
      </c>
      <c r="R327" s="7"/>
      <c r="S327" s="11"/>
    </row>
    <row r="328" spans="1:19" x14ac:dyDescent="0.25">
      <c r="A328" t="s">
        <v>23</v>
      </c>
      <c r="B328" t="s">
        <v>18</v>
      </c>
      <c r="D328" s="7" t="s">
        <v>890</v>
      </c>
      <c r="E328" s="7" t="s">
        <v>37</v>
      </c>
      <c r="F328" t="s">
        <v>21</v>
      </c>
      <c r="G328" t="s">
        <v>792</v>
      </c>
      <c r="H328" s="5">
        <v>27</v>
      </c>
      <c r="I328" s="5" t="s">
        <v>9</v>
      </c>
      <c r="J328">
        <v>27</v>
      </c>
      <c r="K328" s="8">
        <v>3240</v>
      </c>
      <c r="L328" s="8">
        <v>81</v>
      </c>
      <c r="M328" s="9">
        <v>40</v>
      </c>
      <c r="N328" s="10">
        <v>89.99</v>
      </c>
      <c r="O328" s="11" t="s">
        <v>1384</v>
      </c>
      <c r="P328" s="6">
        <v>27.77469135802469</v>
      </c>
      <c r="Q328" s="6">
        <v>2.2497499999999997</v>
      </c>
      <c r="R328" s="12"/>
      <c r="S328" s="16"/>
    </row>
    <row r="329" spans="1:19" x14ac:dyDescent="0.25">
      <c r="A329" t="s">
        <v>23</v>
      </c>
      <c r="B329" t="s">
        <v>18</v>
      </c>
      <c r="D329" s="12" t="s">
        <v>890</v>
      </c>
      <c r="E329" s="7" t="s">
        <v>37</v>
      </c>
      <c r="F329" t="s">
        <v>21</v>
      </c>
      <c r="G329" t="s">
        <v>792</v>
      </c>
      <c r="H329" s="5">
        <v>27</v>
      </c>
      <c r="I329" s="5" t="s">
        <v>9</v>
      </c>
      <c r="J329">
        <v>27</v>
      </c>
      <c r="K329" s="13">
        <v>3386</v>
      </c>
      <c r="L329" s="13">
        <v>75.24444444444444</v>
      </c>
      <c r="M329" s="14">
        <v>45</v>
      </c>
      <c r="N329" s="15">
        <v>51.8</v>
      </c>
      <c r="O329" s="12" t="s">
        <v>1385</v>
      </c>
      <c r="P329" s="6">
        <v>15.298287064382752</v>
      </c>
      <c r="Q329" s="6">
        <v>1.151111111111111</v>
      </c>
      <c r="R329" s="7"/>
      <c r="S329" s="11"/>
    </row>
    <row r="330" spans="1:19" x14ac:dyDescent="0.25">
      <c r="A330" t="s">
        <v>23</v>
      </c>
      <c r="B330" t="s">
        <v>18</v>
      </c>
      <c r="D330" s="7" t="s">
        <v>890</v>
      </c>
      <c r="E330" s="7" t="s">
        <v>25</v>
      </c>
      <c r="F330" t="s">
        <v>21</v>
      </c>
      <c r="G330" t="s">
        <v>792</v>
      </c>
      <c r="H330" s="5">
        <v>27</v>
      </c>
      <c r="I330" s="5" t="s">
        <v>9</v>
      </c>
      <c r="J330">
        <v>27</v>
      </c>
      <c r="K330" s="8">
        <v>3400</v>
      </c>
      <c r="L330" s="8">
        <v>85</v>
      </c>
      <c r="M330" s="9">
        <v>40</v>
      </c>
      <c r="N330" s="10">
        <v>213.16</v>
      </c>
      <c r="O330" s="11" t="s">
        <v>1386</v>
      </c>
      <c r="P330" s="6">
        <v>62.694117647058818</v>
      </c>
      <c r="Q330" s="6">
        <v>5.3289999999999997</v>
      </c>
      <c r="R330" s="12"/>
      <c r="S330" s="16"/>
    </row>
    <row r="331" spans="1:19" x14ac:dyDescent="0.25">
      <c r="A331" t="s">
        <v>23</v>
      </c>
      <c r="B331" t="s">
        <v>18</v>
      </c>
      <c r="D331" s="12" t="s">
        <v>890</v>
      </c>
      <c r="E331" s="7" t="s">
        <v>37</v>
      </c>
      <c r="F331" t="s">
        <v>21</v>
      </c>
      <c r="G331" t="s">
        <v>792</v>
      </c>
      <c r="H331" s="5">
        <v>27</v>
      </c>
      <c r="I331" s="5" t="s">
        <v>9</v>
      </c>
      <c r="J331">
        <v>27</v>
      </c>
      <c r="K331" s="13">
        <v>3448</v>
      </c>
      <c r="L331" s="13">
        <v>84.097560975609753</v>
      </c>
      <c r="M331" s="14">
        <v>41</v>
      </c>
      <c r="N331" s="15">
        <v>385.36</v>
      </c>
      <c r="O331" s="16" t="s">
        <v>1387</v>
      </c>
      <c r="P331" s="6">
        <v>111.76334106728538</v>
      </c>
      <c r="Q331" s="6">
        <v>9.3990243902439019</v>
      </c>
      <c r="R331" s="7"/>
      <c r="S331" s="7"/>
    </row>
    <row r="332" spans="1:19" x14ac:dyDescent="0.25">
      <c r="A332" t="s">
        <v>23</v>
      </c>
      <c r="B332" t="s">
        <v>18</v>
      </c>
      <c r="D332" s="7" t="s">
        <v>890</v>
      </c>
      <c r="E332" s="7" t="s">
        <v>25</v>
      </c>
      <c r="F332" t="s">
        <v>21</v>
      </c>
      <c r="G332" t="s">
        <v>792</v>
      </c>
      <c r="H332" s="5">
        <v>27</v>
      </c>
      <c r="I332" s="5" t="s">
        <v>9</v>
      </c>
      <c r="J332">
        <v>27</v>
      </c>
      <c r="K332" s="8">
        <v>3497</v>
      </c>
      <c r="L332" s="8">
        <v>89.666666666666671</v>
      </c>
      <c r="M332" s="9">
        <v>39</v>
      </c>
      <c r="N332" s="10">
        <v>259.98</v>
      </c>
      <c r="O332" s="11" t="s">
        <v>1388</v>
      </c>
      <c r="P332" s="6">
        <v>74.34372319130685</v>
      </c>
      <c r="Q332" s="6">
        <v>6.666153846153847</v>
      </c>
      <c r="R332" s="12"/>
      <c r="S332" s="16"/>
    </row>
    <row r="333" spans="1:19" x14ac:dyDescent="0.25">
      <c r="A333" t="s">
        <v>23</v>
      </c>
      <c r="B333" t="s">
        <v>18</v>
      </c>
      <c r="D333" s="12" t="s">
        <v>890</v>
      </c>
      <c r="E333" s="7" t="s">
        <v>25</v>
      </c>
      <c r="F333" t="s">
        <v>21</v>
      </c>
      <c r="G333" t="s">
        <v>792</v>
      </c>
      <c r="H333" s="5">
        <v>27</v>
      </c>
      <c r="I333" s="5" t="s">
        <v>9</v>
      </c>
      <c r="J333">
        <v>27</v>
      </c>
      <c r="K333" s="13">
        <v>3500</v>
      </c>
      <c r="L333" s="13">
        <v>83.333333333333329</v>
      </c>
      <c r="M333" s="14">
        <v>42</v>
      </c>
      <c r="N333" s="15">
        <v>96.99</v>
      </c>
      <c r="O333" s="16" t="s">
        <v>1389</v>
      </c>
      <c r="P333" s="6">
        <v>27.71142857142857</v>
      </c>
      <c r="Q333" s="6">
        <v>2.3092857142857142</v>
      </c>
      <c r="R333" s="7"/>
      <c r="S333" s="11"/>
    </row>
    <row r="334" spans="1:19" x14ac:dyDescent="0.25">
      <c r="A334" t="s">
        <v>23</v>
      </c>
      <c r="B334" t="s">
        <v>18</v>
      </c>
      <c r="D334" s="7" t="s">
        <v>890</v>
      </c>
      <c r="E334" s="7" t="s">
        <v>25</v>
      </c>
      <c r="F334" t="s">
        <v>21</v>
      </c>
      <c r="G334" t="s">
        <v>792</v>
      </c>
      <c r="H334" s="5">
        <v>27</v>
      </c>
      <c r="I334" s="5" t="s">
        <v>9</v>
      </c>
      <c r="J334">
        <v>27</v>
      </c>
      <c r="K334" s="8">
        <v>3500</v>
      </c>
      <c r="L334" s="8">
        <v>83.333333333333329</v>
      </c>
      <c r="M334" s="9">
        <v>42</v>
      </c>
      <c r="N334" s="10">
        <v>72.09</v>
      </c>
      <c r="O334" s="11" t="s">
        <v>1390</v>
      </c>
      <c r="P334" s="6">
        <v>20.59714285714286</v>
      </c>
      <c r="Q334" s="6">
        <v>1.7164285714285714</v>
      </c>
      <c r="R334" s="12"/>
      <c r="S334" s="12"/>
    </row>
    <row r="335" spans="1:19" x14ac:dyDescent="0.25">
      <c r="A335" t="s">
        <v>23</v>
      </c>
      <c r="B335" t="s">
        <v>18</v>
      </c>
      <c r="D335" s="12" t="s">
        <v>890</v>
      </c>
      <c r="E335" s="7" t="s">
        <v>25</v>
      </c>
      <c r="F335" t="s">
        <v>21</v>
      </c>
      <c r="G335" t="s">
        <v>792</v>
      </c>
      <c r="H335" s="5">
        <v>27</v>
      </c>
      <c r="I335" s="5" t="s">
        <v>9</v>
      </c>
      <c r="J335">
        <v>27</v>
      </c>
      <c r="K335" s="13">
        <v>3500</v>
      </c>
      <c r="L335" s="13">
        <v>77.777777777777771</v>
      </c>
      <c r="M335" s="14">
        <v>45</v>
      </c>
      <c r="N335" s="15">
        <v>237.1</v>
      </c>
      <c r="O335" s="16" t="s">
        <v>1391</v>
      </c>
      <c r="P335" s="6">
        <v>67.742857142857147</v>
      </c>
      <c r="Q335" s="6">
        <v>5.2688888888888892</v>
      </c>
      <c r="R335" s="7"/>
      <c r="S335" s="7"/>
    </row>
    <row r="336" spans="1:19" x14ac:dyDescent="0.25">
      <c r="A336" t="s">
        <v>23</v>
      </c>
      <c r="B336" t="s">
        <v>18</v>
      </c>
      <c r="D336" s="7" t="s">
        <v>890</v>
      </c>
      <c r="E336" s="7" t="s">
        <v>37</v>
      </c>
      <c r="F336" t="s">
        <v>21</v>
      </c>
      <c r="G336" t="s">
        <v>792</v>
      </c>
      <c r="H336" s="5">
        <v>27</v>
      </c>
      <c r="I336" s="5" t="s">
        <v>9</v>
      </c>
      <c r="J336">
        <v>27</v>
      </c>
      <c r="K336" s="8">
        <v>3510</v>
      </c>
      <c r="L336" s="8">
        <v>78</v>
      </c>
      <c r="M336" s="9">
        <v>45</v>
      </c>
      <c r="N336" s="10">
        <v>35</v>
      </c>
      <c r="O336" s="11" t="s">
        <v>1392</v>
      </c>
      <c r="P336" s="6">
        <v>9.9715099715099722</v>
      </c>
      <c r="Q336" s="6">
        <v>0.77777777777777779</v>
      </c>
      <c r="R336" s="12"/>
      <c r="S336" s="16"/>
    </row>
    <row r="337" spans="1:19" x14ac:dyDescent="0.25">
      <c r="A337" t="s">
        <v>23</v>
      </c>
      <c r="B337" t="s">
        <v>18</v>
      </c>
      <c r="D337" s="12" t="s">
        <v>890</v>
      </c>
      <c r="E337" s="7" t="s">
        <v>25</v>
      </c>
      <c r="F337" t="s">
        <v>21</v>
      </c>
      <c r="G337" t="s">
        <v>792</v>
      </c>
      <c r="H337" s="5">
        <v>27</v>
      </c>
      <c r="I337" s="5" t="s">
        <v>9</v>
      </c>
      <c r="J337">
        <v>27</v>
      </c>
      <c r="K337" s="13">
        <v>3527</v>
      </c>
      <c r="L337" s="13">
        <v>86.024390243902445</v>
      </c>
      <c r="M337" s="14">
        <v>41</v>
      </c>
      <c r="N337" s="15">
        <v>279.98</v>
      </c>
      <c r="O337" s="16" t="s">
        <v>1393</v>
      </c>
      <c r="P337" s="6">
        <v>79.381910972497877</v>
      </c>
      <c r="Q337" s="6">
        <v>6.8287804878048783</v>
      </c>
      <c r="R337" s="7"/>
      <c r="S337" s="7"/>
    </row>
    <row r="338" spans="1:19" x14ac:dyDescent="0.25">
      <c r="A338" t="s">
        <v>23</v>
      </c>
      <c r="B338" t="s">
        <v>18</v>
      </c>
      <c r="D338" s="7" t="s">
        <v>890</v>
      </c>
      <c r="E338" s="7" t="s">
        <v>37</v>
      </c>
      <c r="F338" t="s">
        <v>21</v>
      </c>
      <c r="G338" t="s">
        <v>792</v>
      </c>
      <c r="H338" s="5">
        <v>27</v>
      </c>
      <c r="I338" s="5" t="s">
        <v>9</v>
      </c>
      <c r="J338">
        <v>27</v>
      </c>
      <c r="K338" s="8">
        <v>3555</v>
      </c>
      <c r="L338" s="8">
        <v>86.707317073170728</v>
      </c>
      <c r="M338" s="9">
        <v>41</v>
      </c>
      <c r="N338" s="10">
        <v>545.57000000000005</v>
      </c>
      <c r="O338" s="11" t="s">
        <v>1394</v>
      </c>
      <c r="P338" s="6">
        <v>153.46554149085796</v>
      </c>
      <c r="Q338" s="6">
        <v>13.30658536585366</v>
      </c>
      <c r="R338" s="12"/>
      <c r="S338" s="16"/>
    </row>
    <row r="339" spans="1:19" x14ac:dyDescent="0.25">
      <c r="A339" t="s">
        <v>23</v>
      </c>
      <c r="B339" t="s">
        <v>18</v>
      </c>
      <c r="D339" s="12" t="s">
        <v>890</v>
      </c>
      <c r="E339" s="7" t="s">
        <v>20</v>
      </c>
      <c r="F339" t="s">
        <v>21</v>
      </c>
      <c r="G339" t="s">
        <v>792</v>
      </c>
      <c r="H339" s="5">
        <v>27</v>
      </c>
      <c r="I339" s="5" t="s">
        <v>9</v>
      </c>
      <c r="J339">
        <v>27</v>
      </c>
      <c r="K339" s="13">
        <v>3819</v>
      </c>
      <c r="L339" s="13">
        <v>90.928571428571431</v>
      </c>
      <c r="M339" s="14">
        <v>42</v>
      </c>
      <c r="N339" s="15">
        <v>57.25</v>
      </c>
      <c r="O339" s="16" t="s">
        <v>1395</v>
      </c>
      <c r="P339" s="6">
        <v>14.99083529719822</v>
      </c>
      <c r="Q339" s="6">
        <v>1.3630952380952381</v>
      </c>
      <c r="R339" s="7"/>
      <c r="S339" s="11"/>
    </row>
    <row r="340" spans="1:19" x14ac:dyDescent="0.25">
      <c r="A340" t="s">
        <v>23</v>
      </c>
      <c r="B340" t="s">
        <v>18</v>
      </c>
      <c r="D340" s="7" t="s">
        <v>890</v>
      </c>
      <c r="E340" s="7" t="s">
        <v>37</v>
      </c>
      <c r="F340" t="s">
        <v>21</v>
      </c>
      <c r="G340" t="s">
        <v>792</v>
      </c>
      <c r="H340" s="5">
        <v>27</v>
      </c>
      <c r="I340" s="5" t="s">
        <v>9</v>
      </c>
      <c r="J340">
        <v>27</v>
      </c>
      <c r="K340" s="8">
        <v>3970</v>
      </c>
      <c r="L340" s="8">
        <v>88.222222222222229</v>
      </c>
      <c r="M340" s="9">
        <v>45</v>
      </c>
      <c r="N340" s="10">
        <v>298.58</v>
      </c>
      <c r="O340" s="11" t="s">
        <v>1396</v>
      </c>
      <c r="P340" s="6">
        <v>75.209068010075569</v>
      </c>
      <c r="Q340" s="6">
        <v>6.6351111111111107</v>
      </c>
      <c r="R340" s="12"/>
      <c r="S340" s="16"/>
    </row>
    <row r="341" spans="1:19" x14ac:dyDescent="0.25">
      <c r="A341" t="s">
        <v>23</v>
      </c>
      <c r="B341" t="s">
        <v>18</v>
      </c>
      <c r="D341" s="12" t="s">
        <v>890</v>
      </c>
      <c r="E341" s="7" t="s">
        <v>37</v>
      </c>
      <c r="F341" t="s">
        <v>21</v>
      </c>
      <c r="G341" t="s">
        <v>792</v>
      </c>
      <c r="H341" s="5">
        <v>27</v>
      </c>
      <c r="I341" s="5" t="s">
        <v>9</v>
      </c>
      <c r="J341">
        <v>27</v>
      </c>
      <c r="K341" s="13">
        <v>3970</v>
      </c>
      <c r="L341" s="13">
        <v>88.222222222222229</v>
      </c>
      <c r="M341" s="14">
        <v>45</v>
      </c>
      <c r="N341" s="15">
        <v>288.63</v>
      </c>
      <c r="O341" s="16" t="s">
        <v>1397</v>
      </c>
      <c r="P341" s="6">
        <v>72.702770780856426</v>
      </c>
      <c r="Q341" s="6">
        <v>6.4139999999999997</v>
      </c>
      <c r="R341" s="7"/>
      <c r="S341" s="7"/>
    </row>
    <row r="342" spans="1:19" x14ac:dyDescent="0.25">
      <c r="A342" t="s">
        <v>23</v>
      </c>
      <c r="B342" t="s">
        <v>18</v>
      </c>
      <c r="D342" s="7" t="s">
        <v>890</v>
      </c>
      <c r="E342" s="7" t="s">
        <v>20</v>
      </c>
      <c r="F342" t="s">
        <v>21</v>
      </c>
      <c r="G342" t="s">
        <v>792</v>
      </c>
      <c r="H342" s="5">
        <v>27</v>
      </c>
      <c r="I342" s="5" t="s">
        <v>9</v>
      </c>
      <c r="J342">
        <v>27</v>
      </c>
      <c r="K342" s="8">
        <v>4021</v>
      </c>
      <c r="L342" s="8">
        <v>100.52500000000001</v>
      </c>
      <c r="M342" s="9">
        <v>40</v>
      </c>
      <c r="N342" s="10">
        <v>156</v>
      </c>
      <c r="O342" s="11" t="s">
        <v>1398</v>
      </c>
      <c r="P342" s="6">
        <v>38.796319323551359</v>
      </c>
      <c r="Q342" s="6">
        <v>3.9</v>
      </c>
      <c r="R342" s="12"/>
      <c r="S342" s="16"/>
    </row>
    <row r="343" spans="1:19" x14ac:dyDescent="0.25">
      <c r="A343" t="s">
        <v>23</v>
      </c>
      <c r="B343" t="s">
        <v>18</v>
      </c>
      <c r="D343" s="12" t="s">
        <v>890</v>
      </c>
      <c r="E343" s="7" t="s">
        <v>25</v>
      </c>
      <c r="F343" t="s">
        <v>21</v>
      </c>
      <c r="G343" t="s">
        <v>792</v>
      </c>
      <c r="H343" s="5">
        <v>27</v>
      </c>
      <c r="I343" s="5" t="s">
        <v>9</v>
      </c>
      <c r="J343">
        <v>27</v>
      </c>
      <c r="K343" s="13">
        <v>4025</v>
      </c>
      <c r="L343" s="13">
        <v>100.625</v>
      </c>
      <c r="M343" s="14">
        <v>40</v>
      </c>
      <c r="N343" s="15">
        <v>93.15</v>
      </c>
      <c r="O343" s="16" t="s">
        <v>1399</v>
      </c>
      <c r="P343" s="6">
        <v>23.142857142857146</v>
      </c>
      <c r="Q343" s="6">
        <v>2.3287500000000003</v>
      </c>
      <c r="R343" s="7"/>
      <c r="S343" s="11"/>
    </row>
    <row r="344" spans="1:19" x14ac:dyDescent="0.25">
      <c r="A344" t="s">
        <v>23</v>
      </c>
      <c r="B344" t="s">
        <v>18</v>
      </c>
      <c r="D344" s="7" t="s">
        <v>890</v>
      </c>
      <c r="E344" s="7" t="s">
        <v>20</v>
      </c>
      <c r="F344" t="s">
        <v>21</v>
      </c>
      <c r="G344" t="s">
        <v>792</v>
      </c>
      <c r="H344" s="5">
        <v>27</v>
      </c>
      <c r="I344" s="5" t="s">
        <v>9</v>
      </c>
      <c r="J344">
        <v>27</v>
      </c>
      <c r="K344" s="8">
        <v>4027</v>
      </c>
      <c r="L344" s="8">
        <v>100.675</v>
      </c>
      <c r="M344" s="9">
        <v>40</v>
      </c>
      <c r="N344" s="10">
        <v>225.61</v>
      </c>
      <c r="O344" s="11" t="s">
        <v>1400</v>
      </c>
      <c r="P344" s="6">
        <v>56.024335733796875</v>
      </c>
      <c r="Q344" s="6">
        <v>5.64025</v>
      </c>
      <c r="R344" s="12"/>
      <c r="S344" s="16"/>
    </row>
    <row r="345" spans="1:19" x14ac:dyDescent="0.25">
      <c r="A345" t="s">
        <v>23</v>
      </c>
      <c r="B345" t="s">
        <v>18</v>
      </c>
      <c r="D345" s="12" t="s">
        <v>890</v>
      </c>
      <c r="E345" s="7" t="s">
        <v>20</v>
      </c>
      <c r="F345" t="s">
        <v>21</v>
      </c>
      <c r="G345" t="s">
        <v>792</v>
      </c>
      <c r="H345" s="5">
        <v>27</v>
      </c>
      <c r="I345" s="5" t="s">
        <v>9</v>
      </c>
      <c r="J345">
        <v>27</v>
      </c>
      <c r="K345" s="13">
        <v>4027</v>
      </c>
      <c r="L345" s="13">
        <v>100.675</v>
      </c>
      <c r="M345" s="14">
        <v>40</v>
      </c>
      <c r="N345" s="15">
        <v>183.42</v>
      </c>
      <c r="O345" s="16" t="s">
        <v>1401</v>
      </c>
      <c r="P345" s="6">
        <v>45.5475540104296</v>
      </c>
      <c r="Q345" s="6">
        <v>4.5854999999999997</v>
      </c>
      <c r="R345" s="7"/>
      <c r="S345" s="11"/>
    </row>
    <row r="346" spans="1:19" x14ac:dyDescent="0.25">
      <c r="A346" t="s">
        <v>23</v>
      </c>
      <c r="B346" t="s">
        <v>18</v>
      </c>
      <c r="D346" s="7" t="s">
        <v>890</v>
      </c>
      <c r="E346" s="7" t="s">
        <v>20</v>
      </c>
      <c r="F346" t="s">
        <v>21</v>
      </c>
      <c r="G346" t="s">
        <v>792</v>
      </c>
      <c r="H346" s="5">
        <v>27</v>
      </c>
      <c r="I346" s="5" t="s">
        <v>9</v>
      </c>
      <c r="J346">
        <v>27</v>
      </c>
      <c r="K346" s="8">
        <v>4079</v>
      </c>
      <c r="L346" s="8">
        <v>110.24324324324324</v>
      </c>
      <c r="M346" s="9">
        <v>37</v>
      </c>
      <c r="N346" s="10">
        <v>170.59</v>
      </c>
      <c r="O346" s="11" t="s">
        <v>1402</v>
      </c>
      <c r="P346" s="6">
        <v>41.821524883549891</v>
      </c>
      <c r="Q346" s="6">
        <v>4.6105405405405406</v>
      </c>
      <c r="R346" s="12"/>
      <c r="S346" s="16"/>
    </row>
    <row r="347" spans="1:19" x14ac:dyDescent="0.25">
      <c r="A347" t="s">
        <v>23</v>
      </c>
      <c r="B347" t="s">
        <v>18</v>
      </c>
      <c r="D347" s="12" t="s">
        <v>890</v>
      </c>
      <c r="E347" s="7" t="s">
        <v>20</v>
      </c>
      <c r="F347" t="s">
        <v>21</v>
      </c>
      <c r="G347" t="s">
        <v>792</v>
      </c>
      <c r="H347" s="5">
        <v>27</v>
      </c>
      <c r="I347" s="5" t="s">
        <v>9</v>
      </c>
      <c r="J347">
        <v>27</v>
      </c>
      <c r="K347" s="13">
        <v>4079</v>
      </c>
      <c r="L347" s="13">
        <v>110.24324324324324</v>
      </c>
      <c r="M347" s="14">
        <v>37</v>
      </c>
      <c r="N347" s="15">
        <v>182.35</v>
      </c>
      <c r="O347" s="16" t="s">
        <v>1403</v>
      </c>
      <c r="P347" s="6">
        <v>44.70458445697475</v>
      </c>
      <c r="Q347" s="6">
        <v>4.9283783783783779</v>
      </c>
      <c r="R347" s="7"/>
      <c r="S347" s="11"/>
    </row>
    <row r="348" spans="1:19" x14ac:dyDescent="0.25">
      <c r="A348" t="s">
        <v>23</v>
      </c>
      <c r="B348" t="s">
        <v>18</v>
      </c>
      <c r="D348" s="7" t="s">
        <v>890</v>
      </c>
      <c r="E348" s="7" t="s">
        <v>20</v>
      </c>
      <c r="F348" t="s">
        <v>21</v>
      </c>
      <c r="G348" t="s">
        <v>792</v>
      </c>
      <c r="H348" s="5">
        <v>27</v>
      </c>
      <c r="I348" s="5" t="s">
        <v>9</v>
      </c>
      <c r="J348">
        <v>27</v>
      </c>
      <c r="K348" s="8">
        <v>4079</v>
      </c>
      <c r="L348" s="8">
        <v>101.97499999999999</v>
      </c>
      <c r="M348" s="9">
        <v>40</v>
      </c>
      <c r="N348" s="10">
        <v>189.1</v>
      </c>
      <c r="O348" s="11" t="s">
        <v>1404</v>
      </c>
      <c r="P348" s="6">
        <v>46.359401814170134</v>
      </c>
      <c r="Q348" s="6">
        <v>4.7275</v>
      </c>
      <c r="R348" s="12"/>
      <c r="S348" s="16"/>
    </row>
    <row r="349" spans="1:19" x14ac:dyDescent="0.25">
      <c r="A349" t="s">
        <v>23</v>
      </c>
      <c r="B349" t="s">
        <v>18</v>
      </c>
      <c r="D349" s="12" t="s">
        <v>890</v>
      </c>
      <c r="E349" s="7" t="s">
        <v>20</v>
      </c>
      <c r="F349" t="s">
        <v>21</v>
      </c>
      <c r="G349" t="s">
        <v>792</v>
      </c>
      <c r="H349" s="5">
        <v>27</v>
      </c>
      <c r="I349" s="5" t="s">
        <v>9</v>
      </c>
      <c r="J349">
        <v>27</v>
      </c>
      <c r="K349" s="13">
        <v>4079</v>
      </c>
      <c r="L349" s="13">
        <v>101.97499999999999</v>
      </c>
      <c r="M349" s="14">
        <v>40</v>
      </c>
      <c r="N349" s="15">
        <v>194.17</v>
      </c>
      <c r="O349" s="16" t="s">
        <v>1405</v>
      </c>
      <c r="P349" s="6">
        <v>47.602353518019122</v>
      </c>
      <c r="Q349" s="6">
        <v>4.8542499999999995</v>
      </c>
      <c r="R349" s="7"/>
      <c r="S349" s="11"/>
    </row>
    <row r="350" spans="1:19" x14ac:dyDescent="0.25">
      <c r="A350" t="s">
        <v>23</v>
      </c>
      <c r="B350" t="s">
        <v>18</v>
      </c>
      <c r="D350" s="7" t="s">
        <v>890</v>
      </c>
      <c r="E350" s="7" t="s">
        <v>37</v>
      </c>
      <c r="F350" t="s">
        <v>21</v>
      </c>
      <c r="G350" t="s">
        <v>792</v>
      </c>
      <c r="H350" s="5">
        <v>27</v>
      </c>
      <c r="I350" s="5" t="s">
        <v>9</v>
      </c>
      <c r="J350">
        <v>27</v>
      </c>
      <c r="K350" s="8">
        <v>4200</v>
      </c>
      <c r="L350" s="8">
        <v>76.36363636363636</v>
      </c>
      <c r="M350" s="9">
        <v>55</v>
      </c>
      <c r="N350" s="10">
        <v>158.66999999999999</v>
      </c>
      <c r="O350" s="11" t="s">
        <v>1406</v>
      </c>
      <c r="P350" s="6">
        <v>37.778571428571425</v>
      </c>
      <c r="Q350" s="6">
        <v>2.8849090909090909</v>
      </c>
      <c r="R350" s="12"/>
      <c r="S350" s="16"/>
    </row>
    <row r="351" spans="1:19" x14ac:dyDescent="0.25">
      <c r="A351" t="s">
        <v>23</v>
      </c>
      <c r="B351" t="s">
        <v>18</v>
      </c>
      <c r="D351" s="12" t="s">
        <v>890</v>
      </c>
      <c r="E351" s="7" t="s">
        <v>37</v>
      </c>
      <c r="F351" t="s">
        <v>21</v>
      </c>
      <c r="G351" t="s">
        <v>792</v>
      </c>
      <c r="H351" s="5">
        <v>27</v>
      </c>
      <c r="I351" s="5" t="s">
        <v>9</v>
      </c>
      <c r="J351">
        <v>27</v>
      </c>
      <c r="K351" s="13">
        <v>4200</v>
      </c>
      <c r="L351" s="13">
        <v>84</v>
      </c>
      <c r="M351" s="14">
        <v>50</v>
      </c>
      <c r="N351" s="15">
        <v>138.99</v>
      </c>
      <c r="O351" s="16" t="s">
        <v>1407</v>
      </c>
      <c r="P351" s="6">
        <v>33.092857142857149</v>
      </c>
      <c r="Q351" s="6">
        <v>2.7798000000000003</v>
      </c>
      <c r="R351" s="7"/>
      <c r="S351" s="7"/>
    </row>
    <row r="352" spans="1:19" x14ac:dyDescent="0.25">
      <c r="A352" t="s">
        <v>23</v>
      </c>
      <c r="B352" t="s">
        <v>18</v>
      </c>
      <c r="D352" s="7" t="s">
        <v>890</v>
      </c>
      <c r="E352" s="7" t="s">
        <v>25</v>
      </c>
      <c r="F352" t="s">
        <v>21</v>
      </c>
      <c r="G352" t="s">
        <v>792</v>
      </c>
      <c r="H352" s="5">
        <v>28</v>
      </c>
      <c r="I352" s="5" t="s">
        <v>9</v>
      </c>
      <c r="J352">
        <v>28</v>
      </c>
      <c r="K352" s="8">
        <v>4500</v>
      </c>
      <c r="L352" s="8">
        <v>64.285714285714292</v>
      </c>
      <c r="M352" s="9">
        <v>70</v>
      </c>
      <c r="N352" s="10">
        <v>55.8</v>
      </c>
      <c r="O352" s="11" t="s">
        <v>1408</v>
      </c>
      <c r="P352" s="6">
        <v>12.4</v>
      </c>
      <c r="Q352" s="6">
        <v>0.79714285714285715</v>
      </c>
      <c r="R352" s="12"/>
      <c r="S352" s="16"/>
    </row>
    <row r="353" spans="1:19" x14ac:dyDescent="0.25">
      <c r="A353" t="s">
        <v>23</v>
      </c>
      <c r="B353" t="s">
        <v>18</v>
      </c>
      <c r="D353" s="12" t="s">
        <v>890</v>
      </c>
      <c r="E353" s="7" t="s">
        <v>20</v>
      </c>
      <c r="F353" t="s">
        <v>21</v>
      </c>
      <c r="G353" t="s">
        <v>792</v>
      </c>
      <c r="H353" s="5">
        <v>28</v>
      </c>
      <c r="I353" s="5" t="s">
        <v>9</v>
      </c>
      <c r="J353">
        <v>28</v>
      </c>
      <c r="K353" s="13">
        <v>4500</v>
      </c>
      <c r="L353" s="13">
        <v>112.5</v>
      </c>
      <c r="M353" s="14">
        <v>40</v>
      </c>
      <c r="N353" s="15">
        <v>89.99</v>
      </c>
      <c r="O353" s="16" t="s">
        <v>1409</v>
      </c>
      <c r="P353" s="6">
        <v>19.997777777777777</v>
      </c>
      <c r="Q353" s="6">
        <v>2.2497499999999997</v>
      </c>
      <c r="R353" s="7"/>
      <c r="S353" s="11"/>
    </row>
    <row r="354" spans="1:19" x14ac:dyDescent="0.25">
      <c r="A354" t="s">
        <v>23</v>
      </c>
      <c r="B354" t="s">
        <v>18</v>
      </c>
      <c r="D354" s="7" t="s">
        <v>890</v>
      </c>
      <c r="E354" s="7" t="s">
        <v>25</v>
      </c>
      <c r="F354" t="s">
        <v>21</v>
      </c>
      <c r="G354" t="s">
        <v>792</v>
      </c>
      <c r="H354" s="5">
        <v>28</v>
      </c>
      <c r="I354" s="5" t="s">
        <v>9</v>
      </c>
      <c r="J354">
        <v>28</v>
      </c>
      <c r="K354" s="8">
        <v>4583</v>
      </c>
      <c r="L354" s="8">
        <v>111.78048780487805</v>
      </c>
      <c r="M354" s="9">
        <v>41</v>
      </c>
      <c r="N354" s="10">
        <v>184</v>
      </c>
      <c r="O354" s="11" t="s">
        <v>1410</v>
      </c>
      <c r="P354" s="6">
        <v>40.148374427231069</v>
      </c>
      <c r="Q354" s="6">
        <v>4.4878048780487809</v>
      </c>
      <c r="R354" s="12"/>
      <c r="S354" s="16"/>
    </row>
    <row r="355" spans="1:19" x14ac:dyDescent="0.25">
      <c r="A355" t="s">
        <v>23</v>
      </c>
      <c r="B355" t="s">
        <v>18</v>
      </c>
      <c r="D355" s="12" t="s">
        <v>890</v>
      </c>
      <c r="E355" s="7" t="s">
        <v>37</v>
      </c>
      <c r="F355" t="s">
        <v>21</v>
      </c>
      <c r="G355" t="s">
        <v>792</v>
      </c>
      <c r="H355" s="5">
        <v>28</v>
      </c>
      <c r="I355" s="5" t="s">
        <v>9</v>
      </c>
      <c r="J355">
        <v>28</v>
      </c>
      <c r="K355" s="13">
        <v>4849</v>
      </c>
      <c r="L355" s="13">
        <v>80.816666666666663</v>
      </c>
      <c r="M355" s="14">
        <v>60</v>
      </c>
      <c r="N355" s="15">
        <v>153.97</v>
      </c>
      <c r="O355" s="16" t="s">
        <v>1411</v>
      </c>
      <c r="P355" s="6">
        <v>31.752938750257787</v>
      </c>
      <c r="Q355" s="6">
        <v>2.5661666666666667</v>
      </c>
      <c r="R355" s="7"/>
      <c r="S355" s="11"/>
    </row>
    <row r="356" spans="1:19" x14ac:dyDescent="0.25">
      <c r="A356" t="s">
        <v>23</v>
      </c>
      <c r="B356" t="s">
        <v>18</v>
      </c>
      <c r="D356" s="7" t="s">
        <v>890</v>
      </c>
      <c r="E356" s="7" t="s">
        <v>37</v>
      </c>
      <c r="F356" t="s">
        <v>21</v>
      </c>
      <c r="G356" t="s">
        <v>792</v>
      </c>
      <c r="H356" s="5">
        <v>28</v>
      </c>
      <c r="I356" s="5" t="s">
        <v>9</v>
      </c>
      <c r="J356">
        <v>28</v>
      </c>
      <c r="K356" s="8">
        <v>4860</v>
      </c>
      <c r="L356" s="8">
        <v>81</v>
      </c>
      <c r="M356" s="9">
        <v>60</v>
      </c>
      <c r="N356" s="10">
        <v>119.98</v>
      </c>
      <c r="O356" s="11" t="s">
        <v>1412</v>
      </c>
      <c r="P356" s="6">
        <v>24.68724279835391</v>
      </c>
      <c r="Q356" s="6">
        <v>1.9996666666666667</v>
      </c>
      <c r="R356" s="12"/>
      <c r="S356" s="16"/>
    </row>
    <row r="357" spans="1:19" x14ac:dyDescent="0.25">
      <c r="A357" t="s">
        <v>23</v>
      </c>
      <c r="B357" t="s">
        <v>18</v>
      </c>
      <c r="D357" s="12" t="s">
        <v>890</v>
      </c>
      <c r="E357" s="7" t="s">
        <v>25</v>
      </c>
      <c r="F357" t="s">
        <v>21</v>
      </c>
      <c r="G357" t="s">
        <v>792</v>
      </c>
      <c r="H357" s="5">
        <v>28</v>
      </c>
      <c r="I357" s="5" t="s">
        <v>9</v>
      </c>
      <c r="J357">
        <v>28</v>
      </c>
      <c r="K357" s="13">
        <v>4875</v>
      </c>
      <c r="L357" s="13">
        <v>82.627118644067792</v>
      </c>
      <c r="M357" s="14">
        <v>59</v>
      </c>
      <c r="N357" s="15">
        <v>299.99</v>
      </c>
      <c r="O357" s="16" t="s">
        <v>1413</v>
      </c>
      <c r="P357" s="6">
        <v>61.536410256410264</v>
      </c>
      <c r="Q357" s="6">
        <v>5.0845762711864406</v>
      </c>
      <c r="R357" s="7"/>
      <c r="S357" s="11"/>
    </row>
    <row r="358" spans="1:19" x14ac:dyDescent="0.25">
      <c r="A358" t="s">
        <v>23</v>
      </c>
      <c r="B358" t="s">
        <v>18</v>
      </c>
      <c r="D358" s="7" t="s">
        <v>890</v>
      </c>
      <c r="E358" s="7" t="s">
        <v>25</v>
      </c>
      <c r="F358" t="s">
        <v>21</v>
      </c>
      <c r="G358" t="s">
        <v>792</v>
      </c>
      <c r="H358" s="5">
        <v>28</v>
      </c>
      <c r="I358" s="5" t="s">
        <v>9</v>
      </c>
      <c r="J358">
        <v>28</v>
      </c>
      <c r="K358" s="8">
        <v>4875</v>
      </c>
      <c r="L358" s="8">
        <v>82.627118644067792</v>
      </c>
      <c r="M358" s="9">
        <v>59</v>
      </c>
      <c r="N358" s="10">
        <v>319.97000000000003</v>
      </c>
      <c r="O358" s="11" t="s">
        <v>1414</v>
      </c>
      <c r="P358" s="6">
        <v>65.634871794871799</v>
      </c>
      <c r="Q358" s="6">
        <v>5.4232203389830511</v>
      </c>
      <c r="R358" s="12"/>
      <c r="S358" s="16"/>
    </row>
    <row r="359" spans="1:19" x14ac:dyDescent="0.25">
      <c r="A359" t="s">
        <v>23</v>
      </c>
      <c r="B359" t="s">
        <v>18</v>
      </c>
      <c r="D359" s="12" t="s">
        <v>890</v>
      </c>
      <c r="E359" s="7" t="s">
        <v>20</v>
      </c>
      <c r="F359" t="s">
        <v>21</v>
      </c>
      <c r="G359" t="s">
        <v>792</v>
      </c>
      <c r="H359" s="5">
        <v>28</v>
      </c>
      <c r="I359" s="5" t="s">
        <v>9</v>
      </c>
      <c r="J359">
        <v>28</v>
      </c>
      <c r="K359" s="13">
        <v>4963</v>
      </c>
      <c r="L359" s="13">
        <v>91.907407407407405</v>
      </c>
      <c r="M359" s="14">
        <v>54</v>
      </c>
      <c r="N359" s="15">
        <v>594.78</v>
      </c>
      <c r="O359" s="16" t="s">
        <v>1415</v>
      </c>
      <c r="P359" s="6">
        <v>119.84283699375376</v>
      </c>
      <c r="Q359" s="6">
        <v>11.014444444444443</v>
      </c>
      <c r="R359" s="7"/>
      <c r="S359" s="11"/>
    </row>
    <row r="360" spans="1:19" x14ac:dyDescent="0.25">
      <c r="A360" t="s">
        <v>23</v>
      </c>
      <c r="B360" t="s">
        <v>18</v>
      </c>
      <c r="D360" s="7" t="s">
        <v>890</v>
      </c>
      <c r="E360" s="7" t="s">
        <v>25</v>
      </c>
      <c r="F360" t="s">
        <v>21</v>
      </c>
      <c r="G360" t="s">
        <v>792</v>
      </c>
      <c r="H360" s="5">
        <v>28</v>
      </c>
      <c r="I360" s="5" t="s">
        <v>9</v>
      </c>
      <c r="J360">
        <v>28</v>
      </c>
      <c r="K360" s="8">
        <v>4966</v>
      </c>
      <c r="L360" s="8">
        <v>90.290909090909096</v>
      </c>
      <c r="M360" s="9">
        <v>55</v>
      </c>
      <c r="N360" s="10">
        <v>309.99</v>
      </c>
      <c r="O360" s="11" t="s">
        <v>1416</v>
      </c>
      <c r="P360" s="6">
        <v>62.422472815142974</v>
      </c>
      <c r="Q360" s="6">
        <v>5.636181818181818</v>
      </c>
      <c r="R360" s="12"/>
      <c r="S360" s="16"/>
    </row>
    <row r="361" spans="1:19" x14ac:dyDescent="0.25">
      <c r="A361" t="s">
        <v>23</v>
      </c>
      <c r="B361" t="s">
        <v>18</v>
      </c>
      <c r="D361" s="12" t="s">
        <v>890</v>
      </c>
      <c r="E361" s="7" t="s">
        <v>37</v>
      </c>
      <c r="F361" t="s">
        <v>21</v>
      </c>
      <c r="G361" t="s">
        <v>792</v>
      </c>
      <c r="H361" s="5">
        <v>28</v>
      </c>
      <c r="I361" s="5" t="s">
        <v>9</v>
      </c>
      <c r="J361">
        <v>28</v>
      </c>
      <c r="K361" s="13">
        <v>5000</v>
      </c>
      <c r="L361" s="13">
        <v>83.333333333333329</v>
      </c>
      <c r="M361" s="14">
        <v>60</v>
      </c>
      <c r="N361" s="15">
        <v>209.25</v>
      </c>
      <c r="O361" s="16" t="s">
        <v>1417</v>
      </c>
      <c r="P361" s="6">
        <v>41.85</v>
      </c>
      <c r="Q361" s="6">
        <v>3.4874999999999998</v>
      </c>
      <c r="R361" s="7"/>
      <c r="S361" s="7"/>
    </row>
    <row r="362" spans="1:19" x14ac:dyDescent="0.25">
      <c r="A362" t="s">
        <v>23</v>
      </c>
      <c r="B362" t="s">
        <v>18</v>
      </c>
      <c r="D362" s="7" t="s">
        <v>890</v>
      </c>
      <c r="E362" s="7" t="s">
        <v>25</v>
      </c>
      <c r="F362" t="s">
        <v>21</v>
      </c>
      <c r="G362" t="s">
        <v>792</v>
      </c>
      <c r="H362" s="5">
        <v>28</v>
      </c>
      <c r="I362" s="5" t="s">
        <v>9</v>
      </c>
      <c r="J362">
        <v>28</v>
      </c>
      <c r="K362" s="8">
        <v>5064</v>
      </c>
      <c r="L362" s="8">
        <v>140.66666666666666</v>
      </c>
      <c r="M362" s="9">
        <v>36</v>
      </c>
      <c r="N362" s="10">
        <v>41.8</v>
      </c>
      <c r="O362" s="11" t="s">
        <v>1418</v>
      </c>
      <c r="P362" s="6">
        <v>8.2543443917851498</v>
      </c>
      <c r="Q362" s="6">
        <v>1.161111111111111</v>
      </c>
      <c r="R362" s="12"/>
      <c r="S362" s="12"/>
    </row>
    <row r="363" spans="1:19" x14ac:dyDescent="0.25">
      <c r="A363" t="s">
        <v>23</v>
      </c>
      <c r="B363" t="s">
        <v>18</v>
      </c>
      <c r="D363" s="12" t="s">
        <v>890</v>
      </c>
      <c r="E363" s="7" t="s">
        <v>37</v>
      </c>
      <c r="F363" t="s">
        <v>21</v>
      </c>
      <c r="G363" t="s">
        <v>792</v>
      </c>
      <c r="H363" s="5">
        <v>28</v>
      </c>
      <c r="I363" s="5" t="s">
        <v>9</v>
      </c>
      <c r="J363">
        <v>28</v>
      </c>
      <c r="K363" s="13">
        <v>5100</v>
      </c>
      <c r="L363" s="13">
        <v>85</v>
      </c>
      <c r="M363" s="14">
        <v>60</v>
      </c>
      <c r="N363" s="15">
        <v>179.99</v>
      </c>
      <c r="O363" s="12" t="s">
        <v>1419</v>
      </c>
      <c r="P363" s="6">
        <v>35.292156862745102</v>
      </c>
      <c r="Q363" s="6">
        <v>2.9998333333333336</v>
      </c>
      <c r="R363" s="7"/>
      <c r="S363" s="7"/>
    </row>
    <row r="364" spans="1:19" x14ac:dyDescent="0.25">
      <c r="A364" t="s">
        <v>23</v>
      </c>
      <c r="B364" t="s">
        <v>18</v>
      </c>
      <c r="D364" s="7" t="s">
        <v>890</v>
      </c>
      <c r="E364" s="7" t="s">
        <v>37</v>
      </c>
      <c r="F364" t="s">
        <v>21</v>
      </c>
      <c r="G364" t="s">
        <v>792</v>
      </c>
      <c r="H364" s="5">
        <v>28</v>
      </c>
      <c r="I364" s="5" t="s">
        <v>9</v>
      </c>
      <c r="J364">
        <v>28</v>
      </c>
      <c r="K364" s="8">
        <v>5127</v>
      </c>
      <c r="L364" s="8">
        <v>85.45</v>
      </c>
      <c r="M364" s="9">
        <v>60</v>
      </c>
      <c r="N364" s="10">
        <v>141.06</v>
      </c>
      <c r="O364" s="11" t="s">
        <v>1420</v>
      </c>
      <c r="P364" s="6">
        <v>27.513165593914568</v>
      </c>
      <c r="Q364" s="6">
        <v>2.351</v>
      </c>
      <c r="R364" s="12"/>
      <c r="S364" s="16"/>
    </row>
    <row r="365" spans="1:19" x14ac:dyDescent="0.25">
      <c r="A365" t="s">
        <v>23</v>
      </c>
      <c r="B365" t="s">
        <v>18</v>
      </c>
      <c r="D365" s="12" t="s">
        <v>890</v>
      </c>
      <c r="E365" s="7" t="s">
        <v>37</v>
      </c>
      <c r="F365" t="s">
        <v>21</v>
      </c>
      <c r="G365" t="s">
        <v>792</v>
      </c>
      <c r="H365" s="5">
        <v>28</v>
      </c>
      <c r="I365" s="5" t="s">
        <v>9</v>
      </c>
      <c r="J365">
        <v>28</v>
      </c>
      <c r="K365" s="13">
        <v>5220</v>
      </c>
      <c r="L365" s="13">
        <v>74.571428571428569</v>
      </c>
      <c r="M365" s="14">
        <v>70</v>
      </c>
      <c r="N365" s="15">
        <v>79.8</v>
      </c>
      <c r="O365" s="12" t="s">
        <v>1421</v>
      </c>
      <c r="P365" s="6">
        <v>15.287356321839081</v>
      </c>
      <c r="Q365" s="6">
        <v>1.1399999999999999</v>
      </c>
      <c r="R365" s="7"/>
      <c r="S365" s="7"/>
    </row>
    <row r="366" spans="1:19" x14ac:dyDescent="0.25">
      <c r="A366" t="s">
        <v>23</v>
      </c>
      <c r="B366" t="s">
        <v>18</v>
      </c>
      <c r="D366" s="7" t="s">
        <v>890</v>
      </c>
      <c r="E366" s="7" t="s">
        <v>25</v>
      </c>
      <c r="F366" t="s">
        <v>21</v>
      </c>
      <c r="G366" t="s">
        <v>792</v>
      </c>
      <c r="H366" s="5">
        <v>28</v>
      </c>
      <c r="I366" s="5" t="s">
        <v>9</v>
      </c>
      <c r="J366">
        <v>28</v>
      </c>
      <c r="K366" s="8">
        <v>5301</v>
      </c>
      <c r="L366" s="8">
        <v>88.35</v>
      </c>
      <c r="M366" s="9">
        <v>60</v>
      </c>
      <c r="N366" s="10">
        <v>155.25</v>
      </c>
      <c r="O366" s="11" t="s">
        <v>1422</v>
      </c>
      <c r="P366" s="6">
        <v>29.286926994906619</v>
      </c>
      <c r="Q366" s="6">
        <v>2.5874999999999999</v>
      </c>
      <c r="R366" s="12"/>
      <c r="S366" s="16"/>
    </row>
    <row r="367" spans="1:19" x14ac:dyDescent="0.25">
      <c r="A367" t="s">
        <v>23</v>
      </c>
      <c r="B367" t="s">
        <v>18</v>
      </c>
      <c r="D367" s="12" t="s">
        <v>890</v>
      </c>
      <c r="E367" s="7" t="s">
        <v>37</v>
      </c>
      <c r="F367" t="s">
        <v>21</v>
      </c>
      <c r="G367" t="s">
        <v>792</v>
      </c>
      <c r="H367" s="5">
        <v>28</v>
      </c>
      <c r="I367" s="5" t="s">
        <v>9</v>
      </c>
      <c r="J367">
        <v>28</v>
      </c>
      <c r="K367" s="13">
        <v>5400</v>
      </c>
      <c r="L367" s="13">
        <v>90</v>
      </c>
      <c r="M367" s="14">
        <v>60</v>
      </c>
      <c r="N367" s="15">
        <v>30</v>
      </c>
      <c r="O367" s="16" t="s">
        <v>1423</v>
      </c>
      <c r="P367" s="6">
        <v>5.5555555555555554</v>
      </c>
      <c r="Q367" s="6">
        <v>0.5</v>
      </c>
      <c r="R367" s="7"/>
      <c r="S367" s="11"/>
    </row>
    <row r="368" spans="1:19" x14ac:dyDescent="0.25">
      <c r="A368" t="s">
        <v>23</v>
      </c>
      <c r="B368" t="s">
        <v>18</v>
      </c>
      <c r="D368" s="7" t="s">
        <v>890</v>
      </c>
      <c r="E368" s="7" t="s">
        <v>25</v>
      </c>
      <c r="F368" t="s">
        <v>21</v>
      </c>
      <c r="G368" t="s">
        <v>792</v>
      </c>
      <c r="H368" s="5">
        <v>28</v>
      </c>
      <c r="I368" s="5" t="s">
        <v>9</v>
      </c>
      <c r="J368">
        <v>28</v>
      </c>
      <c r="K368" s="8">
        <v>5450</v>
      </c>
      <c r="L368" s="8">
        <v>77.857142857142861</v>
      </c>
      <c r="M368" s="9">
        <v>70</v>
      </c>
      <c r="N368" s="10">
        <v>229.99</v>
      </c>
      <c r="O368" s="11" t="s">
        <v>1424</v>
      </c>
      <c r="P368" s="6">
        <v>42.2</v>
      </c>
      <c r="Q368" s="6">
        <v>3.2855714285714286</v>
      </c>
      <c r="R368" s="12"/>
      <c r="S368" s="16"/>
    </row>
    <row r="369" spans="1:19" x14ac:dyDescent="0.25">
      <c r="A369" t="s">
        <v>23</v>
      </c>
      <c r="B369" t="s">
        <v>18</v>
      </c>
      <c r="D369" s="12" t="s">
        <v>890</v>
      </c>
      <c r="E369" s="7" t="s">
        <v>25</v>
      </c>
      <c r="F369" t="s">
        <v>21</v>
      </c>
      <c r="G369" t="s">
        <v>792</v>
      </c>
      <c r="H369" s="5">
        <v>28</v>
      </c>
      <c r="I369" s="5" t="s">
        <v>9</v>
      </c>
      <c r="J369">
        <v>28</v>
      </c>
      <c r="K369" s="13">
        <v>5516</v>
      </c>
      <c r="L369" s="13">
        <v>119.91304347826087</v>
      </c>
      <c r="M369" s="14">
        <v>46</v>
      </c>
      <c r="N369" s="15">
        <v>124.99</v>
      </c>
      <c r="O369" s="16" t="s">
        <v>1425</v>
      </c>
      <c r="P369" s="6">
        <v>22.659535895576504</v>
      </c>
      <c r="Q369" s="6">
        <v>2.717173913043478</v>
      </c>
      <c r="R369" s="7"/>
      <c r="S369" s="11"/>
    </row>
    <row r="370" spans="1:19" x14ac:dyDescent="0.25">
      <c r="A370" t="s">
        <v>23</v>
      </c>
      <c r="B370" t="s">
        <v>18</v>
      </c>
      <c r="D370" s="7" t="s">
        <v>890</v>
      </c>
      <c r="E370" s="7" t="s">
        <v>25</v>
      </c>
      <c r="F370" t="s">
        <v>21</v>
      </c>
      <c r="G370" t="s">
        <v>792</v>
      </c>
      <c r="H370" s="5">
        <v>28</v>
      </c>
      <c r="I370" s="5" t="s">
        <v>9</v>
      </c>
      <c r="J370">
        <v>28</v>
      </c>
      <c r="K370" s="8">
        <v>5516</v>
      </c>
      <c r="L370" s="8">
        <v>119.91304347826087</v>
      </c>
      <c r="M370" s="9">
        <v>46</v>
      </c>
      <c r="N370" s="10">
        <v>134.99</v>
      </c>
      <c r="O370" s="11" t="s">
        <v>1426</v>
      </c>
      <c r="P370" s="6">
        <v>24.472443799854972</v>
      </c>
      <c r="Q370" s="6">
        <v>2.9345652173913046</v>
      </c>
      <c r="R370" s="12"/>
      <c r="S370" s="16"/>
    </row>
    <row r="371" spans="1:19" x14ac:dyDescent="0.25">
      <c r="A371" t="s">
        <v>23</v>
      </c>
      <c r="B371" t="s">
        <v>18</v>
      </c>
      <c r="D371" s="12" t="s">
        <v>890</v>
      </c>
      <c r="E371" s="7" t="s">
        <v>25</v>
      </c>
      <c r="F371" t="s">
        <v>21</v>
      </c>
      <c r="G371" t="s">
        <v>792</v>
      </c>
      <c r="H371" s="5">
        <v>28</v>
      </c>
      <c r="I371" s="5" t="s">
        <v>9</v>
      </c>
      <c r="J371">
        <v>28</v>
      </c>
      <c r="K371" s="13">
        <v>5531</v>
      </c>
      <c r="L371" s="13">
        <v>95.362068965517238</v>
      </c>
      <c r="M371" s="14">
        <v>58</v>
      </c>
      <c r="N371" s="15">
        <v>281.75</v>
      </c>
      <c r="O371" s="16" t="s">
        <v>1427</v>
      </c>
      <c r="P371" s="6">
        <v>50.940155487253662</v>
      </c>
      <c r="Q371" s="6">
        <v>4.8577586206896548</v>
      </c>
      <c r="R371" s="7"/>
      <c r="S371" s="11"/>
    </row>
    <row r="372" spans="1:19" x14ac:dyDescent="0.25">
      <c r="A372" t="s">
        <v>23</v>
      </c>
      <c r="B372" t="s">
        <v>18</v>
      </c>
      <c r="D372" s="7" t="s">
        <v>890</v>
      </c>
      <c r="E372" s="7" t="s">
        <v>25</v>
      </c>
      <c r="F372" t="s">
        <v>21</v>
      </c>
      <c r="G372" t="s">
        <v>792</v>
      </c>
      <c r="H372" s="5">
        <v>28</v>
      </c>
      <c r="I372" s="5" t="s">
        <v>9</v>
      </c>
      <c r="J372">
        <v>28</v>
      </c>
      <c r="K372" s="8">
        <v>5700</v>
      </c>
      <c r="L372" s="8">
        <v>59.375</v>
      </c>
      <c r="M372" s="9">
        <v>96</v>
      </c>
      <c r="N372" s="10">
        <v>61.8</v>
      </c>
      <c r="O372" s="11" t="s">
        <v>1428</v>
      </c>
      <c r="P372" s="6">
        <v>10.842105263157894</v>
      </c>
      <c r="Q372" s="6">
        <v>0.64374999999999993</v>
      </c>
      <c r="R372" s="12"/>
      <c r="S372" s="16"/>
    </row>
    <row r="373" spans="1:19" x14ac:dyDescent="0.25">
      <c r="A373" t="s">
        <v>23</v>
      </c>
      <c r="B373" t="s">
        <v>18</v>
      </c>
      <c r="D373" s="12" t="s">
        <v>890</v>
      </c>
      <c r="E373" s="7" t="s">
        <v>25</v>
      </c>
      <c r="F373" t="s">
        <v>21</v>
      </c>
      <c r="G373" t="s">
        <v>792</v>
      </c>
      <c r="H373" s="5">
        <v>28</v>
      </c>
      <c r="I373" s="5" t="s">
        <v>9</v>
      </c>
      <c r="J373">
        <v>28</v>
      </c>
      <c r="K373" s="13">
        <v>5870</v>
      </c>
      <c r="L373" s="13">
        <v>117.4</v>
      </c>
      <c r="M373" s="14">
        <v>50</v>
      </c>
      <c r="N373" s="15">
        <v>75</v>
      </c>
      <c r="O373" s="16" t="s">
        <v>1429</v>
      </c>
      <c r="P373" s="6">
        <v>12.776831345826235</v>
      </c>
      <c r="Q373" s="6">
        <v>1.5</v>
      </c>
      <c r="R373" s="7"/>
      <c r="S373" s="11"/>
    </row>
    <row r="374" spans="1:19" x14ac:dyDescent="0.25">
      <c r="A374" t="s">
        <v>23</v>
      </c>
      <c r="B374" t="s">
        <v>18</v>
      </c>
      <c r="D374" s="7" t="s">
        <v>890</v>
      </c>
      <c r="E374" s="7" t="s">
        <v>37</v>
      </c>
      <c r="F374" t="s">
        <v>21</v>
      </c>
      <c r="G374" t="s">
        <v>792</v>
      </c>
      <c r="H374" s="5">
        <v>28</v>
      </c>
      <c r="I374" s="5" t="s">
        <v>9</v>
      </c>
      <c r="J374">
        <v>28</v>
      </c>
      <c r="K374" s="8">
        <v>6000</v>
      </c>
      <c r="L374" s="8">
        <v>62.5</v>
      </c>
      <c r="M374" s="9">
        <v>96</v>
      </c>
      <c r="N374" s="10">
        <v>189.99</v>
      </c>
      <c r="O374" s="7" t="s">
        <v>1430</v>
      </c>
      <c r="P374" s="6">
        <v>31.664999999999999</v>
      </c>
      <c r="Q374" s="6">
        <v>1.9790625000000002</v>
      </c>
      <c r="R374" s="12"/>
      <c r="S374" s="16"/>
    </row>
    <row r="375" spans="1:19" x14ac:dyDescent="0.25">
      <c r="A375" t="s">
        <v>23</v>
      </c>
      <c r="B375" t="s">
        <v>18</v>
      </c>
      <c r="D375" s="12" t="s">
        <v>890</v>
      </c>
      <c r="E375" s="7" t="s">
        <v>25</v>
      </c>
      <c r="F375" t="s">
        <v>21</v>
      </c>
      <c r="G375" t="s">
        <v>792</v>
      </c>
      <c r="H375" s="5">
        <v>28</v>
      </c>
      <c r="I375" s="5" t="s">
        <v>9</v>
      </c>
      <c r="J375">
        <v>28</v>
      </c>
      <c r="K375" s="13">
        <v>6079</v>
      </c>
      <c r="L375" s="13">
        <v>121.58</v>
      </c>
      <c r="M375" s="14">
        <v>50</v>
      </c>
      <c r="N375" s="15">
        <v>124</v>
      </c>
      <c r="O375" s="16" t="s">
        <v>334</v>
      </c>
      <c r="P375" s="6">
        <v>20.398091791413059</v>
      </c>
      <c r="Q375" s="6">
        <v>2.48</v>
      </c>
      <c r="R375" s="7"/>
      <c r="S375" s="11"/>
    </row>
    <row r="376" spans="1:19" x14ac:dyDescent="0.25">
      <c r="A376" t="s">
        <v>23</v>
      </c>
      <c r="B376" t="s">
        <v>18</v>
      </c>
      <c r="D376" s="7" t="s">
        <v>890</v>
      </c>
      <c r="E376" s="7" t="s">
        <v>37</v>
      </c>
      <c r="F376" t="s">
        <v>21</v>
      </c>
      <c r="G376" t="s">
        <v>792</v>
      </c>
      <c r="H376" s="5">
        <v>28</v>
      </c>
      <c r="I376" s="5" t="s">
        <v>9</v>
      </c>
      <c r="J376">
        <v>28</v>
      </c>
      <c r="K376" s="8">
        <v>6087</v>
      </c>
      <c r="L376" s="8">
        <v>86.957142857142856</v>
      </c>
      <c r="M376" s="9">
        <v>70</v>
      </c>
      <c r="N376" s="10">
        <v>118.86</v>
      </c>
      <c r="O376" s="11" t="s">
        <v>1431</v>
      </c>
      <c r="P376" s="6">
        <v>19.52686052242484</v>
      </c>
      <c r="Q376" s="6">
        <v>1.698</v>
      </c>
      <c r="R376" s="12"/>
      <c r="S376" s="16"/>
    </row>
    <row r="377" spans="1:19" x14ac:dyDescent="0.25">
      <c r="A377" t="s">
        <v>23</v>
      </c>
      <c r="B377" t="s">
        <v>18</v>
      </c>
      <c r="D377" s="12" t="s">
        <v>890</v>
      </c>
      <c r="E377" s="7" t="s">
        <v>37</v>
      </c>
      <c r="F377" t="s">
        <v>21</v>
      </c>
      <c r="G377" t="s">
        <v>792</v>
      </c>
      <c r="H377" s="5">
        <v>28</v>
      </c>
      <c r="I377" s="5" t="s">
        <v>9</v>
      </c>
      <c r="J377">
        <v>28</v>
      </c>
      <c r="K377" s="13">
        <v>6600</v>
      </c>
      <c r="L377" s="13">
        <v>82.5</v>
      </c>
      <c r="M377" s="14">
        <v>80</v>
      </c>
      <c r="N377" s="15">
        <v>212.07</v>
      </c>
      <c r="O377" s="16" t="s">
        <v>1432</v>
      </c>
      <c r="P377" s="6">
        <v>32.131818181818176</v>
      </c>
      <c r="Q377" s="6">
        <v>2.6508750000000001</v>
      </c>
      <c r="R377" s="7"/>
      <c r="S377" s="11"/>
    </row>
    <row r="378" spans="1:19" x14ac:dyDescent="0.25">
      <c r="A378" t="s">
        <v>23</v>
      </c>
      <c r="B378" t="s">
        <v>18</v>
      </c>
      <c r="D378" s="12" t="s">
        <v>890</v>
      </c>
      <c r="E378" s="7" t="s">
        <v>20</v>
      </c>
      <c r="F378" t="s">
        <v>21</v>
      </c>
      <c r="G378" t="s">
        <v>792</v>
      </c>
      <c r="H378" s="5">
        <v>28</v>
      </c>
      <c r="I378" s="5" t="s">
        <v>9</v>
      </c>
      <c r="J378">
        <v>28</v>
      </c>
      <c r="K378" s="13">
        <v>6650</v>
      </c>
      <c r="L378" s="13">
        <v>110.83333333333333</v>
      </c>
      <c r="M378" s="14">
        <v>60</v>
      </c>
      <c r="N378" s="15">
        <v>299.98</v>
      </c>
      <c r="O378" s="16" t="s">
        <v>1434</v>
      </c>
      <c r="P378" s="6">
        <v>45.109774436090234</v>
      </c>
      <c r="Q378" s="6">
        <v>4.9996666666666671</v>
      </c>
      <c r="R378" s="12"/>
      <c r="S378" s="16"/>
    </row>
    <row r="379" spans="1:19" x14ac:dyDescent="0.25">
      <c r="A379" t="s">
        <v>23</v>
      </c>
      <c r="B379" t="s">
        <v>18</v>
      </c>
      <c r="D379" s="7" t="s">
        <v>890</v>
      </c>
      <c r="E379" s="7" t="s">
        <v>25</v>
      </c>
      <c r="F379" t="s">
        <v>21</v>
      </c>
      <c r="G379" t="s">
        <v>792</v>
      </c>
      <c r="H379" s="5">
        <v>29</v>
      </c>
      <c r="I379" s="5" t="s">
        <v>9</v>
      </c>
      <c r="J379">
        <v>29</v>
      </c>
      <c r="K379" s="8">
        <v>6979</v>
      </c>
      <c r="L379" s="8">
        <v>118.28813559322033</v>
      </c>
      <c r="M379" s="9">
        <v>59</v>
      </c>
      <c r="N379" s="10">
        <v>468.75</v>
      </c>
      <c r="O379" s="11" t="s">
        <v>1435</v>
      </c>
      <c r="P379" s="6">
        <v>67.165783063476141</v>
      </c>
      <c r="Q379" s="6">
        <v>7.9449152542372881</v>
      </c>
      <c r="R379" s="7"/>
      <c r="S379" s="7"/>
    </row>
    <row r="380" spans="1:19" x14ac:dyDescent="0.25">
      <c r="A380" t="s">
        <v>23</v>
      </c>
      <c r="B380" t="s">
        <v>18</v>
      </c>
      <c r="D380" s="12" t="s">
        <v>890</v>
      </c>
      <c r="E380" s="7" t="s">
        <v>25</v>
      </c>
      <c r="F380" t="s">
        <v>21</v>
      </c>
      <c r="G380" t="s">
        <v>792</v>
      </c>
      <c r="H380" s="5">
        <v>29</v>
      </c>
      <c r="I380" s="5" t="s">
        <v>9</v>
      </c>
      <c r="J380">
        <v>29</v>
      </c>
      <c r="K380" s="13">
        <v>7031</v>
      </c>
      <c r="L380" s="13">
        <v>87.887500000000003</v>
      </c>
      <c r="M380" s="14">
        <v>80</v>
      </c>
      <c r="N380" s="15">
        <v>199.16</v>
      </c>
      <c r="O380" s="16" t="s">
        <v>1436</v>
      </c>
      <c r="P380" s="6">
        <v>28.325984923908408</v>
      </c>
      <c r="Q380" s="6">
        <v>2.4895</v>
      </c>
      <c r="R380" s="12"/>
      <c r="S380" s="12"/>
    </row>
    <row r="381" spans="1:19" x14ac:dyDescent="0.25">
      <c r="A381" t="s">
        <v>23</v>
      </c>
      <c r="B381" t="s">
        <v>18</v>
      </c>
      <c r="D381" s="7" t="s">
        <v>890</v>
      </c>
      <c r="E381" s="7" t="s">
        <v>37</v>
      </c>
      <c r="F381" t="s">
        <v>21</v>
      </c>
      <c r="G381" t="s">
        <v>792</v>
      </c>
      <c r="H381" s="5">
        <v>29</v>
      </c>
      <c r="I381" s="5" t="s">
        <v>9</v>
      </c>
      <c r="J381">
        <v>29</v>
      </c>
      <c r="K381" s="8">
        <v>7126</v>
      </c>
      <c r="L381" s="8">
        <v>79.177777777777777</v>
      </c>
      <c r="M381" s="9">
        <v>90</v>
      </c>
      <c r="N381" s="10">
        <v>355.01</v>
      </c>
      <c r="O381" s="11" t="s">
        <v>1437</v>
      </c>
      <c r="P381" s="6">
        <v>49.818972775750773</v>
      </c>
      <c r="Q381" s="6">
        <v>3.9445555555555556</v>
      </c>
      <c r="R381" s="7"/>
      <c r="S381" s="11"/>
    </row>
    <row r="382" spans="1:19" x14ac:dyDescent="0.25">
      <c r="A382" t="s">
        <v>23</v>
      </c>
      <c r="B382" t="s">
        <v>18</v>
      </c>
      <c r="D382" s="12" t="s">
        <v>890</v>
      </c>
      <c r="E382" s="7" t="s">
        <v>37</v>
      </c>
      <c r="F382" t="s">
        <v>21</v>
      </c>
      <c r="G382" t="s">
        <v>792</v>
      </c>
      <c r="H382" s="5">
        <v>29</v>
      </c>
      <c r="I382" s="5" t="s">
        <v>9</v>
      </c>
      <c r="J382">
        <v>29</v>
      </c>
      <c r="K382" s="13">
        <v>7126</v>
      </c>
      <c r="L382" s="13">
        <v>79.177777777777777</v>
      </c>
      <c r="M382" s="14">
        <v>90</v>
      </c>
      <c r="N382" s="15">
        <v>277.77999999999997</v>
      </c>
      <c r="O382" s="16" t="s">
        <v>1438</v>
      </c>
      <c r="P382" s="6">
        <v>38.981195621667133</v>
      </c>
      <c r="Q382" s="6">
        <v>3.0864444444444441</v>
      </c>
      <c r="R382" s="12"/>
      <c r="S382" s="16"/>
    </row>
    <row r="383" spans="1:19" x14ac:dyDescent="0.25">
      <c r="A383" t="s">
        <v>23</v>
      </c>
      <c r="B383" t="s">
        <v>18</v>
      </c>
      <c r="D383" s="7" t="s">
        <v>890</v>
      </c>
      <c r="E383" s="7" t="s">
        <v>37</v>
      </c>
      <c r="F383" t="s">
        <v>21</v>
      </c>
      <c r="G383" t="s">
        <v>792</v>
      </c>
      <c r="H383" s="5">
        <v>29</v>
      </c>
      <c r="I383" s="5" t="s">
        <v>9</v>
      </c>
      <c r="J383">
        <v>29</v>
      </c>
      <c r="K383" s="8">
        <v>7200</v>
      </c>
      <c r="L383" s="8">
        <v>80</v>
      </c>
      <c r="M383" s="9">
        <v>90</v>
      </c>
      <c r="N383" s="10">
        <v>332.97</v>
      </c>
      <c r="O383" s="11" t="s">
        <v>1439</v>
      </c>
      <c r="P383" s="6">
        <v>46.245833333333337</v>
      </c>
      <c r="Q383" s="6">
        <v>3.6996666666666669</v>
      </c>
      <c r="R383" s="7"/>
      <c r="S383" s="11"/>
    </row>
    <row r="384" spans="1:19" x14ac:dyDescent="0.25">
      <c r="A384" t="s">
        <v>23</v>
      </c>
      <c r="B384" t="s">
        <v>18</v>
      </c>
      <c r="D384" s="12" t="s">
        <v>890</v>
      </c>
      <c r="E384" s="7" t="s">
        <v>20</v>
      </c>
      <c r="F384" t="s">
        <v>21</v>
      </c>
      <c r="G384" t="s">
        <v>792</v>
      </c>
      <c r="H384" s="5">
        <v>29</v>
      </c>
      <c r="I384" s="5" t="s">
        <v>9</v>
      </c>
      <c r="J384">
        <v>29</v>
      </c>
      <c r="K384" s="13">
        <v>7200</v>
      </c>
      <c r="L384" s="13">
        <v>102.85714285714286</v>
      </c>
      <c r="M384" s="14">
        <v>70</v>
      </c>
      <c r="N384" s="15">
        <v>229.99</v>
      </c>
      <c r="O384" s="16" t="s">
        <v>1440</v>
      </c>
      <c r="P384" s="6">
        <v>31.943055555555556</v>
      </c>
      <c r="Q384" s="6">
        <v>3.2855714285714286</v>
      </c>
      <c r="R384" s="12"/>
      <c r="S384" s="16"/>
    </row>
    <row r="385" spans="1:19" x14ac:dyDescent="0.25">
      <c r="A385" t="s">
        <v>23</v>
      </c>
      <c r="B385" t="s">
        <v>18</v>
      </c>
      <c r="D385" s="7" t="s">
        <v>890</v>
      </c>
      <c r="E385" s="7" t="s">
        <v>20</v>
      </c>
      <c r="F385" t="s">
        <v>21</v>
      </c>
      <c r="G385" t="s">
        <v>792</v>
      </c>
      <c r="H385" s="5">
        <v>29</v>
      </c>
      <c r="I385" s="5" t="s">
        <v>9</v>
      </c>
      <c r="J385">
        <v>29</v>
      </c>
      <c r="K385" s="8">
        <v>7200</v>
      </c>
      <c r="L385" s="8">
        <v>102.85714285714286</v>
      </c>
      <c r="M385" s="9">
        <v>70</v>
      </c>
      <c r="N385" s="10">
        <v>199.99</v>
      </c>
      <c r="O385" s="11" t="s">
        <v>1441</v>
      </c>
      <c r="P385" s="6">
        <v>27.776388888888889</v>
      </c>
      <c r="Q385" s="6">
        <v>2.8570000000000002</v>
      </c>
      <c r="R385" s="7"/>
      <c r="S385" s="7"/>
    </row>
    <row r="386" spans="1:19" x14ac:dyDescent="0.25">
      <c r="A386" t="s">
        <v>23</v>
      </c>
      <c r="B386" t="s">
        <v>18</v>
      </c>
      <c r="D386" s="12" t="s">
        <v>890</v>
      </c>
      <c r="E386" s="7" t="s">
        <v>37</v>
      </c>
      <c r="F386" t="s">
        <v>21</v>
      </c>
      <c r="G386" t="s">
        <v>792</v>
      </c>
      <c r="H386" s="5">
        <v>29</v>
      </c>
      <c r="I386" s="5" t="s">
        <v>9</v>
      </c>
      <c r="J386">
        <v>29</v>
      </c>
      <c r="K386" s="13">
        <v>7325</v>
      </c>
      <c r="L386" s="13">
        <v>81.388888888888886</v>
      </c>
      <c r="M386" s="14">
        <v>90</v>
      </c>
      <c r="N386" s="15">
        <v>322.43</v>
      </c>
      <c r="O386" s="16" t="s">
        <v>1442</v>
      </c>
      <c r="P386" s="6">
        <v>44.017747440273034</v>
      </c>
      <c r="Q386" s="6">
        <v>3.5825555555555555</v>
      </c>
      <c r="R386" s="12"/>
      <c r="S386" s="16"/>
    </row>
    <row r="387" spans="1:19" x14ac:dyDescent="0.25">
      <c r="A387" t="s">
        <v>23</v>
      </c>
      <c r="B387" t="s">
        <v>18</v>
      </c>
      <c r="D387" s="7" t="s">
        <v>890</v>
      </c>
      <c r="E387" s="7" t="s">
        <v>37</v>
      </c>
      <c r="F387" t="s">
        <v>21</v>
      </c>
      <c r="G387" t="s">
        <v>792</v>
      </c>
      <c r="H387" s="5">
        <v>29</v>
      </c>
      <c r="I387" s="5" t="s">
        <v>9</v>
      </c>
      <c r="J387">
        <v>29</v>
      </c>
      <c r="K387" s="8">
        <v>7325</v>
      </c>
      <c r="L387" s="8">
        <v>81.388888888888886</v>
      </c>
      <c r="M387" s="9">
        <v>90</v>
      </c>
      <c r="N387" s="10">
        <v>345.8</v>
      </c>
      <c r="O387" s="11" t="s">
        <v>1443</v>
      </c>
      <c r="P387" s="6">
        <v>47.208191126279864</v>
      </c>
      <c r="Q387" s="6">
        <v>3.8422222222222224</v>
      </c>
      <c r="R387" s="7"/>
      <c r="S387" s="11"/>
    </row>
    <row r="388" spans="1:19" x14ac:dyDescent="0.25">
      <c r="A388" t="s">
        <v>23</v>
      </c>
      <c r="B388" t="s">
        <v>18</v>
      </c>
      <c r="D388" s="12" t="s">
        <v>890</v>
      </c>
      <c r="E388" s="7" t="s">
        <v>20</v>
      </c>
      <c r="F388" t="s">
        <v>21</v>
      </c>
      <c r="G388" t="s">
        <v>792</v>
      </c>
      <c r="H388" s="5">
        <v>29</v>
      </c>
      <c r="I388" s="5" t="s">
        <v>9</v>
      </c>
      <c r="J388">
        <v>29</v>
      </c>
      <c r="K388" s="13">
        <v>7585</v>
      </c>
      <c r="L388" s="13">
        <v>94.8125</v>
      </c>
      <c r="M388" s="14">
        <v>80</v>
      </c>
      <c r="N388" s="15">
        <v>162</v>
      </c>
      <c r="O388" s="16" t="s">
        <v>1444</v>
      </c>
      <c r="P388" s="6">
        <v>21.35794330916282</v>
      </c>
      <c r="Q388" s="6">
        <v>2.0249999999999999</v>
      </c>
      <c r="R388" s="12"/>
      <c r="S388" s="12"/>
    </row>
    <row r="389" spans="1:19" x14ac:dyDescent="0.25">
      <c r="A389" t="s">
        <v>23</v>
      </c>
      <c r="B389" t="s">
        <v>18</v>
      </c>
      <c r="D389" s="7" t="s">
        <v>890</v>
      </c>
      <c r="E389" s="7" t="s">
        <v>20</v>
      </c>
      <c r="F389" t="s">
        <v>21</v>
      </c>
      <c r="G389" t="s">
        <v>792</v>
      </c>
      <c r="H389" s="5">
        <v>29</v>
      </c>
      <c r="I389" s="5" t="s">
        <v>9</v>
      </c>
      <c r="J389">
        <v>29</v>
      </c>
      <c r="K389" s="8">
        <v>7736</v>
      </c>
      <c r="L389" s="8">
        <v>104.54054054054055</v>
      </c>
      <c r="M389" s="9">
        <v>74</v>
      </c>
      <c r="N389" s="10">
        <v>455.25</v>
      </c>
      <c r="O389" s="11" t="s">
        <v>1445</v>
      </c>
      <c r="P389" s="6">
        <v>58.848241985522236</v>
      </c>
      <c r="Q389" s="6">
        <v>6.1520270270270272</v>
      </c>
      <c r="R389" s="7"/>
      <c r="S389" s="11"/>
    </row>
    <row r="390" spans="1:19" x14ac:dyDescent="0.25">
      <c r="A390" t="s">
        <v>23</v>
      </c>
      <c r="B390" t="s">
        <v>18</v>
      </c>
      <c r="D390" s="12" t="s">
        <v>890</v>
      </c>
      <c r="E390" s="7" t="s">
        <v>20</v>
      </c>
      <c r="F390" t="s">
        <v>21</v>
      </c>
      <c r="G390" t="s">
        <v>792</v>
      </c>
      <c r="H390" s="5">
        <v>29</v>
      </c>
      <c r="I390" s="5" t="s">
        <v>9</v>
      </c>
      <c r="J390">
        <v>29</v>
      </c>
      <c r="K390" s="13">
        <v>8110</v>
      </c>
      <c r="L390" s="13">
        <v>101.375</v>
      </c>
      <c r="M390" s="14">
        <v>80</v>
      </c>
      <c r="N390" s="15">
        <v>199.99</v>
      </c>
      <c r="O390" s="12" t="s">
        <v>1446</v>
      </c>
      <c r="P390" s="6">
        <v>24.659679408138103</v>
      </c>
      <c r="Q390" s="6">
        <v>2.4998750000000003</v>
      </c>
      <c r="R390" s="12"/>
      <c r="S390" s="12"/>
    </row>
    <row r="391" spans="1:19" x14ac:dyDescent="0.25">
      <c r="A391" t="s">
        <v>23</v>
      </c>
      <c r="B391" t="s">
        <v>18</v>
      </c>
      <c r="D391" s="7" t="s">
        <v>890</v>
      </c>
      <c r="E391" s="7" t="s">
        <v>25</v>
      </c>
      <c r="F391" t="s">
        <v>21</v>
      </c>
      <c r="G391" t="s">
        <v>792</v>
      </c>
      <c r="H391" s="5">
        <v>29</v>
      </c>
      <c r="I391" s="5" t="s">
        <v>9</v>
      </c>
      <c r="J391">
        <v>29</v>
      </c>
      <c r="K391" s="8">
        <v>8400</v>
      </c>
      <c r="L391" s="8">
        <v>93.333333333333329</v>
      </c>
      <c r="M391" s="9">
        <v>90</v>
      </c>
      <c r="N391" s="10">
        <v>372.65</v>
      </c>
      <c r="O391" s="11" t="s">
        <v>1447</v>
      </c>
      <c r="P391" s="6">
        <v>44.363095238095234</v>
      </c>
      <c r="Q391" s="6">
        <v>4.1405555555555553</v>
      </c>
      <c r="R391" s="7"/>
      <c r="S391" s="11"/>
    </row>
    <row r="392" spans="1:19" x14ac:dyDescent="0.25">
      <c r="A392" t="s">
        <v>23</v>
      </c>
      <c r="B392" t="s">
        <v>18</v>
      </c>
      <c r="D392" s="12" t="s">
        <v>890</v>
      </c>
      <c r="E392" s="7" t="s">
        <v>25</v>
      </c>
      <c r="F392" t="s">
        <v>21</v>
      </c>
      <c r="G392" t="s">
        <v>792</v>
      </c>
      <c r="H392" s="5">
        <v>29</v>
      </c>
      <c r="I392" s="5" t="s">
        <v>9</v>
      </c>
      <c r="J392">
        <v>29</v>
      </c>
      <c r="K392" s="13">
        <v>8400</v>
      </c>
      <c r="L392" s="13">
        <v>93.333333333333329</v>
      </c>
      <c r="M392" s="14">
        <v>90</v>
      </c>
      <c r="N392" s="15">
        <v>412.32</v>
      </c>
      <c r="O392" s="16" t="s">
        <v>1448</v>
      </c>
      <c r="P392" s="6">
        <v>49.085714285714289</v>
      </c>
      <c r="Q392" s="6">
        <v>4.5813333333333333</v>
      </c>
      <c r="R392" s="12"/>
      <c r="S392" s="16"/>
    </row>
    <row r="393" spans="1:19" x14ac:dyDescent="0.25">
      <c r="A393" t="s">
        <v>23</v>
      </c>
      <c r="B393" t="s">
        <v>18</v>
      </c>
      <c r="D393" s="7" t="s">
        <v>890</v>
      </c>
      <c r="E393" s="7" t="s">
        <v>20</v>
      </c>
      <c r="F393" t="s">
        <v>21</v>
      </c>
      <c r="G393" t="s">
        <v>792</v>
      </c>
      <c r="H393" s="5">
        <v>29</v>
      </c>
      <c r="I393" s="5" t="s">
        <v>9</v>
      </c>
      <c r="J393">
        <v>29</v>
      </c>
      <c r="K393" s="8">
        <v>8400</v>
      </c>
      <c r="L393" s="8">
        <v>93.333333333333329</v>
      </c>
      <c r="M393" s="9">
        <v>90</v>
      </c>
      <c r="N393" s="10">
        <v>213.16</v>
      </c>
      <c r="O393" s="11" t="s">
        <v>1449</v>
      </c>
      <c r="P393" s="6">
        <v>25.376190476190477</v>
      </c>
      <c r="Q393" s="6">
        <v>2.3684444444444446</v>
      </c>
      <c r="R393" s="7"/>
      <c r="S393" s="11"/>
    </row>
    <row r="394" spans="1:19" x14ac:dyDescent="0.25">
      <c r="A394" t="s">
        <v>23</v>
      </c>
      <c r="B394" t="s">
        <v>18</v>
      </c>
      <c r="D394" s="12" t="s">
        <v>890</v>
      </c>
      <c r="E394" s="7" t="s">
        <v>37</v>
      </c>
      <c r="F394" t="s">
        <v>21</v>
      </c>
      <c r="G394" t="s">
        <v>792</v>
      </c>
      <c r="H394" s="5">
        <v>29</v>
      </c>
      <c r="I394" s="5" t="s">
        <v>9</v>
      </c>
      <c r="J394">
        <v>29</v>
      </c>
      <c r="K394" s="13">
        <v>8910</v>
      </c>
      <c r="L394" s="13">
        <v>81</v>
      </c>
      <c r="M394" s="14">
        <v>110</v>
      </c>
      <c r="N394" s="15">
        <v>179.99</v>
      </c>
      <c r="O394" s="16" t="s">
        <v>1450</v>
      </c>
      <c r="P394" s="6">
        <v>20.200897867564535</v>
      </c>
      <c r="Q394" s="6">
        <v>1.6362727272727273</v>
      </c>
      <c r="R394" s="12"/>
      <c r="S394" s="16"/>
    </row>
    <row r="395" spans="1:19" x14ac:dyDescent="0.25">
      <c r="A395" t="s">
        <v>23</v>
      </c>
      <c r="B395" t="s">
        <v>18</v>
      </c>
      <c r="D395" s="7" t="s">
        <v>890</v>
      </c>
      <c r="E395" s="7" t="s">
        <v>25</v>
      </c>
      <c r="F395" t="s">
        <v>21</v>
      </c>
      <c r="G395" t="s">
        <v>792</v>
      </c>
      <c r="H395" s="5">
        <v>30</v>
      </c>
      <c r="I395" s="5" t="s">
        <v>9</v>
      </c>
      <c r="J395">
        <v>30</v>
      </c>
      <c r="K395" s="8">
        <v>9000</v>
      </c>
      <c r="L395" s="8">
        <v>90</v>
      </c>
      <c r="M395" s="9">
        <v>100</v>
      </c>
      <c r="N395" s="10">
        <v>69.55</v>
      </c>
      <c r="O395" s="11" t="s">
        <v>1451</v>
      </c>
      <c r="P395" s="6">
        <v>7.7277777777777779</v>
      </c>
      <c r="Q395" s="6">
        <v>0.69550000000000001</v>
      </c>
      <c r="R395" s="7"/>
      <c r="S395" s="11"/>
    </row>
    <row r="396" spans="1:19" x14ac:dyDescent="0.25">
      <c r="A396" t="s">
        <v>23</v>
      </c>
      <c r="B396" t="s">
        <v>18</v>
      </c>
      <c r="D396" s="12" t="s">
        <v>890</v>
      </c>
      <c r="E396" s="7" t="s">
        <v>20</v>
      </c>
      <c r="F396" t="s">
        <v>21</v>
      </c>
      <c r="G396" t="s">
        <v>792</v>
      </c>
      <c r="H396" s="5">
        <v>30</v>
      </c>
      <c r="I396" s="5" t="s">
        <v>9</v>
      </c>
      <c r="J396">
        <v>30</v>
      </c>
      <c r="K396" s="13">
        <v>9162</v>
      </c>
      <c r="L396" s="13">
        <v>91.62</v>
      </c>
      <c r="M396" s="14">
        <v>100</v>
      </c>
      <c r="N396" s="15">
        <v>209</v>
      </c>
      <c r="O396" s="16" t="s">
        <v>1452</v>
      </c>
      <c r="P396" s="6">
        <v>22.811613184894128</v>
      </c>
      <c r="Q396" s="6">
        <v>2.09</v>
      </c>
      <c r="R396" s="12"/>
      <c r="S396" s="16"/>
    </row>
    <row r="397" spans="1:19" x14ac:dyDescent="0.25">
      <c r="A397" t="s">
        <v>23</v>
      </c>
      <c r="B397" t="s">
        <v>18</v>
      </c>
      <c r="D397" s="7" t="s">
        <v>890</v>
      </c>
      <c r="E397" s="7" t="s">
        <v>20</v>
      </c>
      <c r="F397" t="s">
        <v>21</v>
      </c>
      <c r="G397" t="s">
        <v>792</v>
      </c>
      <c r="H397" s="5">
        <v>30</v>
      </c>
      <c r="I397" s="5" t="s">
        <v>9</v>
      </c>
      <c r="J397">
        <v>30</v>
      </c>
      <c r="K397" s="8">
        <v>9300</v>
      </c>
      <c r="L397" s="8">
        <v>106.89655172413794</v>
      </c>
      <c r="M397" s="9">
        <v>87</v>
      </c>
      <c r="N397" s="10">
        <v>259.99</v>
      </c>
      <c r="O397" s="7" t="s">
        <v>1453</v>
      </c>
      <c r="P397" s="6">
        <v>27.955913978494625</v>
      </c>
      <c r="Q397" s="6">
        <v>2.9883908045977012</v>
      </c>
      <c r="R397" s="7"/>
      <c r="S397" s="11"/>
    </row>
    <row r="398" spans="1:19" x14ac:dyDescent="0.25">
      <c r="A398" t="s">
        <v>23</v>
      </c>
      <c r="B398" t="s">
        <v>18</v>
      </c>
      <c r="D398" s="12" t="s">
        <v>890</v>
      </c>
      <c r="E398" s="7" t="s">
        <v>37</v>
      </c>
      <c r="F398" t="s">
        <v>21</v>
      </c>
      <c r="G398" t="s">
        <v>792</v>
      </c>
      <c r="H398" s="5">
        <v>30</v>
      </c>
      <c r="I398" s="5" t="s">
        <v>9</v>
      </c>
      <c r="J398">
        <v>30</v>
      </c>
      <c r="K398" s="13">
        <v>9534</v>
      </c>
      <c r="L398" s="13">
        <v>87.467889908256879</v>
      </c>
      <c r="M398" s="14">
        <v>109</v>
      </c>
      <c r="N398" s="15">
        <v>56</v>
      </c>
      <c r="O398" s="16" t="s">
        <v>1454</v>
      </c>
      <c r="P398" s="6">
        <v>5.8737151248164459</v>
      </c>
      <c r="Q398" s="6">
        <v>0.51376146788990829</v>
      </c>
      <c r="R398" s="12"/>
      <c r="S398" s="12"/>
    </row>
    <row r="399" spans="1:19" x14ac:dyDescent="0.25">
      <c r="A399" t="s">
        <v>23</v>
      </c>
      <c r="B399" t="s">
        <v>18</v>
      </c>
      <c r="D399" s="7" t="s">
        <v>890</v>
      </c>
      <c r="E399" s="7" t="s">
        <v>25</v>
      </c>
      <c r="F399" t="s">
        <v>21</v>
      </c>
      <c r="G399" t="s">
        <v>792</v>
      </c>
      <c r="H399" s="5">
        <v>30</v>
      </c>
      <c r="I399" s="5" t="s">
        <v>9</v>
      </c>
      <c r="J399">
        <v>30</v>
      </c>
      <c r="K399" s="8">
        <v>9600</v>
      </c>
      <c r="L399" s="8">
        <v>120</v>
      </c>
      <c r="M399" s="9">
        <v>80</v>
      </c>
      <c r="N399" s="10">
        <v>258.26</v>
      </c>
      <c r="O399" s="11" t="s">
        <v>1455</v>
      </c>
      <c r="P399" s="6">
        <v>26.902083333333334</v>
      </c>
      <c r="Q399" s="6">
        <v>3.2282500000000001</v>
      </c>
      <c r="R399" s="7"/>
      <c r="S399" s="7"/>
    </row>
    <row r="400" spans="1:19" x14ac:dyDescent="0.25">
      <c r="A400" t="s">
        <v>23</v>
      </c>
      <c r="B400" t="s">
        <v>18</v>
      </c>
      <c r="D400" s="12" t="s">
        <v>890</v>
      </c>
      <c r="E400" s="7" t="s">
        <v>37</v>
      </c>
      <c r="F400" t="s">
        <v>21</v>
      </c>
      <c r="G400" t="s">
        <v>792</v>
      </c>
      <c r="H400" s="5">
        <v>30</v>
      </c>
      <c r="I400" s="5" t="s">
        <v>9</v>
      </c>
      <c r="J400">
        <v>30</v>
      </c>
      <c r="K400" s="13">
        <v>10000</v>
      </c>
      <c r="L400" s="13">
        <v>83.333333333333329</v>
      </c>
      <c r="M400" s="14">
        <v>120</v>
      </c>
      <c r="N400" s="15">
        <v>187.38</v>
      </c>
      <c r="O400" s="16" t="s">
        <v>1456</v>
      </c>
      <c r="P400" s="6">
        <v>18.738</v>
      </c>
      <c r="Q400" s="6">
        <v>1.5614999999999999</v>
      </c>
      <c r="R400" s="12"/>
      <c r="S400" s="16"/>
    </row>
    <row r="401" spans="1:19" x14ac:dyDescent="0.25">
      <c r="A401" t="s">
        <v>23</v>
      </c>
      <c r="B401" t="s">
        <v>18</v>
      </c>
      <c r="D401" s="7" t="s">
        <v>890</v>
      </c>
      <c r="E401" s="7" t="s">
        <v>20</v>
      </c>
      <c r="F401" t="s">
        <v>21</v>
      </c>
      <c r="G401" t="s">
        <v>792</v>
      </c>
      <c r="H401" s="5">
        <v>30</v>
      </c>
      <c r="I401" s="5" t="s">
        <v>9</v>
      </c>
      <c r="J401">
        <v>30</v>
      </c>
      <c r="K401" s="8">
        <v>10100</v>
      </c>
      <c r="L401" s="8">
        <v>101</v>
      </c>
      <c r="M401" s="9">
        <v>100</v>
      </c>
      <c r="N401" s="10">
        <v>149.99</v>
      </c>
      <c r="O401" s="11" t="s">
        <v>1457</v>
      </c>
      <c r="P401" s="6">
        <v>14.850495049504952</v>
      </c>
      <c r="Q401" s="6">
        <v>1.4999</v>
      </c>
      <c r="R401" s="7"/>
      <c r="S401" s="11"/>
    </row>
    <row r="402" spans="1:19" x14ac:dyDescent="0.25">
      <c r="A402" t="s">
        <v>23</v>
      </c>
      <c r="B402" t="s">
        <v>18</v>
      </c>
      <c r="D402" s="12" t="s">
        <v>890</v>
      </c>
      <c r="E402" s="7" t="s">
        <v>20</v>
      </c>
      <c r="F402" t="s">
        <v>21</v>
      </c>
      <c r="G402" t="s">
        <v>792</v>
      </c>
      <c r="H402" s="5">
        <v>30</v>
      </c>
      <c r="I402" s="5" t="s">
        <v>9</v>
      </c>
      <c r="J402">
        <v>30</v>
      </c>
      <c r="K402" s="13">
        <v>10505</v>
      </c>
      <c r="L402" s="13">
        <v>96.376146788990823</v>
      </c>
      <c r="M402" s="14">
        <v>109</v>
      </c>
      <c r="N402" s="15">
        <v>653.49</v>
      </c>
      <c r="O402" s="16" t="s">
        <v>1458</v>
      </c>
      <c r="P402" s="6">
        <v>62.207520228462641</v>
      </c>
      <c r="Q402" s="6">
        <v>5.9953211009174314</v>
      </c>
      <c r="R402" s="12"/>
      <c r="S402" s="12"/>
    </row>
    <row r="403" spans="1:19" x14ac:dyDescent="0.25">
      <c r="A403" t="s">
        <v>23</v>
      </c>
      <c r="B403" t="s">
        <v>18</v>
      </c>
      <c r="D403" s="7" t="s">
        <v>890</v>
      </c>
      <c r="E403" s="7" t="s">
        <v>20</v>
      </c>
      <c r="F403" t="s">
        <v>21</v>
      </c>
      <c r="G403" t="s">
        <v>792</v>
      </c>
      <c r="H403" s="5">
        <v>31</v>
      </c>
      <c r="I403" s="5" t="s">
        <v>9</v>
      </c>
      <c r="J403">
        <v>31</v>
      </c>
      <c r="K403" s="8">
        <v>11760</v>
      </c>
      <c r="L403" s="8">
        <v>98</v>
      </c>
      <c r="M403" s="9">
        <v>120</v>
      </c>
      <c r="N403" s="10">
        <v>294</v>
      </c>
      <c r="O403" s="11" t="s">
        <v>1459</v>
      </c>
      <c r="P403" s="6">
        <v>25</v>
      </c>
      <c r="Q403" s="6">
        <v>2.4500000000000002</v>
      </c>
      <c r="R403" s="7"/>
      <c r="S403" s="11"/>
    </row>
    <row r="404" spans="1:19" x14ac:dyDescent="0.25">
      <c r="A404" t="s">
        <v>23</v>
      </c>
      <c r="B404" t="s">
        <v>18</v>
      </c>
      <c r="D404" s="12" t="s">
        <v>890</v>
      </c>
      <c r="E404" s="7" t="s">
        <v>20</v>
      </c>
      <c r="F404" t="s">
        <v>21</v>
      </c>
      <c r="G404" t="s">
        <v>792</v>
      </c>
      <c r="H404" s="5">
        <v>31</v>
      </c>
      <c r="I404" s="5" t="s">
        <v>9</v>
      </c>
      <c r="J404">
        <v>31</v>
      </c>
      <c r="K404" s="13">
        <v>12673</v>
      </c>
      <c r="L404" s="13">
        <v>93.874074074074073</v>
      </c>
      <c r="M404" s="14">
        <v>135</v>
      </c>
      <c r="N404" s="15">
        <v>239</v>
      </c>
      <c r="O404" s="16" t="s">
        <v>1460</v>
      </c>
      <c r="P404" s="6">
        <v>18.858991556853152</v>
      </c>
      <c r="Q404" s="6">
        <v>1.7703703703703704</v>
      </c>
      <c r="R404" s="12"/>
      <c r="S404" s="16"/>
    </row>
    <row r="405" spans="1:19" x14ac:dyDescent="0.25">
      <c r="A405" t="s">
        <v>23</v>
      </c>
      <c r="B405" t="s">
        <v>18</v>
      </c>
      <c r="D405" s="7" t="s">
        <v>890</v>
      </c>
      <c r="E405" s="7" t="s">
        <v>37</v>
      </c>
      <c r="F405" t="s">
        <v>21</v>
      </c>
      <c r="G405" t="s">
        <v>792</v>
      </c>
      <c r="H405" s="5">
        <v>31</v>
      </c>
      <c r="I405" s="5" t="s">
        <v>9</v>
      </c>
      <c r="J405">
        <v>31</v>
      </c>
      <c r="K405" s="8">
        <v>12769</v>
      </c>
      <c r="L405" s="8">
        <v>85.126666666666665</v>
      </c>
      <c r="M405" s="9">
        <v>150</v>
      </c>
      <c r="N405" s="10">
        <v>586.36</v>
      </c>
      <c r="O405" s="11" t="s">
        <v>1461</v>
      </c>
      <c r="P405" s="6">
        <v>45.920588926305896</v>
      </c>
      <c r="Q405" s="6">
        <v>3.9090666666666669</v>
      </c>
      <c r="R405" s="7"/>
      <c r="S405" s="11"/>
    </row>
    <row r="406" spans="1:19" x14ac:dyDescent="0.25">
      <c r="A406" t="s">
        <v>23</v>
      </c>
      <c r="B406" t="s">
        <v>18</v>
      </c>
      <c r="D406" s="12" t="s">
        <v>890</v>
      </c>
      <c r="E406" s="7" t="s">
        <v>37</v>
      </c>
      <c r="F406" t="s">
        <v>21</v>
      </c>
      <c r="G406" t="s">
        <v>792</v>
      </c>
      <c r="H406" s="5">
        <v>31</v>
      </c>
      <c r="I406" s="5" t="s">
        <v>9</v>
      </c>
      <c r="J406">
        <v>31</v>
      </c>
      <c r="K406" s="13">
        <v>12769</v>
      </c>
      <c r="L406" s="13">
        <v>85.126666666666665</v>
      </c>
      <c r="M406" s="14">
        <v>150</v>
      </c>
      <c r="N406" s="15">
        <v>503.56</v>
      </c>
      <c r="O406" s="16" t="s">
        <v>1462</v>
      </c>
      <c r="P406" s="6">
        <v>39.436134387970867</v>
      </c>
      <c r="Q406" s="6">
        <v>3.3570666666666669</v>
      </c>
      <c r="R406" s="12"/>
      <c r="S406" s="16"/>
    </row>
    <row r="407" spans="1:19" x14ac:dyDescent="0.25">
      <c r="A407" t="s">
        <v>23</v>
      </c>
      <c r="B407" t="s">
        <v>18</v>
      </c>
      <c r="D407" s="7" t="s">
        <v>890</v>
      </c>
      <c r="E407" s="7" t="s">
        <v>37</v>
      </c>
      <c r="F407" t="s">
        <v>21</v>
      </c>
      <c r="G407" t="s">
        <v>792</v>
      </c>
      <c r="H407" s="5">
        <v>31</v>
      </c>
      <c r="I407" s="5" t="s">
        <v>9</v>
      </c>
      <c r="J407">
        <v>31</v>
      </c>
      <c r="K407" s="8">
        <v>13500</v>
      </c>
      <c r="L407" s="8">
        <v>90</v>
      </c>
      <c r="M407" s="9">
        <v>150</v>
      </c>
      <c r="N407" s="10">
        <v>299.99</v>
      </c>
      <c r="O407" s="7" t="s">
        <v>1463</v>
      </c>
      <c r="P407" s="6">
        <v>22.221481481481479</v>
      </c>
      <c r="Q407" s="6">
        <v>1.9999333333333333</v>
      </c>
      <c r="R407" s="7"/>
      <c r="S407" s="11"/>
    </row>
    <row r="408" spans="1:19" x14ac:dyDescent="0.25">
      <c r="A408" t="s">
        <v>23</v>
      </c>
      <c r="B408" t="s">
        <v>18</v>
      </c>
      <c r="D408" s="12" t="s">
        <v>890</v>
      </c>
      <c r="E408" s="7" t="s">
        <v>20</v>
      </c>
      <c r="F408" t="s">
        <v>21</v>
      </c>
      <c r="G408" t="s">
        <v>792</v>
      </c>
      <c r="H408" s="5">
        <v>31</v>
      </c>
      <c r="I408" s="5" t="s">
        <v>9</v>
      </c>
      <c r="J408">
        <v>31</v>
      </c>
      <c r="K408" s="13">
        <v>13501</v>
      </c>
      <c r="L408" s="13">
        <v>90.006666666666661</v>
      </c>
      <c r="M408" s="14">
        <v>150</v>
      </c>
      <c r="N408" s="15">
        <v>488.89</v>
      </c>
      <c r="O408" s="16" t="s">
        <v>1464</v>
      </c>
      <c r="P408" s="6">
        <v>36.211391748759347</v>
      </c>
      <c r="Q408" s="6">
        <v>3.2592666666666665</v>
      </c>
      <c r="R408" s="12"/>
      <c r="S408" s="16"/>
    </row>
    <row r="409" spans="1:19" x14ac:dyDescent="0.25">
      <c r="A409" t="s">
        <v>23</v>
      </c>
      <c r="B409" t="s">
        <v>18</v>
      </c>
      <c r="D409" s="7" t="s">
        <v>890</v>
      </c>
      <c r="E409" s="7" t="s">
        <v>20</v>
      </c>
      <c r="F409" t="s">
        <v>21</v>
      </c>
      <c r="G409" t="s">
        <v>792</v>
      </c>
      <c r="H409" s="5">
        <v>31</v>
      </c>
      <c r="I409" s="5" t="s">
        <v>9</v>
      </c>
      <c r="J409">
        <v>31</v>
      </c>
      <c r="K409" s="8">
        <v>13501</v>
      </c>
      <c r="L409" s="8">
        <v>90.006666666666661</v>
      </c>
      <c r="M409" s="9">
        <v>150</v>
      </c>
      <c r="N409" s="10">
        <v>560.36</v>
      </c>
      <c r="O409" s="11" t="s">
        <v>1465</v>
      </c>
      <c r="P409" s="6">
        <v>41.50507369824458</v>
      </c>
      <c r="Q409" s="6">
        <v>3.7357333333333336</v>
      </c>
      <c r="R409" s="7"/>
      <c r="S409" s="11"/>
    </row>
    <row r="410" spans="1:19" x14ac:dyDescent="0.25">
      <c r="A410" t="s">
        <v>23</v>
      </c>
      <c r="B410" t="s">
        <v>18</v>
      </c>
      <c r="D410" s="7" t="s">
        <v>890</v>
      </c>
      <c r="E410" s="7" t="s">
        <v>37</v>
      </c>
      <c r="F410" t="s">
        <v>21</v>
      </c>
      <c r="G410" t="s">
        <v>792</v>
      </c>
      <c r="H410" s="5">
        <v>33</v>
      </c>
      <c r="I410" s="5" t="s">
        <v>9</v>
      </c>
      <c r="J410">
        <v>33</v>
      </c>
      <c r="K410" s="8">
        <v>24600</v>
      </c>
      <c r="L410" s="8">
        <v>79.354838709677423</v>
      </c>
      <c r="M410" s="9">
        <v>310</v>
      </c>
      <c r="N410" s="10">
        <v>429.99</v>
      </c>
      <c r="O410" s="7" t="s">
        <v>222</v>
      </c>
      <c r="P410" s="6">
        <v>17.479268292682924</v>
      </c>
      <c r="Q410" s="6">
        <v>1.3870645161290323</v>
      </c>
      <c r="R410" s="12"/>
      <c r="S410" s="16"/>
    </row>
    <row r="411" spans="1:19" x14ac:dyDescent="0.25">
      <c r="A411" t="s">
        <v>23</v>
      </c>
      <c r="B411" t="s">
        <v>18</v>
      </c>
      <c r="D411" s="21" t="s">
        <v>890</v>
      </c>
      <c r="E411" s="7" t="s">
        <v>25</v>
      </c>
      <c r="F411" t="s">
        <v>21</v>
      </c>
      <c r="G411" t="s">
        <v>792</v>
      </c>
      <c r="H411" s="5">
        <v>26</v>
      </c>
      <c r="I411" s="5" t="s">
        <v>9</v>
      </c>
      <c r="J411">
        <v>26</v>
      </c>
      <c r="K411" s="13">
        <v>1600</v>
      </c>
      <c r="L411" s="13">
        <v>94.117647058823536</v>
      </c>
      <c r="M411" s="14">
        <v>17</v>
      </c>
      <c r="N411" s="15">
        <v>722.55</v>
      </c>
      <c r="O411" s="21" t="s">
        <v>1466</v>
      </c>
      <c r="P411" s="6">
        <v>451.59374999999994</v>
      </c>
      <c r="Q411" s="6">
        <v>42.502941176470586</v>
      </c>
      <c r="R411" s="7"/>
      <c r="S411" s="11"/>
    </row>
    <row r="412" spans="1:19" x14ac:dyDescent="0.25">
      <c r="A412" t="s">
        <v>23</v>
      </c>
      <c r="B412" t="s">
        <v>18</v>
      </c>
      <c r="D412" s="25" t="s">
        <v>890</v>
      </c>
      <c r="E412" s="7" t="s">
        <v>25</v>
      </c>
      <c r="F412" t="s">
        <v>21</v>
      </c>
      <c r="G412" t="s">
        <v>792</v>
      </c>
      <c r="H412" s="5">
        <v>31</v>
      </c>
      <c r="I412" s="5" t="s">
        <v>9</v>
      </c>
      <c r="J412">
        <v>31</v>
      </c>
      <c r="K412" s="8">
        <v>13500</v>
      </c>
      <c r="L412" s="8">
        <v>90</v>
      </c>
      <c r="M412" s="9">
        <v>150</v>
      </c>
      <c r="N412" s="10">
        <v>689.99</v>
      </c>
      <c r="O412" s="25" t="s">
        <v>1467</v>
      </c>
      <c r="P412" s="6">
        <v>51.110370370370369</v>
      </c>
      <c r="Q412" s="6">
        <v>4.5999333333333334</v>
      </c>
      <c r="R412" s="12"/>
      <c r="S412" s="16"/>
    </row>
    <row r="413" spans="1:19" x14ac:dyDescent="0.25">
      <c r="A413" t="s">
        <v>23</v>
      </c>
      <c r="B413" t="s">
        <v>18</v>
      </c>
      <c r="D413" s="27" t="s">
        <v>890</v>
      </c>
      <c r="E413" s="7" t="s">
        <v>25</v>
      </c>
      <c r="F413" t="s">
        <v>21</v>
      </c>
      <c r="G413" t="s">
        <v>792</v>
      </c>
      <c r="H413" s="5">
        <v>28</v>
      </c>
      <c r="I413" s="5" t="s">
        <v>9</v>
      </c>
      <c r="J413">
        <v>28</v>
      </c>
      <c r="K413" s="13">
        <v>5000</v>
      </c>
      <c r="L413" s="13">
        <v>64.102564102564102</v>
      </c>
      <c r="M413" s="14">
        <v>78</v>
      </c>
      <c r="N413" s="15">
        <v>650.99</v>
      </c>
      <c r="O413" s="27" t="s">
        <v>1468</v>
      </c>
      <c r="P413" s="6">
        <v>130.19800000000001</v>
      </c>
      <c r="Q413" s="6">
        <v>8.3460256410256406</v>
      </c>
      <c r="R413" s="7"/>
      <c r="S413" s="11"/>
    </row>
    <row r="414" spans="1:19" x14ac:dyDescent="0.25">
      <c r="A414" t="s">
        <v>23</v>
      </c>
      <c r="B414" t="s">
        <v>18</v>
      </c>
      <c r="D414" s="25" t="s">
        <v>890</v>
      </c>
      <c r="E414" s="7" t="s">
        <v>25</v>
      </c>
      <c r="F414" t="s">
        <v>21</v>
      </c>
      <c r="G414" t="s">
        <v>792</v>
      </c>
      <c r="H414" s="5">
        <v>27</v>
      </c>
      <c r="I414" s="5" t="s">
        <v>9</v>
      </c>
      <c r="J414">
        <v>27</v>
      </c>
      <c r="K414" s="8">
        <v>3700</v>
      </c>
      <c r="L414" s="8">
        <v>50</v>
      </c>
      <c r="M414" s="9">
        <v>74</v>
      </c>
      <c r="N414" s="10">
        <v>624.99</v>
      </c>
      <c r="O414" s="25" t="s">
        <v>1469</v>
      </c>
      <c r="P414" s="6">
        <v>168.91621621621621</v>
      </c>
      <c r="Q414" s="6">
        <v>8.4458108108108103</v>
      </c>
      <c r="R414" s="12"/>
      <c r="S414" s="12"/>
    </row>
    <row r="415" spans="1:19" x14ac:dyDescent="0.25">
      <c r="A415" t="s">
        <v>23</v>
      </c>
      <c r="B415" t="s">
        <v>18</v>
      </c>
      <c r="D415" s="21" t="s">
        <v>890</v>
      </c>
      <c r="E415" s="7" t="s">
        <v>20</v>
      </c>
      <c r="F415" t="s">
        <v>21</v>
      </c>
      <c r="G415" t="s">
        <v>792</v>
      </c>
      <c r="H415" s="5">
        <v>27</v>
      </c>
      <c r="I415" s="5" t="s">
        <v>9</v>
      </c>
      <c r="J415">
        <v>27</v>
      </c>
      <c r="K415" s="13">
        <v>4000</v>
      </c>
      <c r="L415" s="13">
        <v>100</v>
      </c>
      <c r="M415" s="14">
        <v>40</v>
      </c>
      <c r="N415" s="15">
        <v>614.86</v>
      </c>
      <c r="O415" s="21" t="s">
        <v>1470</v>
      </c>
      <c r="P415" s="6">
        <v>153.715</v>
      </c>
      <c r="Q415" s="6">
        <v>15.371500000000001</v>
      </c>
      <c r="R415" s="7"/>
      <c r="S415" s="11"/>
    </row>
    <row r="416" spans="1:19" x14ac:dyDescent="0.25">
      <c r="A416" t="s">
        <v>23</v>
      </c>
      <c r="B416" t="s">
        <v>18</v>
      </c>
      <c r="D416" s="7" t="s">
        <v>890</v>
      </c>
      <c r="E416" s="7" t="s">
        <v>20</v>
      </c>
      <c r="F416" t="s">
        <v>21</v>
      </c>
      <c r="G416" t="s">
        <v>792</v>
      </c>
      <c r="H416" s="5">
        <v>31</v>
      </c>
      <c r="I416" s="5" t="s">
        <v>9</v>
      </c>
      <c r="J416">
        <v>31</v>
      </c>
      <c r="K416" s="8">
        <v>13501</v>
      </c>
      <c r="L416" s="8">
        <v>90.006666666666661</v>
      </c>
      <c r="M416" s="9">
        <v>150</v>
      </c>
      <c r="N416" s="10">
        <v>560.36</v>
      </c>
      <c r="O416" s="11" t="s">
        <v>1465</v>
      </c>
      <c r="P416" s="6">
        <v>41.50507369824458</v>
      </c>
      <c r="Q416" s="6">
        <v>3.7357333333333336</v>
      </c>
      <c r="R416" s="12"/>
      <c r="S416" s="16"/>
    </row>
    <row r="417" spans="1:19" x14ac:dyDescent="0.25">
      <c r="A417" t="s">
        <v>23</v>
      </c>
      <c r="B417" t="s">
        <v>18</v>
      </c>
      <c r="D417" s="27" t="s">
        <v>890</v>
      </c>
      <c r="E417" s="7" t="s">
        <v>20</v>
      </c>
      <c r="F417" t="s">
        <v>21</v>
      </c>
      <c r="G417" t="s">
        <v>792</v>
      </c>
      <c r="H417" s="5">
        <v>28</v>
      </c>
      <c r="I417" s="5" t="s">
        <v>9</v>
      </c>
      <c r="J417">
        <v>28</v>
      </c>
      <c r="K417" s="13">
        <v>4500</v>
      </c>
      <c r="L417" s="13">
        <v>112.5</v>
      </c>
      <c r="M417" s="14">
        <v>40</v>
      </c>
      <c r="N417" s="15">
        <v>539</v>
      </c>
      <c r="O417" s="27" t="s">
        <v>1471</v>
      </c>
      <c r="P417" s="6">
        <v>119.77777777777777</v>
      </c>
      <c r="Q417" s="6">
        <v>13.475</v>
      </c>
      <c r="R417" s="7"/>
      <c r="S417" s="11"/>
    </row>
    <row r="418" spans="1:19" x14ac:dyDescent="0.25">
      <c r="A418" t="s">
        <v>23</v>
      </c>
      <c r="B418" t="s">
        <v>18</v>
      </c>
      <c r="D418" s="23" t="s">
        <v>890</v>
      </c>
      <c r="E418" s="7" t="s">
        <v>25</v>
      </c>
      <c r="F418" t="s">
        <v>21</v>
      </c>
      <c r="G418" t="s">
        <v>792</v>
      </c>
      <c r="H418" s="5">
        <v>28</v>
      </c>
      <c r="I418" s="5" t="s">
        <v>9</v>
      </c>
      <c r="J418">
        <v>28</v>
      </c>
      <c r="K418" s="8">
        <v>5157</v>
      </c>
      <c r="L418" s="8">
        <v>75.838235294117652</v>
      </c>
      <c r="M418" s="9">
        <v>68</v>
      </c>
      <c r="N418" s="10">
        <v>525.33000000000004</v>
      </c>
      <c r="O418" s="23" t="s">
        <v>1472</v>
      </c>
      <c r="P418" s="6">
        <v>101.86736474694591</v>
      </c>
      <c r="Q418" s="6">
        <v>7.7254411764705893</v>
      </c>
      <c r="R418" s="12"/>
      <c r="S418" s="12"/>
    </row>
    <row r="419" spans="1:19" x14ac:dyDescent="0.25">
      <c r="A419" t="s">
        <v>23</v>
      </c>
      <c r="B419" t="s">
        <v>18</v>
      </c>
      <c r="D419" s="27" t="s">
        <v>890</v>
      </c>
      <c r="E419" s="7" t="s">
        <v>25</v>
      </c>
      <c r="F419" t="s">
        <v>21</v>
      </c>
      <c r="G419" t="s">
        <v>792</v>
      </c>
      <c r="H419" s="5">
        <v>30</v>
      </c>
      <c r="I419" s="5" t="s">
        <v>9</v>
      </c>
      <c r="J419">
        <v>30</v>
      </c>
      <c r="K419" s="13">
        <v>9584</v>
      </c>
      <c r="L419" s="13">
        <v>119.8</v>
      </c>
      <c r="M419" s="14">
        <v>80</v>
      </c>
      <c r="N419" s="15">
        <v>505.71</v>
      </c>
      <c r="O419" s="27" t="s">
        <v>1473</v>
      </c>
      <c r="P419" s="6">
        <v>52.766068447412351</v>
      </c>
      <c r="Q419" s="6">
        <v>6.3213749999999997</v>
      </c>
      <c r="R419" s="7"/>
      <c r="S419" s="7"/>
    </row>
    <row r="420" spans="1:19" x14ac:dyDescent="0.25">
      <c r="A420" t="s">
        <v>23</v>
      </c>
      <c r="B420" t="s">
        <v>18</v>
      </c>
      <c r="D420" s="25" t="s">
        <v>890</v>
      </c>
      <c r="E420" s="7" t="s">
        <v>25</v>
      </c>
      <c r="F420" t="s">
        <v>21</v>
      </c>
      <c r="G420" t="s">
        <v>792</v>
      </c>
      <c r="H420" s="5">
        <v>30</v>
      </c>
      <c r="I420" s="5" t="s">
        <v>9</v>
      </c>
      <c r="J420">
        <v>30</v>
      </c>
      <c r="K420" s="8">
        <v>9584</v>
      </c>
      <c r="L420" s="8">
        <v>119.8</v>
      </c>
      <c r="M420" s="9">
        <v>80</v>
      </c>
      <c r="N420" s="10">
        <v>477.14</v>
      </c>
      <c r="O420" s="25" t="s">
        <v>1474</v>
      </c>
      <c r="P420" s="6">
        <v>49.785058430717861</v>
      </c>
      <c r="Q420" s="6">
        <v>5.9642499999999998</v>
      </c>
      <c r="R420" s="12"/>
      <c r="S420" s="16"/>
    </row>
    <row r="421" spans="1:19" x14ac:dyDescent="0.25">
      <c r="A421" t="s">
        <v>23</v>
      </c>
      <c r="B421" t="s">
        <v>18</v>
      </c>
      <c r="D421" s="27" t="s">
        <v>890</v>
      </c>
      <c r="E421" s="7" t="s">
        <v>25</v>
      </c>
      <c r="F421" t="s">
        <v>21</v>
      </c>
      <c r="G421" t="s">
        <v>792</v>
      </c>
      <c r="H421" s="5">
        <v>30</v>
      </c>
      <c r="I421" s="5" t="s">
        <v>9</v>
      </c>
      <c r="J421">
        <v>30</v>
      </c>
      <c r="K421" s="13">
        <v>9443</v>
      </c>
      <c r="L421" s="13">
        <v>118.03749999999999</v>
      </c>
      <c r="M421" s="14">
        <v>80</v>
      </c>
      <c r="N421" s="15">
        <v>477.14</v>
      </c>
      <c r="O421" s="27" t="s">
        <v>1475</v>
      </c>
      <c r="P421" s="6">
        <v>50.528433760457482</v>
      </c>
      <c r="Q421" s="6">
        <v>5.9642499999999998</v>
      </c>
      <c r="R421" s="7"/>
      <c r="S421" s="11"/>
    </row>
    <row r="422" spans="1:19" x14ac:dyDescent="0.25">
      <c r="A422" t="s">
        <v>23</v>
      </c>
      <c r="B422" t="s">
        <v>18</v>
      </c>
      <c r="D422" s="23" t="s">
        <v>890</v>
      </c>
      <c r="E422" s="7" t="s">
        <v>25</v>
      </c>
      <c r="F422" t="s">
        <v>21</v>
      </c>
      <c r="G422" t="s">
        <v>792</v>
      </c>
      <c r="H422" s="5">
        <v>27</v>
      </c>
      <c r="I422" s="5" t="s">
        <v>9</v>
      </c>
      <c r="J422">
        <v>27</v>
      </c>
      <c r="K422" s="8">
        <v>2810</v>
      </c>
      <c r="L422" s="8">
        <v>93.666666666666671</v>
      </c>
      <c r="M422" s="9">
        <v>30</v>
      </c>
      <c r="N422" s="10">
        <v>468</v>
      </c>
      <c r="O422" s="23" t="s">
        <v>1476</v>
      </c>
      <c r="P422" s="6">
        <v>166.54804270462634</v>
      </c>
      <c r="Q422" s="6">
        <v>15.6</v>
      </c>
      <c r="R422" s="12"/>
      <c r="S422" s="16"/>
    </row>
    <row r="423" spans="1:19" x14ac:dyDescent="0.25">
      <c r="A423" t="s">
        <v>23</v>
      </c>
      <c r="B423" t="s">
        <v>18</v>
      </c>
      <c r="D423" s="27" t="s">
        <v>890</v>
      </c>
      <c r="E423" s="7" t="s">
        <v>25</v>
      </c>
      <c r="F423" t="s">
        <v>21</v>
      </c>
      <c r="G423" t="s">
        <v>792</v>
      </c>
      <c r="H423" s="5">
        <v>29</v>
      </c>
      <c r="I423" s="5" t="s">
        <v>9</v>
      </c>
      <c r="J423">
        <v>29</v>
      </c>
      <c r="K423" s="13">
        <v>7241</v>
      </c>
      <c r="L423" s="13">
        <v>139.25</v>
      </c>
      <c r="M423" s="14">
        <v>52</v>
      </c>
      <c r="N423" s="15">
        <v>448.57</v>
      </c>
      <c r="O423" s="27" t="s">
        <v>1477</v>
      </c>
      <c r="P423" s="6">
        <v>61.948625880403256</v>
      </c>
      <c r="Q423" s="6">
        <v>8.6263461538461534</v>
      </c>
      <c r="R423" s="7"/>
      <c r="S423" s="7"/>
    </row>
    <row r="424" spans="1:19" x14ac:dyDescent="0.25">
      <c r="A424" t="s">
        <v>23</v>
      </c>
      <c r="B424" t="s">
        <v>18</v>
      </c>
      <c r="D424" s="25" t="s">
        <v>890</v>
      </c>
      <c r="E424" s="7" t="s">
        <v>25</v>
      </c>
      <c r="F424" t="s">
        <v>21</v>
      </c>
      <c r="G424" t="s">
        <v>792</v>
      </c>
      <c r="H424" s="5">
        <v>30</v>
      </c>
      <c r="I424" s="5" t="s">
        <v>9</v>
      </c>
      <c r="J424">
        <v>30</v>
      </c>
      <c r="K424" s="8">
        <v>9594</v>
      </c>
      <c r="L424" s="8">
        <v>119.925</v>
      </c>
      <c r="M424" s="9">
        <v>80</v>
      </c>
      <c r="N424" s="10">
        <v>441.43</v>
      </c>
      <c r="O424" s="25" t="s">
        <v>1478</v>
      </c>
      <c r="P424" s="6">
        <v>46.011048572024187</v>
      </c>
      <c r="Q424" s="6">
        <v>5.5178750000000001</v>
      </c>
      <c r="R424" s="12"/>
      <c r="S424" s="12"/>
    </row>
    <row r="425" spans="1:19" x14ac:dyDescent="0.25">
      <c r="A425" t="s">
        <v>23</v>
      </c>
      <c r="B425" t="s">
        <v>18</v>
      </c>
      <c r="D425" s="27" t="s">
        <v>890</v>
      </c>
      <c r="E425" s="7" t="s">
        <v>25</v>
      </c>
      <c r="F425" t="s">
        <v>21</v>
      </c>
      <c r="G425" t="s">
        <v>792</v>
      </c>
      <c r="H425" s="5">
        <v>30</v>
      </c>
      <c r="I425" s="5" t="s">
        <v>9</v>
      </c>
      <c r="J425">
        <v>30</v>
      </c>
      <c r="K425" s="13">
        <v>9584</v>
      </c>
      <c r="L425" s="13">
        <v>119.8</v>
      </c>
      <c r="M425" s="14">
        <v>80</v>
      </c>
      <c r="N425" s="15">
        <v>441.43</v>
      </c>
      <c r="O425" s="27" t="s">
        <v>1479</v>
      </c>
      <c r="P425" s="6">
        <v>46.059056761268785</v>
      </c>
      <c r="Q425" s="6">
        <v>5.5178750000000001</v>
      </c>
      <c r="R425" s="7"/>
      <c r="S425" s="11"/>
    </row>
    <row r="426" spans="1:19" x14ac:dyDescent="0.25">
      <c r="A426" t="s">
        <v>23</v>
      </c>
      <c r="B426" t="s">
        <v>18</v>
      </c>
      <c r="D426" s="25" t="s">
        <v>890</v>
      </c>
      <c r="E426" s="7" t="s">
        <v>25</v>
      </c>
      <c r="F426" t="s">
        <v>21</v>
      </c>
      <c r="G426" t="s">
        <v>792</v>
      </c>
      <c r="H426" s="5">
        <v>27</v>
      </c>
      <c r="I426" s="5" t="s">
        <v>9</v>
      </c>
      <c r="J426">
        <v>27</v>
      </c>
      <c r="K426" s="8">
        <v>2834</v>
      </c>
      <c r="L426" s="8">
        <v>70.849999999999994</v>
      </c>
      <c r="M426" s="9">
        <v>40</v>
      </c>
      <c r="N426" s="10">
        <v>435.99</v>
      </c>
      <c r="O426" s="25" t="s">
        <v>1480</v>
      </c>
      <c r="P426" s="6">
        <v>153.84262526464363</v>
      </c>
      <c r="Q426" s="6">
        <v>10.899750000000001</v>
      </c>
      <c r="R426" s="12"/>
      <c r="S426" s="16"/>
    </row>
    <row r="427" spans="1:19" x14ac:dyDescent="0.25">
      <c r="A427" t="s">
        <v>23</v>
      </c>
      <c r="B427" t="s">
        <v>18</v>
      </c>
      <c r="D427" s="27" t="s">
        <v>890</v>
      </c>
      <c r="E427" s="7" t="s">
        <v>25</v>
      </c>
      <c r="F427" t="s">
        <v>21</v>
      </c>
      <c r="G427" t="s">
        <v>792</v>
      </c>
      <c r="H427" s="5">
        <v>26</v>
      </c>
      <c r="I427" s="5" t="s">
        <v>9</v>
      </c>
      <c r="J427">
        <v>26</v>
      </c>
      <c r="K427" s="13">
        <v>2391</v>
      </c>
      <c r="L427" s="13">
        <v>59.774999999999999</v>
      </c>
      <c r="M427" s="14">
        <v>40</v>
      </c>
      <c r="N427" s="15">
        <v>435.99</v>
      </c>
      <c r="O427" s="27" t="s">
        <v>1481</v>
      </c>
      <c r="P427" s="6">
        <v>182.34629861982435</v>
      </c>
      <c r="Q427" s="6">
        <v>10.899750000000001</v>
      </c>
      <c r="R427" s="7"/>
      <c r="S427" s="7"/>
    </row>
    <row r="428" spans="1:19" x14ac:dyDescent="0.25">
      <c r="A428" t="s">
        <v>23</v>
      </c>
      <c r="B428" t="s">
        <v>18</v>
      </c>
      <c r="D428" s="25" t="s">
        <v>890</v>
      </c>
      <c r="E428" s="7" t="s">
        <v>25</v>
      </c>
      <c r="F428" t="s">
        <v>21</v>
      </c>
      <c r="G428" t="s">
        <v>792</v>
      </c>
      <c r="H428" s="5">
        <v>29</v>
      </c>
      <c r="I428" s="5" t="s">
        <v>9</v>
      </c>
      <c r="J428">
        <v>29</v>
      </c>
      <c r="K428" s="8">
        <v>7127</v>
      </c>
      <c r="L428" s="8">
        <v>137.05769230769232</v>
      </c>
      <c r="M428" s="9">
        <v>52</v>
      </c>
      <c r="N428" s="10">
        <v>434.29</v>
      </c>
      <c r="O428" s="25" t="s">
        <v>1482</v>
      </c>
      <c r="P428" s="6">
        <v>60.935877648379403</v>
      </c>
      <c r="Q428" s="6">
        <v>8.3517307692307696</v>
      </c>
      <c r="R428" s="12"/>
      <c r="S428" s="16"/>
    </row>
    <row r="429" spans="1:19" x14ac:dyDescent="0.25">
      <c r="A429" t="s">
        <v>23</v>
      </c>
      <c r="B429" t="s">
        <v>18</v>
      </c>
      <c r="D429" s="27" t="s">
        <v>890</v>
      </c>
      <c r="E429" s="7" t="s">
        <v>25</v>
      </c>
      <c r="F429" t="s">
        <v>21</v>
      </c>
      <c r="G429" t="s">
        <v>792</v>
      </c>
      <c r="H429" s="5">
        <v>29</v>
      </c>
      <c r="I429" s="5" t="s">
        <v>9</v>
      </c>
      <c r="J429">
        <v>29</v>
      </c>
      <c r="K429" s="13">
        <v>7325</v>
      </c>
      <c r="L429" s="13">
        <v>81.388888888888886</v>
      </c>
      <c r="M429" s="14">
        <v>90</v>
      </c>
      <c r="N429" s="15">
        <v>419.99</v>
      </c>
      <c r="O429" s="27" t="s">
        <v>1483</v>
      </c>
      <c r="P429" s="6">
        <v>57.336518771331058</v>
      </c>
      <c r="Q429" s="6">
        <v>4.666555555555556</v>
      </c>
      <c r="R429" s="7"/>
      <c r="S429" s="11"/>
    </row>
    <row r="430" spans="1:19" x14ac:dyDescent="0.25">
      <c r="A430" t="s">
        <v>23</v>
      </c>
      <c r="B430" t="s">
        <v>18</v>
      </c>
      <c r="D430" s="25" t="s">
        <v>890</v>
      </c>
      <c r="E430" s="7" t="s">
        <v>25</v>
      </c>
      <c r="F430" t="s">
        <v>21</v>
      </c>
      <c r="G430" t="s">
        <v>792</v>
      </c>
      <c r="H430" s="5">
        <v>29</v>
      </c>
      <c r="I430" s="5" t="s">
        <v>9</v>
      </c>
      <c r="J430">
        <v>29</v>
      </c>
      <c r="K430" s="8">
        <v>7125</v>
      </c>
      <c r="L430" s="8">
        <v>79.166666666666671</v>
      </c>
      <c r="M430" s="9">
        <v>90</v>
      </c>
      <c r="N430" s="10">
        <v>413.99</v>
      </c>
      <c r="O430" s="25" t="s">
        <v>1484</v>
      </c>
      <c r="P430" s="6">
        <v>58.103859649122803</v>
      </c>
      <c r="Q430" s="6">
        <v>4.5998888888888887</v>
      </c>
      <c r="R430" s="12"/>
      <c r="S430" s="12"/>
    </row>
    <row r="431" spans="1:19" x14ac:dyDescent="0.25">
      <c r="A431" t="s">
        <v>23</v>
      </c>
      <c r="B431" t="s">
        <v>18</v>
      </c>
      <c r="D431" s="12" t="s">
        <v>890</v>
      </c>
      <c r="E431" s="7" t="s">
        <v>25</v>
      </c>
      <c r="F431" t="s">
        <v>21</v>
      </c>
      <c r="G431" t="s">
        <v>792</v>
      </c>
      <c r="H431" s="5">
        <v>29</v>
      </c>
      <c r="I431" s="5" t="s">
        <v>9</v>
      </c>
      <c r="J431">
        <v>29</v>
      </c>
      <c r="K431" s="13">
        <v>8400</v>
      </c>
      <c r="L431" s="13">
        <v>93.333333333333329</v>
      </c>
      <c r="M431" s="14">
        <v>90</v>
      </c>
      <c r="N431" s="15">
        <v>412.32</v>
      </c>
      <c r="O431" s="16" t="s">
        <v>1448</v>
      </c>
      <c r="P431" s="6">
        <v>49.085714285714289</v>
      </c>
      <c r="Q431" s="6">
        <v>4.5813333333333333</v>
      </c>
      <c r="R431" s="7"/>
      <c r="S431" s="11"/>
    </row>
    <row r="432" spans="1:19" x14ac:dyDescent="0.25">
      <c r="A432" t="s">
        <v>23</v>
      </c>
      <c r="B432" t="s">
        <v>18</v>
      </c>
      <c r="D432" s="25" t="s">
        <v>890</v>
      </c>
      <c r="E432" s="7" t="s">
        <v>25</v>
      </c>
      <c r="F432" t="s">
        <v>21</v>
      </c>
      <c r="G432" t="s">
        <v>792</v>
      </c>
      <c r="H432" s="5">
        <v>29</v>
      </c>
      <c r="I432" s="5" t="s">
        <v>9</v>
      </c>
      <c r="J432">
        <v>29</v>
      </c>
      <c r="K432" s="8">
        <v>7125</v>
      </c>
      <c r="L432" s="8">
        <v>79.166666666666671</v>
      </c>
      <c r="M432" s="9">
        <v>90</v>
      </c>
      <c r="N432" s="10">
        <v>403.99</v>
      </c>
      <c r="O432" s="25" t="s">
        <v>1485</v>
      </c>
      <c r="P432" s="6">
        <v>56.700350877192982</v>
      </c>
      <c r="Q432" s="6">
        <v>4.488777777777778</v>
      </c>
      <c r="R432" s="12"/>
      <c r="S432" s="16"/>
    </row>
    <row r="433" spans="1:19" x14ac:dyDescent="0.25">
      <c r="A433" t="s">
        <v>23</v>
      </c>
      <c r="B433" t="s">
        <v>18</v>
      </c>
      <c r="D433" s="21" t="s">
        <v>890</v>
      </c>
      <c r="E433" s="7" t="s">
        <v>37</v>
      </c>
      <c r="F433" t="s">
        <v>21</v>
      </c>
      <c r="G433" t="s">
        <v>792</v>
      </c>
      <c r="H433" s="5">
        <v>26</v>
      </c>
      <c r="I433" s="5" t="s">
        <v>9</v>
      </c>
      <c r="J433">
        <v>26</v>
      </c>
      <c r="K433" s="13">
        <v>2126</v>
      </c>
      <c r="L433" s="13">
        <v>85.04</v>
      </c>
      <c r="M433" s="14">
        <v>25</v>
      </c>
      <c r="N433" s="15">
        <v>399.99</v>
      </c>
      <c r="O433" s="21" t="s">
        <v>1486</v>
      </c>
      <c r="P433" s="6">
        <v>188.14205079962372</v>
      </c>
      <c r="Q433" s="6">
        <v>15.999600000000001</v>
      </c>
      <c r="R433" s="7"/>
      <c r="S433" s="11"/>
    </row>
    <row r="434" spans="1:19" x14ac:dyDescent="0.25">
      <c r="A434" t="s">
        <v>23</v>
      </c>
      <c r="B434" t="s">
        <v>18</v>
      </c>
      <c r="D434" s="25" t="s">
        <v>890</v>
      </c>
      <c r="E434" s="7" t="s">
        <v>25</v>
      </c>
      <c r="F434" t="s">
        <v>21</v>
      </c>
      <c r="G434" t="s">
        <v>792</v>
      </c>
      <c r="H434" s="5">
        <v>30</v>
      </c>
      <c r="I434" s="5" t="s">
        <v>9</v>
      </c>
      <c r="J434">
        <v>30</v>
      </c>
      <c r="K434" s="8">
        <v>10246</v>
      </c>
      <c r="L434" s="8">
        <v>102.46</v>
      </c>
      <c r="M434" s="9">
        <v>100</v>
      </c>
      <c r="N434" s="10">
        <v>390.17</v>
      </c>
      <c r="O434" s="25" t="s">
        <v>1487</v>
      </c>
      <c r="P434" s="6">
        <v>38.080226429826276</v>
      </c>
      <c r="Q434" s="6">
        <v>3.9016999999999999</v>
      </c>
      <c r="R434" s="12"/>
      <c r="S434" s="12"/>
    </row>
    <row r="435" spans="1:19" x14ac:dyDescent="0.25">
      <c r="A435" t="s">
        <v>23</v>
      </c>
      <c r="B435" t="s">
        <v>18</v>
      </c>
      <c r="D435" s="12" t="s">
        <v>890</v>
      </c>
      <c r="E435" s="7" t="s">
        <v>37</v>
      </c>
      <c r="F435" t="s">
        <v>21</v>
      </c>
      <c r="G435" t="s">
        <v>792</v>
      </c>
      <c r="H435" s="5">
        <v>27</v>
      </c>
      <c r="I435" s="5" t="s">
        <v>9</v>
      </c>
      <c r="J435">
        <v>27</v>
      </c>
      <c r="K435" s="13">
        <v>3448</v>
      </c>
      <c r="L435" s="13">
        <v>84.097560975609753</v>
      </c>
      <c r="M435" s="14">
        <v>41</v>
      </c>
      <c r="N435" s="15">
        <v>385.36</v>
      </c>
      <c r="O435" s="16" t="s">
        <v>1387</v>
      </c>
      <c r="P435" s="6">
        <v>111.76334106728538</v>
      </c>
      <c r="Q435" s="6">
        <v>9.3990243902439019</v>
      </c>
      <c r="R435" s="7"/>
      <c r="S435" s="7"/>
    </row>
    <row r="436" spans="1:19" x14ac:dyDescent="0.25">
      <c r="A436" t="s">
        <v>23</v>
      </c>
      <c r="B436" t="s">
        <v>18</v>
      </c>
      <c r="D436" s="25" t="s">
        <v>890</v>
      </c>
      <c r="E436" s="7" t="s">
        <v>25</v>
      </c>
      <c r="F436" t="s">
        <v>21</v>
      </c>
      <c r="G436" t="s">
        <v>792</v>
      </c>
      <c r="H436" s="5">
        <v>27</v>
      </c>
      <c r="I436" s="5" t="s">
        <v>9</v>
      </c>
      <c r="J436">
        <v>27</v>
      </c>
      <c r="K436" s="8">
        <v>3300</v>
      </c>
      <c r="L436" s="8">
        <v>84.615384615384613</v>
      </c>
      <c r="M436" s="9">
        <v>39</v>
      </c>
      <c r="N436" s="10">
        <v>383.99</v>
      </c>
      <c r="O436" s="25" t="s">
        <v>1488</v>
      </c>
      <c r="P436" s="6">
        <v>116.36060606060607</v>
      </c>
      <c r="Q436" s="6">
        <v>9.8458974358974363</v>
      </c>
      <c r="R436" s="12"/>
      <c r="S436" s="12"/>
    </row>
    <row r="437" spans="1:19" x14ac:dyDescent="0.25">
      <c r="A437" t="s">
        <v>23</v>
      </c>
      <c r="B437" t="s">
        <v>18</v>
      </c>
      <c r="D437" s="12" t="s">
        <v>890</v>
      </c>
      <c r="E437" s="7" t="s">
        <v>25</v>
      </c>
      <c r="F437" t="s">
        <v>21</v>
      </c>
      <c r="G437" t="s">
        <v>792</v>
      </c>
      <c r="H437" s="5">
        <v>29</v>
      </c>
      <c r="I437" s="5" t="s">
        <v>9</v>
      </c>
      <c r="J437">
        <v>29</v>
      </c>
      <c r="K437" s="13">
        <v>8400</v>
      </c>
      <c r="L437" s="13">
        <v>93.333333333333329</v>
      </c>
      <c r="M437" s="14">
        <v>90</v>
      </c>
      <c r="N437" s="15">
        <v>372.65</v>
      </c>
      <c r="O437" s="16" t="s">
        <v>1447</v>
      </c>
      <c r="P437" s="6">
        <v>44.363095238095234</v>
      </c>
      <c r="Q437" s="6">
        <v>4.1405555555555553</v>
      </c>
      <c r="R437" s="7"/>
      <c r="S437" s="11"/>
    </row>
    <row r="438" spans="1:19" x14ac:dyDescent="0.25">
      <c r="A438" t="s">
        <v>23</v>
      </c>
      <c r="B438" t="s">
        <v>18</v>
      </c>
      <c r="D438" s="25" t="s">
        <v>890</v>
      </c>
      <c r="E438" s="7" t="s">
        <v>25</v>
      </c>
      <c r="F438" t="s">
        <v>21</v>
      </c>
      <c r="G438" t="s">
        <v>792</v>
      </c>
      <c r="H438" s="5">
        <v>32</v>
      </c>
      <c r="I438" s="5" t="s">
        <v>9</v>
      </c>
      <c r="J438">
        <v>32</v>
      </c>
      <c r="K438" s="8">
        <v>15570</v>
      </c>
      <c r="L438" s="8">
        <v>129.75</v>
      </c>
      <c r="M438" s="9">
        <v>120</v>
      </c>
      <c r="N438" s="10">
        <v>357</v>
      </c>
      <c r="O438" s="25" t="s">
        <v>1489</v>
      </c>
      <c r="P438" s="6">
        <v>22.928709055876688</v>
      </c>
      <c r="Q438" s="6">
        <v>2.9750000000000001</v>
      </c>
      <c r="R438" s="12"/>
      <c r="S438" s="16"/>
    </row>
    <row r="439" spans="1:19" x14ac:dyDescent="0.25">
      <c r="A439" t="s">
        <v>23</v>
      </c>
      <c r="B439" t="s">
        <v>18</v>
      </c>
      <c r="D439" s="12" t="s">
        <v>890</v>
      </c>
      <c r="E439" s="7" t="s">
        <v>37</v>
      </c>
      <c r="F439" t="s">
        <v>21</v>
      </c>
      <c r="G439" t="s">
        <v>792</v>
      </c>
      <c r="H439" s="5">
        <v>29</v>
      </c>
      <c r="I439" s="5" t="s">
        <v>9</v>
      </c>
      <c r="J439">
        <v>29</v>
      </c>
      <c r="K439" s="13">
        <v>7126</v>
      </c>
      <c r="L439" s="13">
        <v>79.177777777777777</v>
      </c>
      <c r="M439" s="14">
        <v>90</v>
      </c>
      <c r="N439" s="15">
        <v>355.01</v>
      </c>
      <c r="O439" s="16" t="s">
        <v>1437</v>
      </c>
      <c r="P439" s="6">
        <v>49.818972775750773</v>
      </c>
      <c r="Q439" s="6">
        <v>3.9445555555555556</v>
      </c>
      <c r="R439" s="7"/>
      <c r="S439" s="7"/>
    </row>
    <row r="440" spans="1:19" x14ac:dyDescent="0.25">
      <c r="A440" t="s">
        <v>23</v>
      </c>
      <c r="B440" t="s">
        <v>18</v>
      </c>
      <c r="D440" s="27" t="s">
        <v>890</v>
      </c>
      <c r="E440" s="7" t="s">
        <v>25</v>
      </c>
      <c r="F440" t="s">
        <v>21</v>
      </c>
      <c r="G440" t="s">
        <v>792</v>
      </c>
      <c r="H440" s="5">
        <v>27</v>
      </c>
      <c r="I440" s="5" t="s">
        <v>9</v>
      </c>
      <c r="J440">
        <v>27</v>
      </c>
      <c r="K440" s="13">
        <v>2800</v>
      </c>
      <c r="L440" s="13">
        <v>70</v>
      </c>
      <c r="M440" s="14">
        <v>40</v>
      </c>
      <c r="N440" s="15">
        <v>348.99</v>
      </c>
      <c r="O440" s="27" t="s">
        <v>1491</v>
      </c>
      <c r="P440" s="6">
        <v>124.63928571428572</v>
      </c>
      <c r="Q440" s="6">
        <v>8.7247500000000002</v>
      </c>
      <c r="R440" s="12"/>
      <c r="S440" s="16"/>
    </row>
    <row r="441" spans="1:19" x14ac:dyDescent="0.25">
      <c r="A441" t="s">
        <v>23</v>
      </c>
      <c r="B441" t="s">
        <v>18</v>
      </c>
      <c r="D441" s="7" t="s">
        <v>890</v>
      </c>
      <c r="E441" s="7" t="s">
        <v>37</v>
      </c>
      <c r="F441" t="s">
        <v>21</v>
      </c>
      <c r="G441" t="s">
        <v>792</v>
      </c>
      <c r="H441" s="5">
        <v>29</v>
      </c>
      <c r="I441" s="5" t="s">
        <v>9</v>
      </c>
      <c r="J441">
        <v>29</v>
      </c>
      <c r="K441" s="8">
        <v>7325</v>
      </c>
      <c r="L441" s="8">
        <v>81.388888888888886</v>
      </c>
      <c r="M441" s="9">
        <v>90</v>
      </c>
      <c r="N441" s="10">
        <v>345.8</v>
      </c>
      <c r="O441" s="11" t="s">
        <v>1443</v>
      </c>
      <c r="P441" s="6">
        <v>47.208191126279864</v>
      </c>
      <c r="Q441" s="6">
        <v>3.8422222222222224</v>
      </c>
      <c r="R441" s="7"/>
      <c r="S441" s="11"/>
    </row>
    <row r="442" spans="1:19" x14ac:dyDescent="0.25">
      <c r="A442" t="s">
        <v>23</v>
      </c>
      <c r="B442" t="s">
        <v>18</v>
      </c>
      <c r="D442" s="27" t="s">
        <v>890</v>
      </c>
      <c r="E442" s="7" t="s">
        <v>25</v>
      </c>
      <c r="F442" t="s">
        <v>21</v>
      </c>
      <c r="G442" t="s">
        <v>792</v>
      </c>
      <c r="H442" s="5">
        <v>32</v>
      </c>
      <c r="I442" s="5" t="s">
        <v>9</v>
      </c>
      <c r="J442">
        <v>32</v>
      </c>
      <c r="K442" s="13">
        <v>15570</v>
      </c>
      <c r="L442" s="13">
        <v>129.75</v>
      </c>
      <c r="M442" s="14">
        <v>120</v>
      </c>
      <c r="N442" s="15">
        <v>343</v>
      </c>
      <c r="O442" s="27" t="s">
        <v>1492</v>
      </c>
      <c r="P442" s="6">
        <v>22.029543994861914</v>
      </c>
      <c r="Q442" s="6">
        <v>2.8583333333333334</v>
      </c>
      <c r="R442" s="12"/>
      <c r="S442" s="12"/>
    </row>
    <row r="443" spans="1:19" x14ac:dyDescent="0.25">
      <c r="A443" t="s">
        <v>23</v>
      </c>
      <c r="B443" t="s">
        <v>18</v>
      </c>
      <c r="D443" s="25" t="s">
        <v>890</v>
      </c>
      <c r="E443" s="7" t="s">
        <v>25</v>
      </c>
      <c r="F443" t="s">
        <v>21</v>
      </c>
      <c r="G443" t="s">
        <v>792</v>
      </c>
      <c r="H443" s="5">
        <v>27</v>
      </c>
      <c r="I443" s="5" t="s">
        <v>9</v>
      </c>
      <c r="J443">
        <v>27</v>
      </c>
      <c r="K443" s="8">
        <v>4195</v>
      </c>
      <c r="L443" s="8">
        <v>113.37837837837837</v>
      </c>
      <c r="M443" s="9">
        <v>37</v>
      </c>
      <c r="N443" s="10">
        <v>341.43</v>
      </c>
      <c r="O443" s="25" t="s">
        <v>1493</v>
      </c>
      <c r="P443" s="6">
        <v>81.389749702026222</v>
      </c>
      <c r="Q443" s="6">
        <v>9.2278378378378374</v>
      </c>
      <c r="R443" s="7"/>
      <c r="S443" s="7"/>
    </row>
    <row r="444" spans="1:19" x14ac:dyDescent="0.25">
      <c r="A444" t="s">
        <v>23</v>
      </c>
      <c r="B444" t="s">
        <v>18</v>
      </c>
      <c r="D444" s="27" t="s">
        <v>890</v>
      </c>
      <c r="E444" s="7" t="s">
        <v>25</v>
      </c>
      <c r="F444" t="s">
        <v>21</v>
      </c>
      <c r="G444" t="s">
        <v>792</v>
      </c>
      <c r="H444" s="5">
        <v>27</v>
      </c>
      <c r="I444" s="5" t="s">
        <v>9</v>
      </c>
      <c r="J444">
        <v>27</v>
      </c>
      <c r="K444" s="13">
        <v>4105</v>
      </c>
      <c r="L444" s="13">
        <v>110.94594594594595</v>
      </c>
      <c r="M444" s="14">
        <v>37</v>
      </c>
      <c r="N444" s="15">
        <v>341.43</v>
      </c>
      <c r="O444" s="27" t="s">
        <v>1494</v>
      </c>
      <c r="P444" s="6">
        <v>83.174177831912303</v>
      </c>
      <c r="Q444" s="6">
        <v>9.2278378378378374</v>
      </c>
      <c r="R444" s="12"/>
      <c r="S444" s="12"/>
    </row>
    <row r="445" spans="1:19" x14ac:dyDescent="0.25">
      <c r="A445" t="s">
        <v>23</v>
      </c>
      <c r="B445" t="s">
        <v>18</v>
      </c>
      <c r="D445" s="7" t="s">
        <v>890</v>
      </c>
      <c r="E445" s="7" t="s">
        <v>37</v>
      </c>
      <c r="F445" t="s">
        <v>21</v>
      </c>
      <c r="G445" t="s">
        <v>792</v>
      </c>
      <c r="H445" s="5">
        <v>29</v>
      </c>
      <c r="I445" s="5" t="s">
        <v>9</v>
      </c>
      <c r="J445">
        <v>29</v>
      </c>
      <c r="K445" s="8">
        <v>7200</v>
      </c>
      <c r="L445" s="8">
        <v>80</v>
      </c>
      <c r="M445" s="9">
        <v>90</v>
      </c>
      <c r="N445" s="10">
        <v>332.97</v>
      </c>
      <c r="O445" s="11" t="s">
        <v>1439</v>
      </c>
      <c r="P445" s="6">
        <v>46.245833333333337</v>
      </c>
      <c r="Q445" s="6">
        <v>3.6996666666666669</v>
      </c>
      <c r="R445" s="7"/>
      <c r="S445" s="11"/>
    </row>
    <row r="446" spans="1:19" x14ac:dyDescent="0.25">
      <c r="A446" t="s">
        <v>23</v>
      </c>
      <c r="B446" t="s">
        <v>18</v>
      </c>
      <c r="D446" s="12" t="s">
        <v>890</v>
      </c>
      <c r="E446" s="7" t="s">
        <v>37</v>
      </c>
      <c r="F446" t="s">
        <v>21</v>
      </c>
      <c r="G446" t="s">
        <v>792</v>
      </c>
      <c r="H446" s="5">
        <v>29</v>
      </c>
      <c r="I446" s="5" t="s">
        <v>9</v>
      </c>
      <c r="J446">
        <v>29</v>
      </c>
      <c r="K446" s="13">
        <v>7325</v>
      </c>
      <c r="L446" s="13">
        <v>81.388888888888886</v>
      </c>
      <c r="M446" s="14">
        <v>90</v>
      </c>
      <c r="N446" s="15">
        <v>322.43</v>
      </c>
      <c r="O446" s="16" t="s">
        <v>1442</v>
      </c>
      <c r="P446" s="6">
        <v>44.017747440273034</v>
      </c>
      <c r="Q446" s="6">
        <v>3.5825555555555555</v>
      </c>
      <c r="R446" s="12"/>
      <c r="S446" s="12"/>
    </row>
    <row r="447" spans="1:19" x14ac:dyDescent="0.25">
      <c r="A447" t="s">
        <v>23</v>
      </c>
      <c r="B447" t="s">
        <v>18</v>
      </c>
      <c r="D447" s="25" t="s">
        <v>890</v>
      </c>
      <c r="E447" s="7" t="s">
        <v>25</v>
      </c>
      <c r="F447" t="s">
        <v>21</v>
      </c>
      <c r="G447" t="s">
        <v>792</v>
      </c>
      <c r="H447" s="5">
        <v>27</v>
      </c>
      <c r="I447" s="5" t="s">
        <v>9</v>
      </c>
      <c r="J447">
        <v>27</v>
      </c>
      <c r="K447" s="8">
        <v>4195</v>
      </c>
      <c r="L447" s="8">
        <v>113.37837837837837</v>
      </c>
      <c r="M447" s="9">
        <v>37</v>
      </c>
      <c r="N447" s="10">
        <v>320</v>
      </c>
      <c r="O447" s="25" t="s">
        <v>1495</v>
      </c>
      <c r="P447" s="6">
        <v>76.281287246722286</v>
      </c>
      <c r="Q447" s="6">
        <v>8.6486486486486491</v>
      </c>
      <c r="R447" s="7"/>
      <c r="S447" s="7"/>
    </row>
    <row r="448" spans="1:19" x14ac:dyDescent="0.25">
      <c r="A448" t="s">
        <v>23</v>
      </c>
      <c r="B448" t="s">
        <v>18</v>
      </c>
      <c r="D448" s="27" t="s">
        <v>890</v>
      </c>
      <c r="E448" s="7" t="s">
        <v>25</v>
      </c>
      <c r="F448" t="s">
        <v>21</v>
      </c>
      <c r="G448" t="s">
        <v>792</v>
      </c>
      <c r="H448" s="5">
        <v>31</v>
      </c>
      <c r="I448" s="5" t="s">
        <v>9</v>
      </c>
      <c r="J448">
        <v>31</v>
      </c>
      <c r="K448" s="13">
        <v>13500</v>
      </c>
      <c r="L448" s="13">
        <v>90</v>
      </c>
      <c r="M448" s="14">
        <v>150</v>
      </c>
      <c r="N448" s="15">
        <v>319.99</v>
      </c>
      <c r="O448" s="27" t="s">
        <v>1496</v>
      </c>
      <c r="P448" s="6">
        <v>23.702962962962964</v>
      </c>
      <c r="Q448" s="6">
        <v>2.1332666666666666</v>
      </c>
      <c r="R448" s="12"/>
      <c r="S448" s="12"/>
    </row>
    <row r="449" spans="1:19" x14ac:dyDescent="0.25">
      <c r="A449" t="s">
        <v>23</v>
      </c>
      <c r="B449" t="s">
        <v>18</v>
      </c>
      <c r="D449" s="7" t="s">
        <v>890</v>
      </c>
      <c r="E449" s="7" t="s">
        <v>25</v>
      </c>
      <c r="F449" t="s">
        <v>21</v>
      </c>
      <c r="G449" t="s">
        <v>792</v>
      </c>
      <c r="H449" s="5">
        <v>28</v>
      </c>
      <c r="I449" s="5" t="s">
        <v>9</v>
      </c>
      <c r="J449">
        <v>28</v>
      </c>
      <c r="K449" s="8">
        <v>4875</v>
      </c>
      <c r="L449" s="8">
        <v>82.627118644067792</v>
      </c>
      <c r="M449" s="9">
        <v>59</v>
      </c>
      <c r="N449" s="10">
        <v>319.97000000000003</v>
      </c>
      <c r="O449" s="11" t="s">
        <v>1414</v>
      </c>
      <c r="P449" s="6">
        <v>65.634871794871799</v>
      </c>
      <c r="Q449" s="6">
        <v>5.4232203389830511</v>
      </c>
      <c r="R449" s="7"/>
      <c r="S449" s="11"/>
    </row>
    <row r="450" spans="1:19" x14ac:dyDescent="0.25">
      <c r="A450" t="s">
        <v>23</v>
      </c>
      <c r="B450" t="s">
        <v>18</v>
      </c>
      <c r="D450" s="27" t="s">
        <v>890</v>
      </c>
      <c r="E450" s="7" t="s">
        <v>25</v>
      </c>
      <c r="F450" t="s">
        <v>21</v>
      </c>
      <c r="G450" t="s">
        <v>792</v>
      </c>
      <c r="H450" s="5">
        <v>26</v>
      </c>
      <c r="I450" s="5" t="s">
        <v>9</v>
      </c>
      <c r="J450">
        <v>26</v>
      </c>
      <c r="K450" s="13">
        <v>2752</v>
      </c>
      <c r="L450" s="13">
        <v>72.421052631578945</v>
      </c>
      <c r="M450" s="14">
        <v>38</v>
      </c>
      <c r="N450" s="15">
        <v>315.52</v>
      </c>
      <c r="O450" s="27" t="s">
        <v>1497</v>
      </c>
      <c r="P450" s="6">
        <v>114.65116279069765</v>
      </c>
      <c r="Q450" s="6">
        <v>8.3031578947368416</v>
      </c>
      <c r="R450" s="12"/>
      <c r="S450" s="12"/>
    </row>
    <row r="451" spans="1:19" x14ac:dyDescent="0.25">
      <c r="A451" t="s">
        <v>23</v>
      </c>
      <c r="B451" t="s">
        <v>18</v>
      </c>
      <c r="D451" s="25" t="s">
        <v>890</v>
      </c>
      <c r="E451" s="7" t="s">
        <v>25</v>
      </c>
      <c r="F451" t="s">
        <v>21</v>
      </c>
      <c r="G451" t="s">
        <v>792</v>
      </c>
      <c r="H451" s="5">
        <v>26</v>
      </c>
      <c r="I451" s="5" t="s">
        <v>9</v>
      </c>
      <c r="J451">
        <v>26</v>
      </c>
      <c r="K451" s="8">
        <v>2000</v>
      </c>
      <c r="L451" s="8">
        <v>50</v>
      </c>
      <c r="M451" s="9">
        <v>40</v>
      </c>
      <c r="N451" s="10">
        <v>314.99</v>
      </c>
      <c r="O451" s="25" t="s">
        <v>1498</v>
      </c>
      <c r="P451" s="6">
        <v>157.495</v>
      </c>
      <c r="Q451" s="6">
        <v>7.8747500000000006</v>
      </c>
      <c r="R451" s="7"/>
      <c r="S451" s="7"/>
    </row>
    <row r="452" spans="1:19" x14ac:dyDescent="0.25">
      <c r="A452" t="s">
        <v>23</v>
      </c>
      <c r="B452" t="s">
        <v>18</v>
      </c>
      <c r="D452" s="12" t="s">
        <v>890</v>
      </c>
      <c r="E452" s="7" t="s">
        <v>25</v>
      </c>
      <c r="F452" t="s">
        <v>21</v>
      </c>
      <c r="G452" t="s">
        <v>792</v>
      </c>
      <c r="H452" s="5">
        <v>28</v>
      </c>
      <c r="I452" s="5" t="s">
        <v>9</v>
      </c>
      <c r="J452">
        <v>28</v>
      </c>
      <c r="K452" s="13">
        <v>4966</v>
      </c>
      <c r="L452" s="13">
        <v>90.290909090909096</v>
      </c>
      <c r="M452" s="14">
        <v>55</v>
      </c>
      <c r="N452" s="15">
        <v>309.99</v>
      </c>
      <c r="O452" s="16" t="s">
        <v>1416</v>
      </c>
      <c r="P452" s="6">
        <v>62.422472815142974</v>
      </c>
      <c r="Q452" s="6">
        <v>5.636181818181818</v>
      </c>
      <c r="R452" s="12"/>
      <c r="S452" s="12"/>
    </row>
    <row r="453" spans="1:19" x14ac:dyDescent="0.25">
      <c r="A453" t="s">
        <v>23</v>
      </c>
      <c r="B453" t="s">
        <v>18</v>
      </c>
      <c r="D453" s="25" t="s">
        <v>890</v>
      </c>
      <c r="E453" s="7" t="s">
        <v>25</v>
      </c>
      <c r="F453" t="s">
        <v>21</v>
      </c>
      <c r="G453" t="s">
        <v>792</v>
      </c>
      <c r="H453" s="5">
        <v>28</v>
      </c>
      <c r="I453" s="5" t="s">
        <v>9</v>
      </c>
      <c r="J453">
        <v>28</v>
      </c>
      <c r="K453" s="8">
        <v>4966</v>
      </c>
      <c r="L453" s="8">
        <v>90.290909090909096</v>
      </c>
      <c r="M453" s="9">
        <v>55</v>
      </c>
      <c r="N453" s="10">
        <v>309.99</v>
      </c>
      <c r="O453" s="25" t="s">
        <v>1416</v>
      </c>
      <c r="P453" s="6">
        <v>62.422472815142974</v>
      </c>
      <c r="Q453" s="6">
        <v>5.636181818181818</v>
      </c>
      <c r="R453" s="7"/>
      <c r="S453" s="7"/>
    </row>
    <row r="454" spans="1:19" x14ac:dyDescent="0.25">
      <c r="A454" t="s">
        <v>23</v>
      </c>
      <c r="B454" t="s">
        <v>18</v>
      </c>
      <c r="D454" s="27" t="s">
        <v>890</v>
      </c>
      <c r="E454" s="7" t="s">
        <v>25</v>
      </c>
      <c r="F454" t="s">
        <v>21</v>
      </c>
      <c r="G454" t="s">
        <v>792</v>
      </c>
      <c r="H454" s="5">
        <v>28</v>
      </c>
      <c r="I454" s="5" t="s">
        <v>9</v>
      </c>
      <c r="J454">
        <v>28</v>
      </c>
      <c r="K454" s="13">
        <v>4775</v>
      </c>
      <c r="L454" s="13">
        <v>86.818181818181813</v>
      </c>
      <c r="M454" s="14">
        <v>55</v>
      </c>
      <c r="N454" s="15">
        <v>308</v>
      </c>
      <c r="O454" s="27" t="s">
        <v>1499</v>
      </c>
      <c r="P454" s="6">
        <v>64.502617801047123</v>
      </c>
      <c r="Q454" s="6">
        <v>5.6</v>
      </c>
      <c r="R454" s="12"/>
      <c r="S454" s="12"/>
    </row>
    <row r="455" spans="1:19" x14ac:dyDescent="0.25">
      <c r="A455" t="s">
        <v>23</v>
      </c>
      <c r="B455" t="s">
        <v>18</v>
      </c>
      <c r="D455" s="25" t="s">
        <v>890</v>
      </c>
      <c r="E455" s="7" t="s">
        <v>25</v>
      </c>
      <c r="F455" t="s">
        <v>21</v>
      </c>
      <c r="G455" t="s">
        <v>792</v>
      </c>
      <c r="H455" s="5">
        <v>28</v>
      </c>
      <c r="I455" s="5" t="s">
        <v>9</v>
      </c>
      <c r="J455">
        <v>28</v>
      </c>
      <c r="K455" s="8">
        <v>4775</v>
      </c>
      <c r="L455" s="8">
        <v>86.818181818181813</v>
      </c>
      <c r="M455" s="9">
        <v>55</v>
      </c>
      <c r="N455" s="10">
        <v>308</v>
      </c>
      <c r="O455" s="25" t="s">
        <v>1500</v>
      </c>
      <c r="P455" s="6">
        <v>64.502617801047123</v>
      </c>
      <c r="Q455" s="6">
        <v>5.6</v>
      </c>
      <c r="R455" s="7"/>
      <c r="S455" s="11"/>
    </row>
    <row r="456" spans="1:19" x14ac:dyDescent="0.25">
      <c r="A456" t="s">
        <v>23</v>
      </c>
      <c r="B456" t="s">
        <v>18</v>
      </c>
      <c r="D456" s="27" t="s">
        <v>890</v>
      </c>
      <c r="E456" s="7" t="s">
        <v>25</v>
      </c>
      <c r="F456" t="s">
        <v>21</v>
      </c>
      <c r="G456" t="s">
        <v>792</v>
      </c>
      <c r="H456" s="5">
        <v>28</v>
      </c>
      <c r="I456" s="5" t="s">
        <v>9</v>
      </c>
      <c r="J456">
        <v>28</v>
      </c>
      <c r="K456" s="13">
        <v>6120</v>
      </c>
      <c r="L456" s="13">
        <v>111.27272727272727</v>
      </c>
      <c r="M456" s="14">
        <v>55</v>
      </c>
      <c r="N456" s="15">
        <v>308</v>
      </c>
      <c r="O456" s="27" t="s">
        <v>1501</v>
      </c>
      <c r="P456" s="6">
        <v>50.326797385620914</v>
      </c>
      <c r="Q456" s="6">
        <v>5.6</v>
      </c>
      <c r="R456" s="12"/>
      <c r="S456" s="12"/>
    </row>
    <row r="457" spans="1:19" x14ac:dyDescent="0.25">
      <c r="A457" t="s">
        <v>23</v>
      </c>
      <c r="B457" t="s">
        <v>18</v>
      </c>
      <c r="D457" s="7" t="s">
        <v>890</v>
      </c>
      <c r="E457" s="7" t="s">
        <v>37</v>
      </c>
      <c r="F457" t="s">
        <v>21</v>
      </c>
      <c r="G457" t="s">
        <v>792</v>
      </c>
      <c r="H457" s="5">
        <v>27</v>
      </c>
      <c r="I457" s="5" t="s">
        <v>9</v>
      </c>
      <c r="J457">
        <v>27</v>
      </c>
      <c r="K457" s="8">
        <v>3555</v>
      </c>
      <c r="L457" s="8">
        <v>86.707317073170728</v>
      </c>
      <c r="M457" s="9">
        <v>41</v>
      </c>
      <c r="N457" s="10">
        <v>307</v>
      </c>
      <c r="O457" s="11" t="s">
        <v>1394</v>
      </c>
      <c r="P457" s="6">
        <v>86.357243319268633</v>
      </c>
      <c r="Q457" s="6">
        <v>7.4878048780487809</v>
      </c>
      <c r="R457" s="7"/>
      <c r="S457" s="7"/>
    </row>
    <row r="458" spans="1:19" x14ac:dyDescent="0.25">
      <c r="A458" t="s">
        <v>23</v>
      </c>
      <c r="B458" t="s">
        <v>18</v>
      </c>
      <c r="D458" s="25" t="s">
        <v>890</v>
      </c>
      <c r="E458" s="7" t="s">
        <v>25</v>
      </c>
      <c r="F458" t="s">
        <v>21</v>
      </c>
      <c r="G458" t="s">
        <v>792</v>
      </c>
      <c r="H458" s="5">
        <v>28</v>
      </c>
      <c r="I458" s="5" t="s">
        <v>9</v>
      </c>
      <c r="J458">
        <v>28</v>
      </c>
      <c r="K458" s="8">
        <v>6533</v>
      </c>
      <c r="L458" s="8">
        <v>118.78181818181818</v>
      </c>
      <c r="M458" s="9">
        <v>55</v>
      </c>
      <c r="N458" s="10">
        <v>305.70999999999998</v>
      </c>
      <c r="O458" s="25" t="s">
        <v>1503</v>
      </c>
      <c r="P458" s="6">
        <v>46.794734425225776</v>
      </c>
      <c r="Q458" s="6">
        <v>5.5583636363636364</v>
      </c>
      <c r="R458" s="12"/>
      <c r="S458" s="12"/>
    </row>
    <row r="459" spans="1:19" x14ac:dyDescent="0.25">
      <c r="A459" t="s">
        <v>23</v>
      </c>
      <c r="B459" t="s">
        <v>18</v>
      </c>
      <c r="D459" s="27" t="s">
        <v>890</v>
      </c>
      <c r="E459" s="7" t="s">
        <v>25</v>
      </c>
      <c r="F459" t="s">
        <v>21</v>
      </c>
      <c r="G459" t="s">
        <v>792</v>
      </c>
      <c r="H459" s="5">
        <v>28</v>
      </c>
      <c r="I459" s="5" t="s">
        <v>9</v>
      </c>
      <c r="J459">
        <v>28</v>
      </c>
      <c r="K459" s="13">
        <v>6533</v>
      </c>
      <c r="L459" s="13">
        <v>118.78181818181818</v>
      </c>
      <c r="M459" s="14">
        <v>55</v>
      </c>
      <c r="N459" s="15">
        <v>305.70999999999998</v>
      </c>
      <c r="O459" s="27" t="s">
        <v>1504</v>
      </c>
      <c r="P459" s="6">
        <v>46.794734425225776</v>
      </c>
      <c r="Q459" s="6">
        <v>5.5583636363636364</v>
      </c>
      <c r="R459" s="7"/>
      <c r="S459" s="11"/>
    </row>
    <row r="460" spans="1:19" x14ac:dyDescent="0.25">
      <c r="A460" t="s">
        <v>23</v>
      </c>
      <c r="B460" t="s">
        <v>18</v>
      </c>
      <c r="D460" s="25" t="s">
        <v>890</v>
      </c>
      <c r="E460" s="7" t="s">
        <v>25</v>
      </c>
      <c r="F460" t="s">
        <v>21</v>
      </c>
      <c r="G460" t="s">
        <v>792</v>
      </c>
      <c r="H460" s="5">
        <v>28</v>
      </c>
      <c r="I460" s="5" t="s">
        <v>9</v>
      </c>
      <c r="J460">
        <v>28</v>
      </c>
      <c r="K460" s="8">
        <v>6283</v>
      </c>
      <c r="L460" s="8">
        <v>114.23636363636363</v>
      </c>
      <c r="M460" s="9">
        <v>55</v>
      </c>
      <c r="N460" s="10">
        <v>305.70999999999998</v>
      </c>
      <c r="O460" s="25" t="s">
        <v>1505</v>
      </c>
      <c r="P460" s="6">
        <v>48.656692662740724</v>
      </c>
      <c r="Q460" s="6">
        <v>5.5583636363636364</v>
      </c>
      <c r="R460" s="12"/>
      <c r="S460" s="12"/>
    </row>
    <row r="461" spans="1:19" x14ac:dyDescent="0.25">
      <c r="A461" t="s">
        <v>23</v>
      </c>
      <c r="B461" t="s">
        <v>18</v>
      </c>
      <c r="D461" s="12" t="s">
        <v>890</v>
      </c>
      <c r="E461" s="7" t="s">
        <v>20</v>
      </c>
      <c r="F461" t="s">
        <v>21</v>
      </c>
      <c r="G461" t="s">
        <v>792</v>
      </c>
      <c r="H461" s="5">
        <v>31</v>
      </c>
      <c r="I461" s="5" t="s">
        <v>9</v>
      </c>
      <c r="J461">
        <v>31</v>
      </c>
      <c r="K461" s="13">
        <v>11760</v>
      </c>
      <c r="L461" s="13">
        <v>98</v>
      </c>
      <c r="M461" s="14">
        <v>120</v>
      </c>
      <c r="N461" s="15">
        <v>301.36</v>
      </c>
      <c r="O461" s="16" t="s">
        <v>1459</v>
      </c>
      <c r="P461" s="6">
        <v>25.625850340136058</v>
      </c>
      <c r="Q461" s="6">
        <v>2.5113333333333334</v>
      </c>
      <c r="R461" s="7"/>
      <c r="S461" s="17"/>
    </row>
    <row r="462" spans="1:19" x14ac:dyDescent="0.25">
      <c r="A462" t="s">
        <v>23</v>
      </c>
      <c r="B462" t="s">
        <v>18</v>
      </c>
      <c r="D462" s="25" t="s">
        <v>890</v>
      </c>
      <c r="E462" s="7" t="s">
        <v>37</v>
      </c>
      <c r="F462" t="s">
        <v>21</v>
      </c>
      <c r="G462" t="s">
        <v>792</v>
      </c>
      <c r="H462" s="5">
        <v>28</v>
      </c>
      <c r="I462" s="5" t="s">
        <v>9</v>
      </c>
      <c r="J462">
        <v>28</v>
      </c>
      <c r="K462" s="8">
        <v>4500</v>
      </c>
      <c r="L462" s="8">
        <v>90</v>
      </c>
      <c r="M462" s="9">
        <v>50</v>
      </c>
      <c r="N462" s="10">
        <v>300</v>
      </c>
      <c r="O462" s="25" t="s">
        <v>1506</v>
      </c>
      <c r="P462" s="6">
        <v>66.666666666666671</v>
      </c>
      <c r="Q462" s="6">
        <v>6</v>
      </c>
      <c r="R462" s="12"/>
      <c r="S462" s="12"/>
    </row>
    <row r="463" spans="1:19" x14ac:dyDescent="0.25">
      <c r="A463" t="s">
        <v>23</v>
      </c>
      <c r="B463" t="s">
        <v>18</v>
      </c>
      <c r="D463" s="12" t="s">
        <v>890</v>
      </c>
      <c r="E463" s="7" t="s">
        <v>37</v>
      </c>
      <c r="F463" t="s">
        <v>21</v>
      </c>
      <c r="G463" t="s">
        <v>792</v>
      </c>
      <c r="H463" s="5">
        <v>31</v>
      </c>
      <c r="I463" s="5" t="s">
        <v>9</v>
      </c>
      <c r="J463">
        <v>31</v>
      </c>
      <c r="K463" s="13">
        <v>13500</v>
      </c>
      <c r="L463" s="13">
        <v>90</v>
      </c>
      <c r="M463" s="14">
        <v>150</v>
      </c>
      <c r="N463" s="15">
        <v>299.99</v>
      </c>
      <c r="O463" s="12" t="s">
        <v>1463</v>
      </c>
      <c r="P463" s="6">
        <v>22.221481481481479</v>
      </c>
      <c r="Q463" s="6">
        <v>1.9999333333333333</v>
      </c>
      <c r="R463" s="7"/>
      <c r="S463" s="17"/>
    </row>
    <row r="464" spans="1:19" x14ac:dyDescent="0.25">
      <c r="A464" t="s">
        <v>23</v>
      </c>
      <c r="B464" t="s">
        <v>18</v>
      </c>
      <c r="D464" s="7" t="s">
        <v>890</v>
      </c>
      <c r="E464" s="7" t="s">
        <v>25</v>
      </c>
      <c r="F464" t="s">
        <v>21</v>
      </c>
      <c r="G464" t="s">
        <v>792</v>
      </c>
      <c r="H464" s="5">
        <v>28</v>
      </c>
      <c r="I464" s="5" t="s">
        <v>9</v>
      </c>
      <c r="J464">
        <v>28</v>
      </c>
      <c r="K464" s="8">
        <v>4875</v>
      </c>
      <c r="L464" s="8">
        <v>82.627118644067792</v>
      </c>
      <c r="M464" s="9">
        <v>59</v>
      </c>
      <c r="N464" s="10">
        <v>299.99</v>
      </c>
      <c r="O464" s="11" t="s">
        <v>1413</v>
      </c>
      <c r="P464" s="6">
        <v>61.536410256410264</v>
      </c>
      <c r="Q464" s="6">
        <v>5.0845762711864406</v>
      </c>
      <c r="R464" s="12"/>
      <c r="S464" s="12"/>
    </row>
    <row r="465" spans="1:19" x14ac:dyDescent="0.25">
      <c r="A465" t="s">
        <v>23</v>
      </c>
      <c r="B465" t="s">
        <v>18</v>
      </c>
      <c r="D465" s="27" t="s">
        <v>890</v>
      </c>
      <c r="E465" s="7" t="s">
        <v>25</v>
      </c>
      <c r="F465" t="s">
        <v>21</v>
      </c>
      <c r="G465" t="s">
        <v>792</v>
      </c>
      <c r="H465" s="5">
        <v>28</v>
      </c>
      <c r="I465" s="5" t="s">
        <v>9</v>
      </c>
      <c r="J465">
        <v>28</v>
      </c>
      <c r="K465" s="13">
        <v>4475</v>
      </c>
      <c r="L465" s="13">
        <v>111.875</v>
      </c>
      <c r="M465" s="14">
        <v>40</v>
      </c>
      <c r="N465" s="15">
        <v>299</v>
      </c>
      <c r="O465" s="27" t="s">
        <v>1507</v>
      </c>
      <c r="P465" s="6">
        <v>66.815642458100555</v>
      </c>
      <c r="Q465" s="6">
        <v>7.4749999999999996</v>
      </c>
      <c r="R465" s="7"/>
      <c r="S465" s="17"/>
    </row>
    <row r="466" spans="1:19" x14ac:dyDescent="0.25">
      <c r="A466" t="s">
        <v>23</v>
      </c>
      <c r="B466" t="s">
        <v>18</v>
      </c>
      <c r="D466" s="7" t="s">
        <v>890</v>
      </c>
      <c r="E466" s="7" t="s">
        <v>37</v>
      </c>
      <c r="F466" t="s">
        <v>21</v>
      </c>
      <c r="G466" t="s">
        <v>792</v>
      </c>
      <c r="H466" s="5">
        <v>27</v>
      </c>
      <c r="I466" s="5" t="s">
        <v>9</v>
      </c>
      <c r="J466">
        <v>27</v>
      </c>
      <c r="K466" s="8">
        <v>3970</v>
      </c>
      <c r="L466" s="8">
        <v>88.222222222222229</v>
      </c>
      <c r="M466" s="9">
        <v>45</v>
      </c>
      <c r="N466" s="10">
        <v>298.58</v>
      </c>
      <c r="O466" s="11" t="s">
        <v>1396</v>
      </c>
      <c r="P466" s="6">
        <v>75.209068010075569</v>
      </c>
      <c r="Q466" s="6">
        <v>6.6351111111111107</v>
      </c>
      <c r="R466" s="7"/>
      <c r="S466" s="17"/>
    </row>
    <row r="467" spans="1:19" x14ac:dyDescent="0.25">
      <c r="A467" t="s">
        <v>23</v>
      </c>
      <c r="B467" t="s">
        <v>18</v>
      </c>
      <c r="D467" s="27" t="s">
        <v>890</v>
      </c>
      <c r="E467" s="7" t="s">
        <v>25</v>
      </c>
      <c r="F467" t="s">
        <v>21</v>
      </c>
      <c r="G467" t="s">
        <v>792</v>
      </c>
      <c r="H467" s="5">
        <v>26</v>
      </c>
      <c r="I467" s="5" t="s">
        <v>9</v>
      </c>
      <c r="J467">
        <v>26</v>
      </c>
      <c r="K467" s="13">
        <v>1662</v>
      </c>
      <c r="L467" s="13">
        <v>44.918918918918919</v>
      </c>
      <c r="M467" s="14">
        <v>37</v>
      </c>
      <c r="N467" s="15">
        <v>284.99</v>
      </c>
      <c r="O467" s="27" t="s">
        <v>1508</v>
      </c>
      <c r="P467" s="6">
        <v>171.47412755716005</v>
      </c>
      <c r="Q467" s="6">
        <v>7.7024324324324329</v>
      </c>
      <c r="R467" s="7"/>
      <c r="S467" s="17"/>
    </row>
    <row r="468" spans="1:19" x14ac:dyDescent="0.25">
      <c r="A468" t="s">
        <v>23</v>
      </c>
      <c r="B468" t="s">
        <v>18</v>
      </c>
      <c r="D468" s="23" t="s">
        <v>890</v>
      </c>
      <c r="E468" s="7" t="s">
        <v>20</v>
      </c>
      <c r="F468" t="s">
        <v>21</v>
      </c>
      <c r="G468" t="s">
        <v>792</v>
      </c>
      <c r="H468" s="5">
        <v>28</v>
      </c>
      <c r="I468" s="5" t="s">
        <v>9</v>
      </c>
      <c r="J468">
        <v>28</v>
      </c>
      <c r="K468" s="8">
        <v>6533</v>
      </c>
      <c r="L468" s="8">
        <v>118.78181818181818</v>
      </c>
      <c r="M468" s="9">
        <v>55</v>
      </c>
      <c r="N468" s="10">
        <v>284.29000000000002</v>
      </c>
      <c r="O468" s="23" t="s">
        <v>1509</v>
      </c>
      <c r="P468" s="6">
        <v>43.515995714067053</v>
      </c>
      <c r="Q468" s="6">
        <v>5.1689090909090911</v>
      </c>
      <c r="R468" s="12"/>
      <c r="S468" s="12"/>
    </row>
    <row r="469" spans="1:19" x14ac:dyDescent="0.25">
      <c r="A469" t="s">
        <v>23</v>
      </c>
      <c r="B469" t="s">
        <v>18</v>
      </c>
      <c r="D469" s="21" t="s">
        <v>890</v>
      </c>
      <c r="E469" s="7" t="s">
        <v>20</v>
      </c>
      <c r="F469" t="s">
        <v>21</v>
      </c>
      <c r="G469" t="s">
        <v>792</v>
      </c>
      <c r="H469" s="5">
        <v>28</v>
      </c>
      <c r="I469" s="5" t="s">
        <v>9</v>
      </c>
      <c r="J469">
        <v>28</v>
      </c>
      <c r="K469" s="13">
        <v>6283</v>
      </c>
      <c r="L469" s="13">
        <v>114.23636363636363</v>
      </c>
      <c r="M469" s="14">
        <v>55</v>
      </c>
      <c r="N469" s="15">
        <v>284.29000000000002</v>
      </c>
      <c r="O469" s="21" t="s">
        <v>1510</v>
      </c>
      <c r="P469" s="6">
        <v>45.247493235715424</v>
      </c>
      <c r="Q469" s="6">
        <v>5.1689090909090911</v>
      </c>
      <c r="R469" s="7"/>
      <c r="S469" s="7"/>
    </row>
    <row r="470" spans="1:19" x14ac:dyDescent="0.25">
      <c r="A470" t="s">
        <v>23</v>
      </c>
      <c r="B470" t="s">
        <v>18</v>
      </c>
      <c r="D470" s="23" t="s">
        <v>890</v>
      </c>
      <c r="E470" s="7" t="s">
        <v>25</v>
      </c>
      <c r="F470" t="s">
        <v>21</v>
      </c>
      <c r="G470" t="s">
        <v>792</v>
      </c>
      <c r="H470" s="5">
        <v>28</v>
      </c>
      <c r="I470" s="5" t="s">
        <v>9</v>
      </c>
      <c r="J470">
        <v>28</v>
      </c>
      <c r="K470" s="8">
        <v>6645</v>
      </c>
      <c r="L470" s="8">
        <v>120.81818181818181</v>
      </c>
      <c r="M470" s="9">
        <v>55</v>
      </c>
      <c r="N470" s="10">
        <v>284.29000000000002</v>
      </c>
      <c r="O470" s="23" t="s">
        <v>1511</v>
      </c>
      <c r="P470" s="6">
        <v>42.782543265613249</v>
      </c>
      <c r="Q470" s="6">
        <v>5.1689090909090911</v>
      </c>
      <c r="R470" s="7"/>
      <c r="S470" s="17"/>
    </row>
    <row r="471" spans="1:19" x14ac:dyDescent="0.25">
      <c r="A471" t="s">
        <v>23</v>
      </c>
      <c r="B471" t="s">
        <v>18</v>
      </c>
      <c r="D471" s="27" t="s">
        <v>890</v>
      </c>
      <c r="E471" s="7" t="s">
        <v>25</v>
      </c>
      <c r="F471" t="s">
        <v>21</v>
      </c>
      <c r="G471" t="s">
        <v>792</v>
      </c>
      <c r="H471" s="5">
        <v>28</v>
      </c>
      <c r="I471" s="5" t="s">
        <v>9</v>
      </c>
      <c r="J471">
        <v>28</v>
      </c>
      <c r="K471" s="13">
        <v>4475</v>
      </c>
      <c r="L471" s="13">
        <v>111.875</v>
      </c>
      <c r="M471" s="14">
        <v>40</v>
      </c>
      <c r="N471" s="15">
        <v>283</v>
      </c>
      <c r="O471" s="27" t="s">
        <v>1512</v>
      </c>
      <c r="P471" s="6">
        <v>63.240223463687158</v>
      </c>
      <c r="Q471" s="6">
        <v>7.0750000000000002</v>
      </c>
      <c r="R471" s="7"/>
      <c r="S471" s="17"/>
    </row>
    <row r="472" spans="1:19" x14ac:dyDescent="0.25">
      <c r="A472" t="s">
        <v>23</v>
      </c>
      <c r="B472" t="s">
        <v>18</v>
      </c>
      <c r="D472" s="23" t="s">
        <v>890</v>
      </c>
      <c r="E472" s="7" t="s">
        <v>37</v>
      </c>
      <c r="F472" t="s">
        <v>21</v>
      </c>
      <c r="G472" t="s">
        <v>792</v>
      </c>
      <c r="H472" s="5">
        <v>27</v>
      </c>
      <c r="I472" s="5" t="s">
        <v>9</v>
      </c>
      <c r="J472">
        <v>27</v>
      </c>
      <c r="K472" s="8">
        <v>3000</v>
      </c>
      <c r="L472" s="8">
        <v>78.94736842105263</v>
      </c>
      <c r="M472" s="9">
        <v>38</v>
      </c>
      <c r="N472" s="10">
        <v>280.79000000000002</v>
      </c>
      <c r="O472" s="23" t="s">
        <v>1513</v>
      </c>
      <c r="P472" s="6">
        <v>93.596666666666678</v>
      </c>
      <c r="Q472" s="6">
        <v>7.3892105263157903</v>
      </c>
      <c r="R472" s="7"/>
      <c r="S472" s="17"/>
    </row>
    <row r="473" spans="1:19" x14ac:dyDescent="0.25">
      <c r="A473" t="s">
        <v>23</v>
      </c>
      <c r="B473" t="s">
        <v>18</v>
      </c>
      <c r="D473" s="21" t="s">
        <v>890</v>
      </c>
      <c r="E473" s="7" t="s">
        <v>20</v>
      </c>
      <c r="F473" t="s">
        <v>21</v>
      </c>
      <c r="G473" t="s">
        <v>792</v>
      </c>
      <c r="H473" s="5">
        <v>32</v>
      </c>
      <c r="I473" s="5" t="s">
        <v>9</v>
      </c>
      <c r="J473">
        <v>32</v>
      </c>
      <c r="K473" s="13">
        <v>15800</v>
      </c>
      <c r="L473" s="13">
        <v>105.33333333333333</v>
      </c>
      <c r="M473" s="14">
        <v>150</v>
      </c>
      <c r="N473" s="15">
        <v>279.99</v>
      </c>
      <c r="O473" s="21" t="s">
        <v>1514</v>
      </c>
      <c r="P473" s="6">
        <v>17.720886075949366</v>
      </c>
      <c r="Q473" s="6">
        <v>1.8666</v>
      </c>
      <c r="R473" s="7"/>
      <c r="S473" s="17"/>
    </row>
    <row r="474" spans="1:19" x14ac:dyDescent="0.25">
      <c r="A474" t="s">
        <v>23</v>
      </c>
      <c r="B474" t="s">
        <v>18</v>
      </c>
      <c r="D474" s="7" t="s">
        <v>890</v>
      </c>
      <c r="E474" s="7" t="s">
        <v>25</v>
      </c>
      <c r="F474" t="s">
        <v>21</v>
      </c>
      <c r="G474" t="s">
        <v>792</v>
      </c>
      <c r="H474" s="5">
        <v>27</v>
      </c>
      <c r="I474" s="5" t="s">
        <v>9</v>
      </c>
      <c r="J474">
        <v>27</v>
      </c>
      <c r="K474" s="8">
        <v>3527</v>
      </c>
      <c r="L474" s="8">
        <v>86.024390243902445</v>
      </c>
      <c r="M474" s="9">
        <v>41</v>
      </c>
      <c r="N474" s="10">
        <v>279.98</v>
      </c>
      <c r="O474" s="11" t="s">
        <v>1393</v>
      </c>
      <c r="P474" s="6">
        <v>79.381910972497877</v>
      </c>
      <c r="Q474" s="6">
        <v>6.8287804878048783</v>
      </c>
      <c r="R474" s="7"/>
      <c r="S474" s="17"/>
    </row>
    <row r="475" spans="1:19" x14ac:dyDescent="0.25">
      <c r="A475" t="s">
        <v>23</v>
      </c>
      <c r="B475" t="s">
        <v>18</v>
      </c>
      <c r="D475" s="27" t="s">
        <v>890</v>
      </c>
      <c r="E475" s="7" t="s">
        <v>25</v>
      </c>
      <c r="F475" t="s">
        <v>21</v>
      </c>
      <c r="G475" t="s">
        <v>792</v>
      </c>
      <c r="H475" s="5">
        <v>28</v>
      </c>
      <c r="I475" s="5" t="s">
        <v>9</v>
      </c>
      <c r="J475">
        <v>28</v>
      </c>
      <c r="K475" s="13">
        <v>4475</v>
      </c>
      <c r="L475" s="13">
        <v>111.875</v>
      </c>
      <c r="M475" s="14">
        <v>40</v>
      </c>
      <c r="N475" s="15">
        <v>279</v>
      </c>
      <c r="O475" s="27" t="s">
        <v>1515</v>
      </c>
      <c r="P475" s="6">
        <v>62.346368715083798</v>
      </c>
      <c r="Q475" s="6">
        <v>6.9749999999999996</v>
      </c>
      <c r="R475" s="7"/>
      <c r="S475" s="17"/>
    </row>
    <row r="476" spans="1:19" x14ac:dyDescent="0.25">
      <c r="A476" t="s">
        <v>23</v>
      </c>
      <c r="B476" t="s">
        <v>18</v>
      </c>
      <c r="D476" s="23" t="s">
        <v>890</v>
      </c>
      <c r="E476" s="7" t="s">
        <v>25</v>
      </c>
      <c r="F476" t="s">
        <v>21</v>
      </c>
      <c r="G476" t="s">
        <v>792</v>
      </c>
      <c r="H476" s="5">
        <v>28</v>
      </c>
      <c r="I476" s="5" t="s">
        <v>9</v>
      </c>
      <c r="J476">
        <v>28</v>
      </c>
      <c r="K476" s="8">
        <v>6525</v>
      </c>
      <c r="L476" s="8">
        <v>116.51785714285714</v>
      </c>
      <c r="M476" s="9">
        <v>56</v>
      </c>
      <c r="N476" s="10">
        <v>276</v>
      </c>
      <c r="O476" s="23" t="s">
        <v>1516</v>
      </c>
      <c r="P476" s="6">
        <v>42.298850574712645</v>
      </c>
      <c r="Q476" s="6">
        <v>4.9285714285714288</v>
      </c>
      <c r="R476" s="12"/>
      <c r="S476" s="12"/>
    </row>
    <row r="477" spans="1:19" x14ac:dyDescent="0.25">
      <c r="A477" t="s">
        <v>23</v>
      </c>
      <c r="B477" t="s">
        <v>18</v>
      </c>
      <c r="D477" s="21" t="s">
        <v>890</v>
      </c>
      <c r="E477" s="7" t="s">
        <v>25</v>
      </c>
      <c r="F477" t="s">
        <v>21</v>
      </c>
      <c r="G477" t="s">
        <v>792</v>
      </c>
      <c r="H477" s="5">
        <v>26</v>
      </c>
      <c r="I477" s="5" t="s">
        <v>9</v>
      </c>
      <c r="J477">
        <v>26</v>
      </c>
      <c r="K477" s="13">
        <v>2598</v>
      </c>
      <c r="L477" s="13">
        <v>83.806451612903231</v>
      </c>
      <c r="M477" s="14">
        <v>31</v>
      </c>
      <c r="N477" s="15">
        <v>271.89800000000002</v>
      </c>
      <c r="O477" s="21" t="s">
        <v>1517</v>
      </c>
      <c r="P477" s="6">
        <v>104.65665896843727</v>
      </c>
      <c r="Q477" s="6">
        <v>8.7709032258064532</v>
      </c>
      <c r="R477" s="7"/>
      <c r="S477" s="7"/>
    </row>
    <row r="478" spans="1:19" x14ac:dyDescent="0.25">
      <c r="A478" t="s">
        <v>23</v>
      </c>
      <c r="B478" t="s">
        <v>18</v>
      </c>
      <c r="D478" s="23" t="s">
        <v>890</v>
      </c>
      <c r="E478" s="7" t="s">
        <v>25</v>
      </c>
      <c r="F478" t="s">
        <v>21</v>
      </c>
      <c r="G478" t="s">
        <v>792</v>
      </c>
      <c r="H478" s="5">
        <v>26</v>
      </c>
      <c r="I478" s="5" t="s">
        <v>9</v>
      </c>
      <c r="J478">
        <v>26</v>
      </c>
      <c r="K478" s="8">
        <v>2598</v>
      </c>
      <c r="L478" s="8">
        <v>83.806451612903231</v>
      </c>
      <c r="M478" s="9">
        <v>31</v>
      </c>
      <c r="N478" s="10">
        <v>269.69799999999998</v>
      </c>
      <c r="O478" s="23" t="s">
        <v>1518</v>
      </c>
      <c r="P478" s="6">
        <v>103.80985373364125</v>
      </c>
      <c r="Q478" s="6">
        <v>8.6999354838709664</v>
      </c>
      <c r="R478" s="7"/>
      <c r="S478" s="17"/>
    </row>
    <row r="479" spans="1:19" x14ac:dyDescent="0.25">
      <c r="A479" t="s">
        <v>23</v>
      </c>
      <c r="B479" t="s">
        <v>18</v>
      </c>
      <c r="D479" s="21" t="s">
        <v>890</v>
      </c>
      <c r="E479" s="7" t="s">
        <v>25</v>
      </c>
      <c r="F479" t="s">
        <v>21</v>
      </c>
      <c r="G479" t="s">
        <v>792</v>
      </c>
      <c r="H479" s="5">
        <v>26</v>
      </c>
      <c r="I479" s="5" t="s">
        <v>9</v>
      </c>
      <c r="J479">
        <v>26</v>
      </c>
      <c r="K479" s="13">
        <v>2598</v>
      </c>
      <c r="L479" s="13">
        <v>83.806451612903231</v>
      </c>
      <c r="M479" s="14">
        <v>31</v>
      </c>
      <c r="N479" s="15">
        <v>268.59800000000001</v>
      </c>
      <c r="O479" s="21" t="s">
        <v>1519</v>
      </c>
      <c r="P479" s="6">
        <v>103.38645111624326</v>
      </c>
      <c r="Q479" s="6">
        <v>8.6644516129032265</v>
      </c>
      <c r="R479" s="7"/>
      <c r="S479" s="17"/>
    </row>
    <row r="480" spans="1:19" x14ac:dyDescent="0.25">
      <c r="A480" t="s">
        <v>23</v>
      </c>
      <c r="B480" t="s">
        <v>18</v>
      </c>
      <c r="D480" s="7" t="s">
        <v>890</v>
      </c>
      <c r="E480" s="7" t="s">
        <v>20</v>
      </c>
      <c r="F480" t="s">
        <v>21</v>
      </c>
      <c r="G480" t="s">
        <v>792</v>
      </c>
      <c r="H480" s="5">
        <v>30</v>
      </c>
      <c r="I480" s="5" t="s">
        <v>9</v>
      </c>
      <c r="J480">
        <v>30</v>
      </c>
      <c r="K480" s="8">
        <v>9300</v>
      </c>
      <c r="L480" s="8">
        <v>106.89655172413794</v>
      </c>
      <c r="M480" s="9">
        <v>87</v>
      </c>
      <c r="N480" s="10">
        <v>259.99</v>
      </c>
      <c r="O480" s="7" t="s">
        <v>1453</v>
      </c>
      <c r="P480" s="6">
        <v>27.955913978494625</v>
      </c>
      <c r="Q480" s="6">
        <v>2.9883908045977012</v>
      </c>
      <c r="R480" s="7"/>
      <c r="S480" s="17"/>
    </row>
    <row r="481" spans="1:19" x14ac:dyDescent="0.25">
      <c r="A481" t="s">
        <v>23</v>
      </c>
      <c r="B481" t="s">
        <v>18</v>
      </c>
      <c r="D481" s="12" t="s">
        <v>890</v>
      </c>
      <c r="E481" s="7" t="s">
        <v>25</v>
      </c>
      <c r="F481" t="s">
        <v>21</v>
      </c>
      <c r="G481" t="s">
        <v>792</v>
      </c>
      <c r="H481" s="5">
        <v>27</v>
      </c>
      <c r="I481" s="5" t="s">
        <v>9</v>
      </c>
      <c r="J481">
        <v>27</v>
      </c>
      <c r="K481" s="13">
        <v>3497</v>
      </c>
      <c r="L481" s="13">
        <v>89.666666666666671</v>
      </c>
      <c r="M481" s="14">
        <v>39</v>
      </c>
      <c r="N481" s="15">
        <v>259.98</v>
      </c>
      <c r="O481" s="16" t="s">
        <v>1388</v>
      </c>
      <c r="P481" s="6">
        <v>74.34372319130685</v>
      </c>
      <c r="Q481" s="6">
        <v>6.666153846153847</v>
      </c>
      <c r="R481" s="7"/>
      <c r="S481" s="7"/>
    </row>
    <row r="482" spans="1:19" x14ac:dyDescent="0.25">
      <c r="A482" t="s">
        <v>23</v>
      </c>
      <c r="B482" t="s">
        <v>18</v>
      </c>
      <c r="D482" s="23" t="s">
        <v>890</v>
      </c>
      <c r="E482" s="7" t="s">
        <v>37</v>
      </c>
      <c r="F482" t="s">
        <v>21</v>
      </c>
      <c r="G482" t="s">
        <v>792</v>
      </c>
      <c r="H482" s="5">
        <v>27</v>
      </c>
      <c r="I482" s="5" t="s">
        <v>9</v>
      </c>
      <c r="J482">
        <v>27</v>
      </c>
      <c r="K482" s="8">
        <v>4000</v>
      </c>
      <c r="L482" s="8">
        <v>66.666666666666671</v>
      </c>
      <c r="M482" s="9">
        <v>60</v>
      </c>
      <c r="N482" s="10">
        <v>253</v>
      </c>
      <c r="O482" s="23" t="s">
        <v>1520</v>
      </c>
      <c r="P482" s="6">
        <v>63.25</v>
      </c>
      <c r="Q482" s="6">
        <v>4.2166666666666668</v>
      </c>
      <c r="R482" s="12"/>
      <c r="S482" s="12"/>
    </row>
    <row r="483" spans="1:19" x14ac:dyDescent="0.25">
      <c r="A483" t="s">
        <v>23</v>
      </c>
      <c r="B483" t="s">
        <v>18</v>
      </c>
      <c r="D483" s="27" t="s">
        <v>890</v>
      </c>
      <c r="E483" s="7" t="s">
        <v>25</v>
      </c>
      <c r="F483" t="s">
        <v>21</v>
      </c>
      <c r="G483" t="s">
        <v>792</v>
      </c>
      <c r="H483" s="5">
        <v>27</v>
      </c>
      <c r="I483" s="5" t="s">
        <v>9</v>
      </c>
      <c r="J483">
        <v>27</v>
      </c>
      <c r="K483" s="13">
        <v>4079</v>
      </c>
      <c r="L483" s="13">
        <v>101.97499999999999</v>
      </c>
      <c r="M483" s="14">
        <v>40</v>
      </c>
      <c r="N483" s="15">
        <v>252.18</v>
      </c>
      <c r="O483" s="27" t="s">
        <v>1521</v>
      </c>
      <c r="P483" s="6">
        <v>61.823976464819808</v>
      </c>
      <c r="Q483" s="6">
        <v>6.3045</v>
      </c>
      <c r="R483" s="7"/>
      <c r="S483" s="7"/>
    </row>
    <row r="484" spans="1:19" x14ac:dyDescent="0.25">
      <c r="A484" t="s">
        <v>23</v>
      </c>
      <c r="B484" t="s">
        <v>18</v>
      </c>
      <c r="D484" s="7" t="s">
        <v>890</v>
      </c>
      <c r="E484" s="7" t="s">
        <v>25</v>
      </c>
      <c r="F484" t="s">
        <v>21</v>
      </c>
      <c r="G484" t="s">
        <v>792</v>
      </c>
      <c r="H484" s="5">
        <v>26</v>
      </c>
      <c r="I484" s="5" t="s">
        <v>9</v>
      </c>
      <c r="J484">
        <v>26</v>
      </c>
      <c r="K484" s="8">
        <v>1955</v>
      </c>
      <c r="L484" s="8">
        <v>75.192307692307693</v>
      </c>
      <c r="M484" s="9">
        <v>26</v>
      </c>
      <c r="N484" s="10">
        <v>249</v>
      </c>
      <c r="O484" s="11" t="s">
        <v>1346</v>
      </c>
      <c r="P484" s="6">
        <v>127.36572890025575</v>
      </c>
      <c r="Q484" s="6">
        <v>9.5769230769230766</v>
      </c>
      <c r="R484" s="12"/>
      <c r="S484" s="12"/>
    </row>
    <row r="485" spans="1:19" x14ac:dyDescent="0.25">
      <c r="A485" t="s">
        <v>23</v>
      </c>
      <c r="B485" t="s">
        <v>18</v>
      </c>
      <c r="D485" s="21" t="s">
        <v>890</v>
      </c>
      <c r="E485" s="7" t="s">
        <v>25</v>
      </c>
      <c r="F485" t="s">
        <v>21</v>
      </c>
      <c r="G485" t="s">
        <v>792</v>
      </c>
      <c r="H485" s="5">
        <v>27</v>
      </c>
      <c r="I485" s="5" t="s">
        <v>9</v>
      </c>
      <c r="J485">
        <v>27</v>
      </c>
      <c r="K485" s="13">
        <v>4105</v>
      </c>
      <c r="L485" s="13">
        <v>110.94594594594595</v>
      </c>
      <c r="M485" s="14">
        <v>37</v>
      </c>
      <c r="N485" s="15">
        <v>248.57</v>
      </c>
      <c r="O485" s="21" t="s">
        <v>1522</v>
      </c>
      <c r="P485" s="6">
        <v>60.552984165651644</v>
      </c>
      <c r="Q485" s="6">
        <v>6.7181081081081082</v>
      </c>
      <c r="R485" s="7"/>
      <c r="S485" s="7"/>
    </row>
    <row r="486" spans="1:19" x14ac:dyDescent="0.25">
      <c r="A486" t="s">
        <v>23</v>
      </c>
      <c r="B486" t="s">
        <v>18</v>
      </c>
      <c r="D486" s="25" t="s">
        <v>890</v>
      </c>
      <c r="E486" s="7" t="s">
        <v>25</v>
      </c>
      <c r="F486" t="s">
        <v>21</v>
      </c>
      <c r="G486" t="s">
        <v>792</v>
      </c>
      <c r="H486" s="5">
        <v>28</v>
      </c>
      <c r="I486" s="5" t="s">
        <v>9</v>
      </c>
      <c r="J486">
        <v>28</v>
      </c>
      <c r="K486" s="8">
        <v>4329</v>
      </c>
      <c r="L486" s="8">
        <v>117</v>
      </c>
      <c r="M486" s="9">
        <v>37</v>
      </c>
      <c r="N486" s="10">
        <v>248.57</v>
      </c>
      <c r="O486" s="25" t="s">
        <v>1523</v>
      </c>
      <c r="P486" s="6">
        <v>57.419727419727415</v>
      </c>
      <c r="Q486" s="6">
        <v>6.7181081081081082</v>
      </c>
      <c r="R486" s="12"/>
      <c r="S486" s="12"/>
    </row>
    <row r="487" spans="1:19" x14ac:dyDescent="0.25">
      <c r="A487" t="s">
        <v>23</v>
      </c>
      <c r="B487" t="s">
        <v>18</v>
      </c>
      <c r="D487" s="21" t="s">
        <v>890</v>
      </c>
      <c r="E487" s="7" t="s">
        <v>25</v>
      </c>
      <c r="F487" t="s">
        <v>21</v>
      </c>
      <c r="G487" t="s">
        <v>792</v>
      </c>
      <c r="H487" s="5">
        <v>27</v>
      </c>
      <c r="I487" s="5" t="s">
        <v>9</v>
      </c>
      <c r="J487">
        <v>27</v>
      </c>
      <c r="K487" s="13">
        <v>3819</v>
      </c>
      <c r="L487" s="13">
        <v>90.928571428571431</v>
      </c>
      <c r="M487" s="14">
        <v>42</v>
      </c>
      <c r="N487" s="15">
        <v>247.91</v>
      </c>
      <c r="O487" s="21" t="s">
        <v>1524</v>
      </c>
      <c r="P487" s="6">
        <v>64.914899188269175</v>
      </c>
      <c r="Q487" s="6">
        <v>5.9026190476190479</v>
      </c>
      <c r="R487" s="7"/>
      <c r="S487" s="7"/>
    </row>
    <row r="488" spans="1:19" x14ac:dyDescent="0.25">
      <c r="A488" t="s">
        <v>23</v>
      </c>
      <c r="B488" t="s">
        <v>18</v>
      </c>
      <c r="D488" s="25" t="s">
        <v>890</v>
      </c>
      <c r="E488" s="7" t="s">
        <v>25</v>
      </c>
      <c r="F488" t="s">
        <v>21</v>
      </c>
      <c r="G488" t="s">
        <v>792</v>
      </c>
      <c r="H488" s="5">
        <v>28</v>
      </c>
      <c r="I488" s="5" t="s">
        <v>9</v>
      </c>
      <c r="J488">
        <v>28</v>
      </c>
      <c r="K488" s="8">
        <v>5248</v>
      </c>
      <c r="L488" s="8">
        <v>104.96</v>
      </c>
      <c r="M488" s="9">
        <v>50</v>
      </c>
      <c r="N488" s="10">
        <v>243.86</v>
      </c>
      <c r="O488" s="25" t="s">
        <v>1525</v>
      </c>
      <c r="P488" s="6">
        <v>46.467225609756099</v>
      </c>
      <c r="Q488" s="6">
        <v>4.8772000000000002</v>
      </c>
      <c r="R488" s="7"/>
      <c r="S488" s="17"/>
    </row>
    <row r="489" spans="1:19" x14ac:dyDescent="0.25">
      <c r="A489" t="s">
        <v>23</v>
      </c>
      <c r="B489" t="s">
        <v>18</v>
      </c>
      <c r="D489" s="21" t="s">
        <v>890</v>
      </c>
      <c r="E489" s="7" t="s">
        <v>25</v>
      </c>
      <c r="F489" t="s">
        <v>21</v>
      </c>
      <c r="G489" t="s">
        <v>792</v>
      </c>
      <c r="H489" s="5">
        <v>28</v>
      </c>
      <c r="I489" s="5" t="s">
        <v>9</v>
      </c>
      <c r="J489">
        <v>28</v>
      </c>
      <c r="K489" s="13">
        <v>6639</v>
      </c>
      <c r="L489" s="13">
        <v>114.46551724137932</v>
      </c>
      <c r="M489" s="14">
        <v>58</v>
      </c>
      <c r="N489" s="15">
        <v>241.5</v>
      </c>
      <c r="O489" s="21" t="s">
        <v>1526</v>
      </c>
      <c r="P489" s="6">
        <v>36.375960234975146</v>
      </c>
      <c r="Q489" s="6">
        <v>4.1637931034482758</v>
      </c>
      <c r="R489" s="7"/>
      <c r="S489" s="17"/>
    </row>
    <row r="490" spans="1:19" x14ac:dyDescent="0.25">
      <c r="A490" t="s">
        <v>23</v>
      </c>
      <c r="B490" t="s">
        <v>18</v>
      </c>
      <c r="D490" s="7" t="s">
        <v>890</v>
      </c>
      <c r="E490" s="7" t="s">
        <v>25</v>
      </c>
      <c r="F490" t="s">
        <v>21</v>
      </c>
      <c r="G490" t="s">
        <v>792</v>
      </c>
      <c r="H490" s="5">
        <v>30</v>
      </c>
      <c r="I490" s="5" t="s">
        <v>9</v>
      </c>
      <c r="J490">
        <v>30</v>
      </c>
      <c r="K490" s="8">
        <v>9600</v>
      </c>
      <c r="L490" s="8">
        <v>120</v>
      </c>
      <c r="M490" s="9">
        <v>80</v>
      </c>
      <c r="N490" s="10">
        <v>238.88</v>
      </c>
      <c r="O490" s="11" t="s">
        <v>1455</v>
      </c>
      <c r="P490" s="6">
        <v>24.883333333333333</v>
      </c>
      <c r="Q490" s="6">
        <v>2.9859999999999998</v>
      </c>
      <c r="R490" s="7"/>
      <c r="S490" s="17"/>
    </row>
    <row r="491" spans="1:19" x14ac:dyDescent="0.25">
      <c r="A491" t="s">
        <v>23</v>
      </c>
      <c r="B491" t="s">
        <v>18</v>
      </c>
      <c r="D491" s="12" t="s">
        <v>890</v>
      </c>
      <c r="E491" s="7" t="s">
        <v>25</v>
      </c>
      <c r="F491" t="s">
        <v>21</v>
      </c>
      <c r="G491" t="s">
        <v>792</v>
      </c>
      <c r="H491" s="5">
        <v>27</v>
      </c>
      <c r="I491" s="5" t="s">
        <v>9</v>
      </c>
      <c r="J491">
        <v>27</v>
      </c>
      <c r="K491" s="13">
        <v>3500</v>
      </c>
      <c r="L491" s="13">
        <v>77.777777777777771</v>
      </c>
      <c r="M491" s="14">
        <v>45</v>
      </c>
      <c r="N491" s="15">
        <v>237.1</v>
      </c>
      <c r="O491" s="16" t="s">
        <v>1391</v>
      </c>
      <c r="P491" s="6">
        <v>67.742857142857147</v>
      </c>
      <c r="Q491" s="6">
        <v>5.2688888888888892</v>
      </c>
      <c r="R491" s="7"/>
      <c r="S491" s="7"/>
    </row>
    <row r="492" spans="1:19" x14ac:dyDescent="0.25">
      <c r="A492" t="s">
        <v>23</v>
      </c>
      <c r="B492" t="s">
        <v>18</v>
      </c>
      <c r="D492" s="25" t="s">
        <v>890</v>
      </c>
      <c r="E492" s="7" t="s">
        <v>25</v>
      </c>
      <c r="F492" t="s">
        <v>21</v>
      </c>
      <c r="G492" t="s">
        <v>792</v>
      </c>
      <c r="H492" s="5">
        <v>27</v>
      </c>
      <c r="I492" s="5" t="s">
        <v>9</v>
      </c>
      <c r="J492">
        <v>27</v>
      </c>
      <c r="K492" s="8">
        <v>2942</v>
      </c>
      <c r="L492" s="8">
        <v>122.58333333333333</v>
      </c>
      <c r="M492" s="9">
        <v>24</v>
      </c>
      <c r="N492" s="10">
        <v>234.29</v>
      </c>
      <c r="O492" s="25" t="s">
        <v>1527</v>
      </c>
      <c r="P492" s="6">
        <v>79.636301835486066</v>
      </c>
      <c r="Q492" s="6">
        <v>9.762083333333333</v>
      </c>
      <c r="R492" s="7"/>
      <c r="S492" s="17"/>
    </row>
    <row r="493" spans="1:19" x14ac:dyDescent="0.25">
      <c r="A493" t="s">
        <v>23</v>
      </c>
      <c r="B493" t="s">
        <v>18</v>
      </c>
      <c r="D493" s="21" t="s">
        <v>890</v>
      </c>
      <c r="E493" s="7" t="s">
        <v>25</v>
      </c>
      <c r="F493" t="s">
        <v>21</v>
      </c>
      <c r="G493" t="s">
        <v>792</v>
      </c>
      <c r="H493" s="5">
        <v>31</v>
      </c>
      <c r="I493" s="5" t="s">
        <v>9</v>
      </c>
      <c r="J493">
        <v>31</v>
      </c>
      <c r="K493" s="13">
        <v>12400</v>
      </c>
      <c r="L493" s="13">
        <v>82.666666666666671</v>
      </c>
      <c r="M493" s="14">
        <v>150</v>
      </c>
      <c r="N493" s="15">
        <v>229.99</v>
      </c>
      <c r="O493" s="21" t="s">
        <v>1528</v>
      </c>
      <c r="P493" s="6">
        <v>18.54758064516129</v>
      </c>
      <c r="Q493" s="6">
        <v>1.5332666666666668</v>
      </c>
      <c r="R493" s="7"/>
      <c r="S493" s="7"/>
    </row>
    <row r="494" spans="1:19" x14ac:dyDescent="0.25">
      <c r="A494" t="s">
        <v>23</v>
      </c>
      <c r="B494" t="s">
        <v>18</v>
      </c>
      <c r="D494" s="23" t="s">
        <v>890</v>
      </c>
      <c r="E494" s="7" t="s">
        <v>25</v>
      </c>
      <c r="F494" t="s">
        <v>21</v>
      </c>
      <c r="G494" t="s">
        <v>792</v>
      </c>
      <c r="H494" s="5">
        <v>28</v>
      </c>
      <c r="I494" s="5" t="s">
        <v>9</v>
      </c>
      <c r="J494">
        <v>28</v>
      </c>
      <c r="K494" s="8">
        <v>4329</v>
      </c>
      <c r="L494" s="8">
        <v>117</v>
      </c>
      <c r="M494" s="9">
        <v>37</v>
      </c>
      <c r="N494" s="10">
        <v>227.14</v>
      </c>
      <c r="O494" s="23" t="s">
        <v>1529</v>
      </c>
      <c r="P494" s="6">
        <v>52.469392469392467</v>
      </c>
      <c r="Q494" s="6">
        <v>6.1389189189189182</v>
      </c>
      <c r="R494" s="12"/>
      <c r="S494" s="12"/>
    </row>
    <row r="495" spans="1:19" x14ac:dyDescent="0.25">
      <c r="A495" t="s">
        <v>23</v>
      </c>
      <c r="B495" t="s">
        <v>18</v>
      </c>
      <c r="D495" s="12" t="s">
        <v>890</v>
      </c>
      <c r="E495" s="7" t="s">
        <v>20</v>
      </c>
      <c r="F495" t="s">
        <v>21</v>
      </c>
      <c r="G495" t="s">
        <v>792</v>
      </c>
      <c r="H495" s="5">
        <v>27</v>
      </c>
      <c r="I495" s="5" t="s">
        <v>9</v>
      </c>
      <c r="J495">
        <v>27</v>
      </c>
      <c r="K495" s="13">
        <v>4021</v>
      </c>
      <c r="L495" s="13">
        <v>100.52500000000001</v>
      </c>
      <c r="M495" s="14">
        <v>40</v>
      </c>
      <c r="N495" s="15">
        <v>227.14</v>
      </c>
      <c r="O495" s="16" t="s">
        <v>1398</v>
      </c>
      <c r="P495" s="6">
        <v>56.488435712509329</v>
      </c>
      <c r="Q495" s="6">
        <v>5.6784999999999997</v>
      </c>
      <c r="R495" s="7"/>
      <c r="S495" s="17"/>
    </row>
    <row r="496" spans="1:19" x14ac:dyDescent="0.25">
      <c r="A496" t="s">
        <v>23</v>
      </c>
      <c r="B496" t="s">
        <v>18</v>
      </c>
      <c r="D496" s="7" t="s">
        <v>890</v>
      </c>
      <c r="E496" s="7" t="s">
        <v>20</v>
      </c>
      <c r="F496" t="s">
        <v>21</v>
      </c>
      <c r="G496" t="s">
        <v>792</v>
      </c>
      <c r="H496" s="5">
        <v>27</v>
      </c>
      <c r="I496" s="5" t="s">
        <v>9</v>
      </c>
      <c r="J496">
        <v>27</v>
      </c>
      <c r="K496" s="8">
        <v>4027</v>
      </c>
      <c r="L496" s="8">
        <v>100.675</v>
      </c>
      <c r="M496" s="9">
        <v>40</v>
      </c>
      <c r="N496" s="10">
        <v>225.61</v>
      </c>
      <c r="O496" s="11" t="s">
        <v>1400</v>
      </c>
      <c r="P496" s="6">
        <v>56.024335733796875</v>
      </c>
      <c r="Q496" s="6">
        <v>5.64025</v>
      </c>
      <c r="R496" s="7"/>
      <c r="S496" s="17"/>
    </row>
    <row r="497" spans="1:19" x14ac:dyDescent="0.25">
      <c r="A497" t="s">
        <v>23</v>
      </c>
      <c r="B497" t="s">
        <v>18</v>
      </c>
      <c r="D497" s="27" t="s">
        <v>890</v>
      </c>
      <c r="E497" s="7" t="s">
        <v>25</v>
      </c>
      <c r="F497" t="s">
        <v>21</v>
      </c>
      <c r="G497" t="s">
        <v>792</v>
      </c>
      <c r="H497" s="5">
        <v>26</v>
      </c>
      <c r="I497" s="5" t="s">
        <v>9</v>
      </c>
      <c r="J497">
        <v>26</v>
      </c>
      <c r="K497" s="13">
        <v>2165</v>
      </c>
      <c r="L497" s="13">
        <v>72.166666666666671</v>
      </c>
      <c r="M497" s="14">
        <v>30</v>
      </c>
      <c r="N497" s="15">
        <v>224</v>
      </c>
      <c r="O497" s="27" t="s">
        <v>1530</v>
      </c>
      <c r="P497" s="6">
        <v>103.46420323325636</v>
      </c>
      <c r="Q497" s="6">
        <v>7.4666666666666668</v>
      </c>
      <c r="R497" s="7"/>
      <c r="S497" s="7"/>
    </row>
    <row r="498" spans="1:19" x14ac:dyDescent="0.25">
      <c r="A498" t="s">
        <v>23</v>
      </c>
      <c r="B498" t="s">
        <v>18</v>
      </c>
      <c r="D498" s="25" t="s">
        <v>890</v>
      </c>
      <c r="E498" s="7" t="s">
        <v>25</v>
      </c>
      <c r="F498" t="s">
        <v>21</v>
      </c>
      <c r="G498" t="s">
        <v>792</v>
      </c>
      <c r="H498" s="5">
        <v>29</v>
      </c>
      <c r="I498" s="5" t="s">
        <v>9</v>
      </c>
      <c r="J498">
        <v>29</v>
      </c>
      <c r="K498" s="8">
        <v>8890</v>
      </c>
      <c r="L498" s="8">
        <v>111.125</v>
      </c>
      <c r="M498" s="9">
        <v>80</v>
      </c>
      <c r="N498" s="10">
        <v>224</v>
      </c>
      <c r="O498" s="25" t="s">
        <v>1531</v>
      </c>
      <c r="P498" s="6">
        <v>25.196850393700785</v>
      </c>
      <c r="Q498" s="6">
        <v>2.8</v>
      </c>
      <c r="R498" s="12"/>
      <c r="S498" s="12"/>
    </row>
    <row r="499" spans="1:19" x14ac:dyDescent="0.25">
      <c r="A499" t="s">
        <v>23</v>
      </c>
      <c r="B499" t="s">
        <v>18</v>
      </c>
      <c r="D499" s="21" t="s">
        <v>890</v>
      </c>
      <c r="E499" s="7" t="s">
        <v>25</v>
      </c>
      <c r="F499" t="s">
        <v>21</v>
      </c>
      <c r="G499" t="s">
        <v>792</v>
      </c>
      <c r="H499" s="5">
        <v>26</v>
      </c>
      <c r="I499" s="5" t="s">
        <v>9</v>
      </c>
      <c r="J499">
        <v>26</v>
      </c>
      <c r="K499" s="13">
        <v>2000</v>
      </c>
      <c r="L499" s="13">
        <v>100</v>
      </c>
      <c r="M499" s="14">
        <v>20</v>
      </c>
      <c r="N499" s="15">
        <v>223.18</v>
      </c>
      <c r="O499" s="21" t="s">
        <v>1532</v>
      </c>
      <c r="P499" s="6">
        <v>111.59</v>
      </c>
      <c r="Q499" s="6">
        <v>11.159000000000001</v>
      </c>
      <c r="R499" s="7"/>
      <c r="S499" s="7"/>
    </row>
    <row r="500" spans="1:19" x14ac:dyDescent="0.25">
      <c r="A500" t="s">
        <v>23</v>
      </c>
      <c r="B500" t="s">
        <v>18</v>
      </c>
      <c r="D500" s="23" t="s">
        <v>890</v>
      </c>
      <c r="E500" s="7" t="s">
        <v>25</v>
      </c>
      <c r="F500" t="s">
        <v>21</v>
      </c>
      <c r="G500" t="s">
        <v>792</v>
      </c>
      <c r="H500" s="5">
        <v>26</v>
      </c>
      <c r="I500" s="5" t="s">
        <v>9</v>
      </c>
      <c r="J500">
        <v>26</v>
      </c>
      <c r="K500" s="8">
        <v>1441</v>
      </c>
      <c r="L500" s="8">
        <v>80.055555555555557</v>
      </c>
      <c r="M500" s="9">
        <v>18</v>
      </c>
      <c r="N500" s="10">
        <v>223.1</v>
      </c>
      <c r="O500" s="23" t="s">
        <v>1533</v>
      </c>
      <c r="P500" s="6">
        <v>154.823039555864</v>
      </c>
      <c r="Q500" s="6">
        <v>12.394444444444444</v>
      </c>
      <c r="R500" s="7"/>
      <c r="S500" s="17"/>
    </row>
    <row r="501" spans="1:19" x14ac:dyDescent="0.25">
      <c r="A501" t="s">
        <v>23</v>
      </c>
      <c r="B501" t="s">
        <v>18</v>
      </c>
      <c r="D501" s="12" t="s">
        <v>890</v>
      </c>
      <c r="E501" s="7" t="s">
        <v>20</v>
      </c>
      <c r="F501" t="s">
        <v>21</v>
      </c>
      <c r="G501" t="s">
        <v>792</v>
      </c>
      <c r="H501" s="5">
        <v>26</v>
      </c>
      <c r="I501" s="5" t="s">
        <v>9</v>
      </c>
      <c r="J501">
        <v>26</v>
      </c>
      <c r="K501" s="13">
        <v>2529</v>
      </c>
      <c r="L501" s="13">
        <v>101.16</v>
      </c>
      <c r="M501" s="14">
        <v>25</v>
      </c>
      <c r="N501" s="15">
        <v>221.61</v>
      </c>
      <c r="O501" s="16" t="s">
        <v>1364</v>
      </c>
      <c r="P501" s="6">
        <v>87.627520759193359</v>
      </c>
      <c r="Q501" s="6">
        <v>8.8643999999999998</v>
      </c>
      <c r="R501" s="7"/>
      <c r="S501" s="7"/>
    </row>
    <row r="502" spans="1:19" x14ac:dyDescent="0.25">
      <c r="A502" t="s">
        <v>23</v>
      </c>
      <c r="B502" t="s">
        <v>18</v>
      </c>
      <c r="D502" s="25" t="s">
        <v>890</v>
      </c>
      <c r="E502" s="7" t="s">
        <v>25</v>
      </c>
      <c r="F502" t="s">
        <v>21</v>
      </c>
      <c r="G502" t="s">
        <v>792</v>
      </c>
      <c r="H502" s="5">
        <v>26</v>
      </c>
      <c r="I502" s="5" t="s">
        <v>9</v>
      </c>
      <c r="J502">
        <v>26</v>
      </c>
      <c r="K502" s="8">
        <v>2529</v>
      </c>
      <c r="L502" s="8">
        <v>101.16</v>
      </c>
      <c r="M502" s="9">
        <v>25</v>
      </c>
      <c r="N502" s="10">
        <v>221.61</v>
      </c>
      <c r="O502" s="25" t="s">
        <v>1534</v>
      </c>
      <c r="P502" s="6">
        <v>87.627520759193359</v>
      </c>
      <c r="Q502" s="6">
        <v>8.8643999999999998</v>
      </c>
      <c r="R502" s="12"/>
      <c r="S502" s="12"/>
    </row>
    <row r="503" spans="1:19" x14ac:dyDescent="0.25">
      <c r="A503" t="s">
        <v>23</v>
      </c>
      <c r="B503" t="s">
        <v>18</v>
      </c>
      <c r="D503" s="21" t="s">
        <v>890</v>
      </c>
      <c r="E503" s="7" t="s">
        <v>25</v>
      </c>
      <c r="F503" t="s">
        <v>21</v>
      </c>
      <c r="G503" t="s">
        <v>792</v>
      </c>
      <c r="H503" s="5">
        <v>28</v>
      </c>
      <c r="I503" s="5" t="s">
        <v>9</v>
      </c>
      <c r="J503">
        <v>28</v>
      </c>
      <c r="K503" s="13">
        <v>6283</v>
      </c>
      <c r="L503" s="13">
        <v>114.23636363636363</v>
      </c>
      <c r="M503" s="14">
        <v>55</v>
      </c>
      <c r="N503" s="15">
        <v>214.29</v>
      </c>
      <c r="O503" s="21" t="s">
        <v>1535</v>
      </c>
      <c r="P503" s="6">
        <v>34.106318637593503</v>
      </c>
      <c r="Q503" s="6">
        <v>3.8961818181818182</v>
      </c>
      <c r="R503" s="7"/>
      <c r="S503" s="17"/>
    </row>
    <row r="504" spans="1:19" x14ac:dyDescent="0.25">
      <c r="A504" t="s">
        <v>23</v>
      </c>
      <c r="B504" t="s">
        <v>18</v>
      </c>
      <c r="D504" s="7" t="s">
        <v>890</v>
      </c>
      <c r="E504" s="7" t="s">
        <v>20</v>
      </c>
      <c r="F504" t="s">
        <v>21</v>
      </c>
      <c r="G504" t="s">
        <v>792</v>
      </c>
      <c r="H504" s="5">
        <v>29</v>
      </c>
      <c r="I504" s="5" t="s">
        <v>9</v>
      </c>
      <c r="J504">
        <v>29</v>
      </c>
      <c r="K504" s="8">
        <v>8400</v>
      </c>
      <c r="L504" s="8">
        <v>93.333333333333329</v>
      </c>
      <c r="M504" s="9">
        <v>90</v>
      </c>
      <c r="N504" s="10">
        <v>213.16</v>
      </c>
      <c r="O504" s="11" t="s">
        <v>1449</v>
      </c>
      <c r="P504" s="6">
        <v>25.376190476190477</v>
      </c>
      <c r="Q504" s="6">
        <v>2.3684444444444446</v>
      </c>
      <c r="R504" s="7"/>
      <c r="S504" s="17"/>
    </row>
    <row r="505" spans="1:19" x14ac:dyDescent="0.25">
      <c r="A505" t="s">
        <v>23</v>
      </c>
      <c r="B505" t="s">
        <v>18</v>
      </c>
      <c r="D505" s="12" t="s">
        <v>890</v>
      </c>
      <c r="E505" s="7" t="s">
        <v>25</v>
      </c>
      <c r="F505" t="s">
        <v>21</v>
      </c>
      <c r="G505" t="s">
        <v>792</v>
      </c>
      <c r="H505" s="5">
        <v>27</v>
      </c>
      <c r="I505" s="5" t="s">
        <v>9</v>
      </c>
      <c r="J505">
        <v>27</v>
      </c>
      <c r="K505" s="13">
        <v>3400</v>
      </c>
      <c r="L505" s="13">
        <v>85</v>
      </c>
      <c r="M505" s="14">
        <v>40</v>
      </c>
      <c r="N505" s="15">
        <v>213.16</v>
      </c>
      <c r="O505" s="16" t="s">
        <v>1386</v>
      </c>
      <c r="P505" s="6">
        <v>62.694117647058818</v>
      </c>
      <c r="Q505" s="6">
        <v>5.3289999999999997</v>
      </c>
      <c r="R505" s="7"/>
      <c r="S505" s="7"/>
    </row>
    <row r="506" spans="1:19" x14ac:dyDescent="0.25">
      <c r="A506" t="s">
        <v>23</v>
      </c>
      <c r="B506" t="s">
        <v>18</v>
      </c>
      <c r="D506" s="7" t="s">
        <v>890</v>
      </c>
      <c r="E506" s="7" t="s">
        <v>25</v>
      </c>
      <c r="F506" t="s">
        <v>21</v>
      </c>
      <c r="G506" t="s">
        <v>792</v>
      </c>
      <c r="H506" s="5">
        <v>26</v>
      </c>
      <c r="I506" s="5" t="s">
        <v>9</v>
      </c>
      <c r="J506">
        <v>26</v>
      </c>
      <c r="K506" s="8">
        <v>1955</v>
      </c>
      <c r="L506" s="8">
        <v>75.192307692307693</v>
      </c>
      <c r="M506" s="9">
        <v>26</v>
      </c>
      <c r="N506" s="10">
        <v>213</v>
      </c>
      <c r="O506" s="11" t="s">
        <v>1345</v>
      </c>
      <c r="P506" s="6">
        <v>108.95140664961637</v>
      </c>
      <c r="Q506" s="6">
        <v>8.1923076923076916</v>
      </c>
      <c r="R506" s="12"/>
      <c r="S506" s="12"/>
    </row>
    <row r="507" spans="1:19" x14ac:dyDescent="0.25">
      <c r="A507" t="s">
        <v>23</v>
      </c>
      <c r="B507" t="s">
        <v>18</v>
      </c>
      <c r="D507" s="27" t="s">
        <v>890</v>
      </c>
      <c r="E507" s="7" t="s">
        <v>25</v>
      </c>
      <c r="F507" t="s">
        <v>21</v>
      </c>
      <c r="G507" t="s">
        <v>792</v>
      </c>
      <c r="H507" s="5">
        <v>27</v>
      </c>
      <c r="I507" s="5" t="s">
        <v>9</v>
      </c>
      <c r="J507">
        <v>27</v>
      </c>
      <c r="K507" s="13">
        <v>2911</v>
      </c>
      <c r="L507" s="13">
        <v>121.29166666666667</v>
      </c>
      <c r="M507" s="14">
        <v>24</v>
      </c>
      <c r="N507" s="15">
        <v>212.86</v>
      </c>
      <c r="O507" s="27" t="s">
        <v>1536</v>
      </c>
      <c r="P507" s="6">
        <v>73.122638268636209</v>
      </c>
      <c r="Q507" s="6">
        <v>8.8691666666666666</v>
      </c>
      <c r="R507" s="7"/>
      <c r="S507" s="17"/>
    </row>
    <row r="508" spans="1:19" x14ac:dyDescent="0.25">
      <c r="A508" t="s">
        <v>23</v>
      </c>
      <c r="B508" t="s">
        <v>18</v>
      </c>
      <c r="D508" s="7" t="s">
        <v>890</v>
      </c>
      <c r="E508" s="7" t="s">
        <v>37</v>
      </c>
      <c r="F508" t="s">
        <v>21</v>
      </c>
      <c r="G508" t="s">
        <v>792</v>
      </c>
      <c r="H508" s="5">
        <v>28</v>
      </c>
      <c r="I508" s="5" t="s">
        <v>9</v>
      </c>
      <c r="J508">
        <v>28</v>
      </c>
      <c r="K508" s="8">
        <v>6600</v>
      </c>
      <c r="L508" s="8">
        <v>82.5</v>
      </c>
      <c r="M508" s="9">
        <v>80</v>
      </c>
      <c r="N508" s="10">
        <v>212.07</v>
      </c>
      <c r="O508" s="11" t="s">
        <v>1432</v>
      </c>
      <c r="P508" s="6">
        <v>32.131818181818176</v>
      </c>
      <c r="Q508" s="6">
        <v>2.6508750000000001</v>
      </c>
      <c r="R508" s="18"/>
      <c r="S508" s="19"/>
    </row>
    <row r="509" spans="1:19" x14ac:dyDescent="0.25">
      <c r="A509" t="s">
        <v>23</v>
      </c>
      <c r="B509" t="s">
        <v>18</v>
      </c>
      <c r="D509" s="12" t="s">
        <v>890</v>
      </c>
      <c r="E509" s="7" t="s">
        <v>25</v>
      </c>
      <c r="F509" t="s">
        <v>21</v>
      </c>
      <c r="G509" t="s">
        <v>792</v>
      </c>
      <c r="H509" s="5">
        <v>26</v>
      </c>
      <c r="I509" s="5" t="s">
        <v>9</v>
      </c>
      <c r="J509">
        <v>26</v>
      </c>
      <c r="K509" s="13">
        <v>2100</v>
      </c>
      <c r="L509" s="13">
        <v>60</v>
      </c>
      <c r="M509" s="14">
        <v>35</v>
      </c>
      <c r="N509" s="15">
        <v>211.22</v>
      </c>
      <c r="O509" s="16" t="s">
        <v>1350</v>
      </c>
      <c r="P509" s="6">
        <v>100.58095238095238</v>
      </c>
      <c r="Q509" s="6">
        <v>6.0348571428571427</v>
      </c>
      <c r="R509" s="7"/>
      <c r="S509" s="20"/>
    </row>
    <row r="510" spans="1:19" x14ac:dyDescent="0.25">
      <c r="A510" t="s">
        <v>23</v>
      </c>
      <c r="B510" t="s">
        <v>18</v>
      </c>
      <c r="D510" s="23" t="s">
        <v>890</v>
      </c>
      <c r="E510" s="7" t="s">
        <v>20</v>
      </c>
      <c r="F510" t="s">
        <v>21</v>
      </c>
      <c r="G510" t="s">
        <v>792</v>
      </c>
      <c r="H510" s="5">
        <v>28</v>
      </c>
      <c r="I510" s="5" t="s">
        <v>9</v>
      </c>
      <c r="J510">
        <v>28</v>
      </c>
      <c r="K510" s="8">
        <v>4500</v>
      </c>
      <c r="L510" s="8">
        <v>112.5</v>
      </c>
      <c r="M510" s="9">
        <v>40</v>
      </c>
      <c r="N510" s="10">
        <v>209.99</v>
      </c>
      <c r="O510" s="23" t="s">
        <v>1537</v>
      </c>
      <c r="P510" s="6">
        <v>46.664444444444449</v>
      </c>
      <c r="Q510" s="6">
        <v>5.2497500000000006</v>
      </c>
      <c r="R510" s="12"/>
      <c r="S510" s="21"/>
    </row>
    <row r="511" spans="1:19" x14ac:dyDescent="0.25">
      <c r="A511" t="s">
        <v>23</v>
      </c>
      <c r="B511" t="s">
        <v>18</v>
      </c>
      <c r="D511" s="12" t="s">
        <v>890</v>
      </c>
      <c r="E511" s="7" t="s">
        <v>37</v>
      </c>
      <c r="F511" t="s">
        <v>21</v>
      </c>
      <c r="G511" t="s">
        <v>792</v>
      </c>
      <c r="H511" s="5">
        <v>28</v>
      </c>
      <c r="I511" s="5" t="s">
        <v>9</v>
      </c>
      <c r="J511">
        <v>28</v>
      </c>
      <c r="K511" s="13">
        <v>5000</v>
      </c>
      <c r="L511" s="13">
        <v>83.333333333333329</v>
      </c>
      <c r="M511" s="14">
        <v>60</v>
      </c>
      <c r="N511" s="15">
        <v>209.25</v>
      </c>
      <c r="O511" s="16" t="s">
        <v>1417</v>
      </c>
      <c r="P511" s="6">
        <v>41.85</v>
      </c>
      <c r="Q511" s="6">
        <v>3.4874999999999998</v>
      </c>
      <c r="R511" s="22"/>
      <c r="S511" s="23"/>
    </row>
    <row r="512" spans="1:19" x14ac:dyDescent="0.25">
      <c r="A512" t="s">
        <v>23</v>
      </c>
      <c r="B512" t="s">
        <v>18</v>
      </c>
      <c r="D512" s="7" t="s">
        <v>890</v>
      </c>
      <c r="E512" s="7" t="s">
        <v>20</v>
      </c>
      <c r="F512" t="s">
        <v>21</v>
      </c>
      <c r="G512" t="s">
        <v>792</v>
      </c>
      <c r="H512" s="5">
        <v>30</v>
      </c>
      <c r="I512" s="5" t="s">
        <v>9</v>
      </c>
      <c r="J512">
        <v>30</v>
      </c>
      <c r="K512" s="8">
        <v>9162</v>
      </c>
      <c r="L512" s="8">
        <v>91.62</v>
      </c>
      <c r="M512" s="9">
        <v>100</v>
      </c>
      <c r="N512" s="10">
        <v>209</v>
      </c>
      <c r="O512" s="11" t="s">
        <v>1452</v>
      </c>
      <c r="P512" s="6">
        <v>22.811613184894128</v>
      </c>
      <c r="Q512" s="6">
        <v>2.09</v>
      </c>
      <c r="R512" s="12"/>
      <c r="S512" s="21"/>
    </row>
    <row r="513" spans="1:19" x14ac:dyDescent="0.25">
      <c r="A513" t="s">
        <v>23</v>
      </c>
      <c r="B513" t="s">
        <v>18</v>
      </c>
      <c r="D513" s="21" t="s">
        <v>890</v>
      </c>
      <c r="E513" s="7" t="s">
        <v>25</v>
      </c>
      <c r="F513" t="s">
        <v>21</v>
      </c>
      <c r="G513" t="s">
        <v>792</v>
      </c>
      <c r="H513" s="5">
        <v>26</v>
      </c>
      <c r="I513" s="5" t="s">
        <v>9</v>
      </c>
      <c r="J513">
        <v>26</v>
      </c>
      <c r="K513" s="13">
        <v>1441</v>
      </c>
      <c r="L513" s="13">
        <v>80.055555555555557</v>
      </c>
      <c r="M513" s="14">
        <v>18</v>
      </c>
      <c r="N513" s="15">
        <v>208.2</v>
      </c>
      <c r="O513" s="21" t="s">
        <v>1538</v>
      </c>
      <c r="P513" s="6">
        <v>144.48299791811243</v>
      </c>
      <c r="Q513" s="6">
        <v>11.566666666666666</v>
      </c>
      <c r="R513" s="22"/>
      <c r="S513" s="23"/>
    </row>
    <row r="514" spans="1:19" x14ac:dyDescent="0.25">
      <c r="A514" t="s">
        <v>23</v>
      </c>
      <c r="B514" t="s">
        <v>18</v>
      </c>
      <c r="D514" s="23" t="s">
        <v>890</v>
      </c>
      <c r="E514" s="7" t="s">
        <v>25</v>
      </c>
      <c r="F514" t="s">
        <v>21</v>
      </c>
      <c r="G514" t="s">
        <v>792</v>
      </c>
      <c r="H514" s="5">
        <v>26</v>
      </c>
      <c r="I514" s="5" t="s">
        <v>9</v>
      </c>
      <c r="J514">
        <v>26</v>
      </c>
      <c r="K514" s="8">
        <v>1700</v>
      </c>
      <c r="L514" s="8">
        <v>106.25</v>
      </c>
      <c r="M514" s="9">
        <v>16</v>
      </c>
      <c r="N514" s="10">
        <v>207.99</v>
      </c>
      <c r="O514" s="23" t="s">
        <v>1539</v>
      </c>
      <c r="P514" s="6">
        <v>122.34705882352942</v>
      </c>
      <c r="Q514" s="6">
        <v>12.999375000000001</v>
      </c>
      <c r="R514" s="18"/>
      <c r="S514" s="21"/>
    </row>
    <row r="515" spans="1:19" x14ac:dyDescent="0.25">
      <c r="A515" t="s">
        <v>23</v>
      </c>
      <c r="B515" t="s">
        <v>18</v>
      </c>
      <c r="D515" s="27" t="s">
        <v>890</v>
      </c>
      <c r="E515" s="7" t="s">
        <v>37</v>
      </c>
      <c r="F515" t="s">
        <v>21</v>
      </c>
      <c r="G515" t="s">
        <v>792</v>
      </c>
      <c r="H515" s="5">
        <v>28</v>
      </c>
      <c r="I515" s="5" t="s">
        <v>9</v>
      </c>
      <c r="J515">
        <v>28</v>
      </c>
      <c r="K515" s="13">
        <v>6087</v>
      </c>
      <c r="L515" s="13">
        <v>86.957142857142856</v>
      </c>
      <c r="M515" s="14">
        <v>70</v>
      </c>
      <c r="N515" s="15">
        <v>203.5</v>
      </c>
      <c r="O515" s="27" t="s">
        <v>1540</v>
      </c>
      <c r="P515" s="6">
        <v>33.431904057828156</v>
      </c>
      <c r="Q515" s="6">
        <v>2.907142857142857</v>
      </c>
      <c r="R515" s="7"/>
      <c r="S515" s="7"/>
    </row>
    <row r="516" spans="1:19" x14ac:dyDescent="0.25">
      <c r="A516" t="s">
        <v>23</v>
      </c>
      <c r="B516" t="s">
        <v>18</v>
      </c>
      <c r="D516" s="7" t="s">
        <v>890</v>
      </c>
      <c r="E516" s="7" t="s">
        <v>37</v>
      </c>
      <c r="F516" t="s">
        <v>21</v>
      </c>
      <c r="G516" t="s">
        <v>792</v>
      </c>
      <c r="H516" s="5">
        <v>27</v>
      </c>
      <c r="I516" s="5" t="s">
        <v>9</v>
      </c>
      <c r="J516">
        <v>27</v>
      </c>
      <c r="K516" s="8">
        <v>3200</v>
      </c>
      <c r="L516" s="8">
        <v>80</v>
      </c>
      <c r="M516" s="9">
        <v>40</v>
      </c>
      <c r="N516" s="10">
        <v>202.27</v>
      </c>
      <c r="O516" s="11" t="s">
        <v>1379</v>
      </c>
      <c r="P516" s="6">
        <v>63.209375000000001</v>
      </c>
      <c r="Q516" s="6">
        <v>5.0567500000000001</v>
      </c>
      <c r="R516" s="18"/>
      <c r="S516" s="21"/>
    </row>
    <row r="517" spans="1:19" x14ac:dyDescent="0.25">
      <c r="A517" t="s">
        <v>23</v>
      </c>
      <c r="B517" t="s">
        <v>18</v>
      </c>
      <c r="D517" s="12" t="s">
        <v>890</v>
      </c>
      <c r="E517" s="7" t="s">
        <v>20</v>
      </c>
      <c r="F517" t="s">
        <v>21</v>
      </c>
      <c r="G517" t="s">
        <v>792</v>
      </c>
      <c r="H517" s="5">
        <v>29</v>
      </c>
      <c r="I517" s="5" t="s">
        <v>9</v>
      </c>
      <c r="J517">
        <v>29</v>
      </c>
      <c r="K517" s="13">
        <v>8110</v>
      </c>
      <c r="L517" s="13">
        <v>101.375</v>
      </c>
      <c r="M517" s="14">
        <v>80</v>
      </c>
      <c r="N517" s="15">
        <v>199.99</v>
      </c>
      <c r="O517" s="12" t="s">
        <v>1446</v>
      </c>
      <c r="P517" s="6">
        <v>24.659679408138103</v>
      </c>
      <c r="Q517" s="6">
        <v>2.4998750000000003</v>
      </c>
      <c r="R517" s="24"/>
      <c r="S517" s="25"/>
    </row>
    <row r="518" spans="1:19" x14ac:dyDescent="0.25">
      <c r="A518" t="s">
        <v>23</v>
      </c>
      <c r="B518" t="s">
        <v>18</v>
      </c>
      <c r="D518" s="23" t="s">
        <v>890</v>
      </c>
      <c r="E518" s="7" t="s">
        <v>20</v>
      </c>
      <c r="F518" t="s">
        <v>21</v>
      </c>
      <c r="G518" t="s">
        <v>792</v>
      </c>
      <c r="H518" s="5">
        <v>29</v>
      </c>
      <c r="I518" s="5" t="s">
        <v>9</v>
      </c>
      <c r="J518">
        <v>29</v>
      </c>
      <c r="K518" s="8">
        <v>8110</v>
      </c>
      <c r="L518" s="8">
        <v>101.375</v>
      </c>
      <c r="M518" s="9">
        <v>80</v>
      </c>
      <c r="N518" s="10">
        <v>199.99</v>
      </c>
      <c r="O518" s="23" t="s">
        <v>1541</v>
      </c>
      <c r="P518" s="6">
        <v>24.659679408138103</v>
      </c>
      <c r="Q518" s="6">
        <v>2.4998750000000003</v>
      </c>
      <c r="R518" s="18"/>
      <c r="S518" s="21"/>
    </row>
    <row r="519" spans="1:19" x14ac:dyDescent="0.25">
      <c r="A519" t="s">
        <v>23</v>
      </c>
      <c r="B519" t="s">
        <v>18</v>
      </c>
      <c r="D519" s="21" t="s">
        <v>890</v>
      </c>
      <c r="E519" s="7" t="s">
        <v>25</v>
      </c>
      <c r="F519" t="s">
        <v>21</v>
      </c>
      <c r="G519" t="s">
        <v>792</v>
      </c>
      <c r="H519" s="5">
        <v>28</v>
      </c>
      <c r="I519" s="5" t="s">
        <v>9</v>
      </c>
      <c r="J519">
        <v>28</v>
      </c>
      <c r="K519" s="13">
        <v>4487</v>
      </c>
      <c r="L519" s="13">
        <v>109.4390243902439</v>
      </c>
      <c r="M519" s="14">
        <v>41</v>
      </c>
      <c r="N519" s="15">
        <v>195.5</v>
      </c>
      <c r="O519" s="21" t="s">
        <v>1542</v>
      </c>
      <c r="P519" s="6">
        <v>43.57031424114107</v>
      </c>
      <c r="Q519" s="6">
        <v>4.7682926829268295</v>
      </c>
      <c r="R519" s="22"/>
      <c r="S519" s="23"/>
    </row>
    <row r="520" spans="1:19" x14ac:dyDescent="0.25">
      <c r="A520" t="s">
        <v>23</v>
      </c>
      <c r="B520" t="s">
        <v>18</v>
      </c>
      <c r="D520" s="7" t="s">
        <v>890</v>
      </c>
      <c r="E520" s="7" t="s">
        <v>20</v>
      </c>
      <c r="F520" t="s">
        <v>21</v>
      </c>
      <c r="G520" t="s">
        <v>792</v>
      </c>
      <c r="H520" s="5">
        <v>27</v>
      </c>
      <c r="I520" s="5" t="s">
        <v>9</v>
      </c>
      <c r="J520">
        <v>27</v>
      </c>
      <c r="K520" s="8">
        <v>4079</v>
      </c>
      <c r="L520" s="8">
        <v>101.97499999999999</v>
      </c>
      <c r="M520" s="9">
        <v>40</v>
      </c>
      <c r="N520" s="10">
        <v>194.17</v>
      </c>
      <c r="O520" s="11" t="s">
        <v>1405</v>
      </c>
      <c r="P520" s="6">
        <v>47.602353518019122</v>
      </c>
      <c r="Q520" s="6">
        <v>4.8542499999999995</v>
      </c>
      <c r="R520" s="12"/>
      <c r="S520" s="16"/>
    </row>
    <row r="521" spans="1:19" x14ac:dyDescent="0.25">
      <c r="A521" t="s">
        <v>23</v>
      </c>
      <c r="B521" t="s">
        <v>18</v>
      </c>
      <c r="D521" s="27" t="s">
        <v>890</v>
      </c>
      <c r="E521" s="7" t="s">
        <v>25</v>
      </c>
      <c r="F521" t="s">
        <v>21</v>
      </c>
      <c r="G521" t="s">
        <v>792</v>
      </c>
      <c r="H521" s="5">
        <v>27</v>
      </c>
      <c r="I521" s="5" t="s">
        <v>9</v>
      </c>
      <c r="J521">
        <v>27</v>
      </c>
      <c r="K521" s="13">
        <v>3480</v>
      </c>
      <c r="L521" s="13">
        <v>87</v>
      </c>
      <c r="M521" s="14">
        <v>40</v>
      </c>
      <c r="N521" s="15">
        <v>192</v>
      </c>
      <c r="O521" s="27" t="s">
        <v>1543</v>
      </c>
      <c r="P521" s="6">
        <v>55.172413793103445</v>
      </c>
      <c r="Q521" s="6">
        <v>4.8</v>
      </c>
      <c r="R521" s="22"/>
      <c r="S521" s="23"/>
    </row>
    <row r="522" spans="1:19" x14ac:dyDescent="0.25">
      <c r="A522" t="s">
        <v>23</v>
      </c>
      <c r="B522" t="s">
        <v>18</v>
      </c>
      <c r="D522" s="25" t="s">
        <v>890</v>
      </c>
      <c r="E522" s="7" t="s">
        <v>25</v>
      </c>
      <c r="F522" t="s">
        <v>21</v>
      </c>
      <c r="G522" t="s">
        <v>792</v>
      </c>
      <c r="H522" s="5">
        <v>28</v>
      </c>
      <c r="I522" s="5" t="s">
        <v>9</v>
      </c>
      <c r="J522">
        <v>28</v>
      </c>
      <c r="K522" s="8">
        <v>4475</v>
      </c>
      <c r="L522" s="8">
        <v>111.875</v>
      </c>
      <c r="M522" s="9">
        <v>40</v>
      </c>
      <c r="N522" s="10">
        <v>192</v>
      </c>
      <c r="O522" s="25" t="s">
        <v>1544</v>
      </c>
      <c r="P522" s="6">
        <v>42.905027932960891</v>
      </c>
      <c r="Q522" s="6">
        <v>4.8</v>
      </c>
      <c r="R522" s="12"/>
      <c r="S522" s="12"/>
    </row>
    <row r="523" spans="1:19" x14ac:dyDescent="0.25">
      <c r="A523" t="s">
        <v>23</v>
      </c>
      <c r="B523" t="s">
        <v>18</v>
      </c>
      <c r="D523" s="27" t="s">
        <v>890</v>
      </c>
      <c r="E523" s="7" t="s">
        <v>25</v>
      </c>
      <c r="F523" t="s">
        <v>21</v>
      </c>
      <c r="G523" t="s">
        <v>792</v>
      </c>
      <c r="H523" s="5">
        <v>28</v>
      </c>
      <c r="I523" s="5" t="s">
        <v>9</v>
      </c>
      <c r="J523">
        <v>28</v>
      </c>
      <c r="K523" s="13">
        <v>4475</v>
      </c>
      <c r="L523" s="13">
        <v>111.875</v>
      </c>
      <c r="M523" s="14">
        <v>40</v>
      </c>
      <c r="N523" s="15">
        <v>192</v>
      </c>
      <c r="O523" s="27" t="s">
        <v>1545</v>
      </c>
      <c r="P523" s="6">
        <v>42.905027932960891</v>
      </c>
      <c r="Q523" s="6">
        <v>4.8</v>
      </c>
      <c r="R523" s="7"/>
      <c r="S523" s="25"/>
    </row>
    <row r="524" spans="1:19" x14ac:dyDescent="0.25">
      <c r="A524" t="s">
        <v>23</v>
      </c>
      <c r="B524" t="s">
        <v>18</v>
      </c>
      <c r="D524" s="25" t="s">
        <v>890</v>
      </c>
      <c r="E524" s="7" t="s">
        <v>25</v>
      </c>
      <c r="F524" t="s">
        <v>21</v>
      </c>
      <c r="G524" t="s">
        <v>792</v>
      </c>
      <c r="H524" s="5">
        <v>27</v>
      </c>
      <c r="I524" s="5" t="s">
        <v>9</v>
      </c>
      <c r="J524">
        <v>27</v>
      </c>
      <c r="K524" s="8">
        <v>2933</v>
      </c>
      <c r="L524" s="8">
        <v>97.766666666666666</v>
      </c>
      <c r="M524" s="9">
        <v>30</v>
      </c>
      <c r="N524" s="10">
        <v>191.43</v>
      </c>
      <c r="O524" s="25" t="s">
        <v>1546</v>
      </c>
      <c r="P524" s="6">
        <v>65.267644050460291</v>
      </c>
      <c r="Q524" s="6">
        <v>6.3810000000000002</v>
      </c>
      <c r="R524" s="18"/>
      <c r="S524" s="21"/>
    </row>
    <row r="525" spans="1:19" x14ac:dyDescent="0.25">
      <c r="A525" t="s">
        <v>23</v>
      </c>
      <c r="B525" t="s">
        <v>18</v>
      </c>
      <c r="D525" s="27" t="s">
        <v>890</v>
      </c>
      <c r="E525" s="7" t="s">
        <v>25</v>
      </c>
      <c r="F525" t="s">
        <v>21</v>
      </c>
      <c r="G525" t="s">
        <v>792</v>
      </c>
      <c r="H525" s="5">
        <v>27</v>
      </c>
      <c r="I525" s="5" t="s">
        <v>9</v>
      </c>
      <c r="J525">
        <v>27</v>
      </c>
      <c r="K525" s="13">
        <v>3060</v>
      </c>
      <c r="L525" s="13">
        <v>102</v>
      </c>
      <c r="M525" s="14">
        <v>30</v>
      </c>
      <c r="N525" s="15">
        <v>191.43</v>
      </c>
      <c r="O525" s="27" t="s">
        <v>1547</v>
      </c>
      <c r="P525" s="6">
        <v>62.558823529411761</v>
      </c>
      <c r="Q525" s="6">
        <v>6.3810000000000002</v>
      </c>
      <c r="R525" s="22"/>
      <c r="S525" s="23"/>
    </row>
    <row r="526" spans="1:19" x14ac:dyDescent="0.25">
      <c r="A526" t="s">
        <v>23</v>
      </c>
      <c r="B526" t="s">
        <v>18</v>
      </c>
      <c r="D526" s="7" t="s">
        <v>890</v>
      </c>
      <c r="E526" s="7" t="s">
        <v>37</v>
      </c>
      <c r="F526" t="s">
        <v>21</v>
      </c>
      <c r="G526" t="s">
        <v>792</v>
      </c>
      <c r="H526" s="5">
        <v>26</v>
      </c>
      <c r="I526" s="5" t="s">
        <v>9</v>
      </c>
      <c r="J526">
        <v>26</v>
      </c>
      <c r="K526" s="8">
        <v>2400</v>
      </c>
      <c r="L526" s="8">
        <v>85.714285714285708</v>
      </c>
      <c r="M526" s="9">
        <v>28</v>
      </c>
      <c r="N526" s="10">
        <v>191.38</v>
      </c>
      <c r="O526" s="11" t="s">
        <v>1360</v>
      </c>
      <c r="P526" s="6">
        <v>79.741666666666674</v>
      </c>
      <c r="Q526" s="6">
        <v>6.835</v>
      </c>
      <c r="R526" s="26"/>
      <c r="S526" s="27"/>
    </row>
    <row r="527" spans="1:19" x14ac:dyDescent="0.25">
      <c r="A527" t="s">
        <v>23</v>
      </c>
      <c r="B527" t="s">
        <v>18</v>
      </c>
      <c r="D527" s="12" t="s">
        <v>890</v>
      </c>
      <c r="E527" s="7" t="s">
        <v>37</v>
      </c>
      <c r="F527" t="s">
        <v>21</v>
      </c>
      <c r="G527" t="s">
        <v>792</v>
      </c>
      <c r="H527" s="5">
        <v>28</v>
      </c>
      <c r="I527" s="5" t="s">
        <v>9</v>
      </c>
      <c r="J527">
        <v>28</v>
      </c>
      <c r="K527" s="13">
        <v>6000</v>
      </c>
      <c r="L527" s="13">
        <v>62.5</v>
      </c>
      <c r="M527" s="14">
        <v>96</v>
      </c>
      <c r="N527" s="15">
        <v>189.99</v>
      </c>
      <c r="O527" s="12" t="s">
        <v>1430</v>
      </c>
      <c r="P527" s="6">
        <v>31.664999999999999</v>
      </c>
      <c r="Q527" s="6">
        <v>1.9790625000000002</v>
      </c>
      <c r="R527" s="22"/>
      <c r="S527" s="23"/>
    </row>
    <row r="528" spans="1:19" x14ac:dyDescent="0.25">
      <c r="A528" t="s">
        <v>23</v>
      </c>
      <c r="B528" t="s">
        <v>18</v>
      </c>
      <c r="D528" s="23" t="s">
        <v>890</v>
      </c>
      <c r="E528" s="7" t="s">
        <v>25</v>
      </c>
      <c r="F528" t="s">
        <v>21</v>
      </c>
      <c r="G528" t="s">
        <v>792</v>
      </c>
      <c r="H528" s="5">
        <v>28</v>
      </c>
      <c r="I528" s="5" t="s">
        <v>9</v>
      </c>
      <c r="J528">
        <v>28</v>
      </c>
      <c r="K528" s="8">
        <v>5400</v>
      </c>
      <c r="L528" s="8">
        <v>77.142857142857139</v>
      </c>
      <c r="M528" s="9">
        <v>70</v>
      </c>
      <c r="N528" s="10">
        <v>189.99</v>
      </c>
      <c r="O528" s="23" t="s">
        <v>1548</v>
      </c>
      <c r="P528" s="6">
        <v>35.183333333333337</v>
      </c>
      <c r="Q528" s="6">
        <v>2.7141428571428574</v>
      </c>
      <c r="R528" s="12"/>
      <c r="S528" s="21"/>
    </row>
    <row r="529" spans="1:19" x14ac:dyDescent="0.25">
      <c r="A529" t="s">
        <v>23</v>
      </c>
      <c r="B529" t="s">
        <v>18</v>
      </c>
      <c r="D529" s="21" t="s">
        <v>890</v>
      </c>
      <c r="E529" s="7" t="s">
        <v>25</v>
      </c>
      <c r="F529" t="s">
        <v>21</v>
      </c>
      <c r="G529" t="s">
        <v>792</v>
      </c>
      <c r="H529" s="5">
        <v>27</v>
      </c>
      <c r="I529" s="5" t="s">
        <v>9</v>
      </c>
      <c r="J529">
        <v>27</v>
      </c>
      <c r="K529" s="13">
        <v>4150</v>
      </c>
      <c r="L529" s="13">
        <v>103.75</v>
      </c>
      <c r="M529" s="14">
        <v>40</v>
      </c>
      <c r="N529" s="15">
        <v>189.99</v>
      </c>
      <c r="O529" s="21" t="s">
        <v>1549</v>
      </c>
      <c r="P529" s="6">
        <v>45.780722891566271</v>
      </c>
      <c r="Q529" s="6">
        <v>4.7497500000000006</v>
      </c>
      <c r="R529" s="7"/>
      <c r="S529" s="11"/>
    </row>
    <row r="530" spans="1:19" x14ac:dyDescent="0.25">
      <c r="A530" t="s">
        <v>23</v>
      </c>
      <c r="B530" t="s">
        <v>18</v>
      </c>
      <c r="D530" s="25" t="s">
        <v>890</v>
      </c>
      <c r="E530" s="7" t="s">
        <v>25</v>
      </c>
      <c r="F530" t="s">
        <v>21</v>
      </c>
      <c r="G530" t="s">
        <v>792</v>
      </c>
      <c r="H530" s="5">
        <v>31</v>
      </c>
      <c r="I530" s="5" t="s">
        <v>9</v>
      </c>
      <c r="J530">
        <v>31</v>
      </c>
      <c r="K530" s="8">
        <v>12673</v>
      </c>
      <c r="L530" s="8">
        <v>93.874074074074073</v>
      </c>
      <c r="M530" s="9">
        <v>135</v>
      </c>
      <c r="N530" s="10">
        <v>189.99</v>
      </c>
      <c r="O530" s="25" t="s">
        <v>1550</v>
      </c>
      <c r="P530" s="6">
        <v>14.991714668981299</v>
      </c>
      <c r="Q530" s="6">
        <v>1.4073333333333333</v>
      </c>
      <c r="R530" s="12"/>
      <c r="S530" s="16"/>
    </row>
    <row r="531" spans="1:19" x14ac:dyDescent="0.25">
      <c r="A531" t="s">
        <v>23</v>
      </c>
      <c r="B531" t="s">
        <v>18</v>
      </c>
      <c r="D531" s="27" t="s">
        <v>890</v>
      </c>
      <c r="E531" s="7" t="s">
        <v>37</v>
      </c>
      <c r="F531" t="s">
        <v>21</v>
      </c>
      <c r="G531" t="s">
        <v>792</v>
      </c>
      <c r="H531" s="5">
        <v>31</v>
      </c>
      <c r="I531" s="5" t="s">
        <v>9</v>
      </c>
      <c r="J531">
        <v>31</v>
      </c>
      <c r="K531" s="13">
        <v>11511</v>
      </c>
      <c r="L531" s="13">
        <v>85.266666666666666</v>
      </c>
      <c r="M531" s="14">
        <v>135</v>
      </c>
      <c r="N531" s="15">
        <v>189.95</v>
      </c>
      <c r="O531" s="27" t="s">
        <v>1551</v>
      </c>
      <c r="P531" s="6">
        <v>16.501607158370252</v>
      </c>
      <c r="Q531" s="6">
        <v>1.4070370370370369</v>
      </c>
      <c r="R531" s="7"/>
      <c r="S531" s="25"/>
    </row>
    <row r="532" spans="1:19" x14ac:dyDescent="0.25">
      <c r="A532" t="s">
        <v>23</v>
      </c>
      <c r="B532" t="s">
        <v>18</v>
      </c>
      <c r="D532" s="7" t="s">
        <v>890</v>
      </c>
      <c r="E532" s="7" t="s">
        <v>20</v>
      </c>
      <c r="F532" t="s">
        <v>21</v>
      </c>
      <c r="G532" t="s">
        <v>792</v>
      </c>
      <c r="H532" s="5">
        <v>27</v>
      </c>
      <c r="I532" s="5" t="s">
        <v>9</v>
      </c>
      <c r="J532">
        <v>27</v>
      </c>
      <c r="K532" s="8">
        <v>4079</v>
      </c>
      <c r="L532" s="8">
        <v>101.97499999999999</v>
      </c>
      <c r="M532" s="9">
        <v>40</v>
      </c>
      <c r="N532" s="10">
        <v>189.1</v>
      </c>
      <c r="O532" s="11" t="s">
        <v>1404</v>
      </c>
      <c r="P532" s="6">
        <v>46.359401814170134</v>
      </c>
      <c r="Q532" s="6">
        <v>4.7275</v>
      </c>
      <c r="R532" s="12"/>
      <c r="S532" s="16"/>
    </row>
    <row r="533" spans="1:19" x14ac:dyDescent="0.25">
      <c r="A533" t="s">
        <v>23</v>
      </c>
      <c r="B533" t="s">
        <v>18</v>
      </c>
      <c r="D533" s="12" t="s">
        <v>890</v>
      </c>
      <c r="E533" s="7" t="s">
        <v>37</v>
      </c>
      <c r="F533" t="s">
        <v>21</v>
      </c>
      <c r="G533" t="s">
        <v>792</v>
      </c>
      <c r="H533" s="5">
        <v>30</v>
      </c>
      <c r="I533" s="5" t="s">
        <v>9</v>
      </c>
      <c r="J533">
        <v>30</v>
      </c>
      <c r="K533" s="13">
        <v>10000</v>
      </c>
      <c r="L533" s="13">
        <v>83.333333333333329</v>
      </c>
      <c r="M533" s="14">
        <v>120</v>
      </c>
      <c r="N533" s="15">
        <v>187.38</v>
      </c>
      <c r="O533" s="16" t="s">
        <v>1456</v>
      </c>
      <c r="P533" s="6">
        <v>18.738</v>
      </c>
      <c r="Q533" s="6">
        <v>1.5614999999999999</v>
      </c>
      <c r="R533" s="7"/>
      <c r="S533" s="23"/>
    </row>
    <row r="534" spans="1:19" x14ac:dyDescent="0.25">
      <c r="A534" t="s">
        <v>23</v>
      </c>
      <c r="B534" t="s">
        <v>18</v>
      </c>
      <c r="D534" s="7" t="s">
        <v>890</v>
      </c>
      <c r="E534" s="7" t="s">
        <v>20</v>
      </c>
      <c r="F534" t="s">
        <v>21</v>
      </c>
      <c r="G534" t="s">
        <v>792</v>
      </c>
      <c r="H534" s="5">
        <v>27</v>
      </c>
      <c r="I534" s="5" t="s">
        <v>9</v>
      </c>
      <c r="J534">
        <v>27</v>
      </c>
      <c r="K534" s="8">
        <v>4027</v>
      </c>
      <c r="L534" s="8">
        <v>100.675</v>
      </c>
      <c r="M534" s="9">
        <v>40</v>
      </c>
      <c r="N534" s="10">
        <v>183.42</v>
      </c>
      <c r="O534" s="11" t="s">
        <v>1401</v>
      </c>
      <c r="P534" s="6">
        <v>45.5475540104296</v>
      </c>
      <c r="Q534" s="6">
        <v>4.5854999999999997</v>
      </c>
      <c r="R534" s="12"/>
      <c r="S534" s="27"/>
    </row>
    <row r="535" spans="1:19" x14ac:dyDescent="0.25">
      <c r="A535" t="s">
        <v>23</v>
      </c>
      <c r="B535" t="s">
        <v>18</v>
      </c>
      <c r="D535" s="12" t="s">
        <v>890</v>
      </c>
      <c r="E535" s="7" t="s">
        <v>25</v>
      </c>
      <c r="F535" t="s">
        <v>21</v>
      </c>
      <c r="G535" t="s">
        <v>792</v>
      </c>
      <c r="H535" s="5">
        <v>26</v>
      </c>
      <c r="I535" s="5" t="s">
        <v>9</v>
      </c>
      <c r="J535">
        <v>26</v>
      </c>
      <c r="K535" s="13">
        <v>2588</v>
      </c>
      <c r="L535" s="13">
        <v>73.942857142857136</v>
      </c>
      <c r="M535" s="14">
        <v>35</v>
      </c>
      <c r="N535" s="15">
        <v>182.58</v>
      </c>
      <c r="O535" s="16" t="s">
        <v>1367</v>
      </c>
      <c r="P535" s="6">
        <v>70.548686244204021</v>
      </c>
      <c r="Q535" s="6">
        <v>5.2165714285714291</v>
      </c>
      <c r="R535" s="22"/>
      <c r="S535" s="23"/>
    </row>
    <row r="536" spans="1:19" x14ac:dyDescent="0.25">
      <c r="A536" t="s">
        <v>23</v>
      </c>
      <c r="B536" t="s">
        <v>18</v>
      </c>
      <c r="D536" s="7" t="s">
        <v>890</v>
      </c>
      <c r="E536" s="7" t="s">
        <v>20</v>
      </c>
      <c r="F536" t="s">
        <v>21</v>
      </c>
      <c r="G536" t="s">
        <v>792</v>
      </c>
      <c r="H536" s="5">
        <v>27</v>
      </c>
      <c r="I536" s="5" t="s">
        <v>9</v>
      </c>
      <c r="J536">
        <v>27</v>
      </c>
      <c r="K536" s="8">
        <v>4079</v>
      </c>
      <c r="L536" s="8">
        <v>110.24324324324324</v>
      </c>
      <c r="M536" s="9">
        <v>37</v>
      </c>
      <c r="N536" s="10">
        <v>182.35</v>
      </c>
      <c r="O536" s="11" t="s">
        <v>1403</v>
      </c>
      <c r="P536" s="6">
        <v>44.70458445697475</v>
      </c>
      <c r="Q536" s="6">
        <v>4.9283783783783779</v>
      </c>
      <c r="R536" s="12"/>
      <c r="S536" s="16"/>
    </row>
    <row r="537" spans="1:19" x14ac:dyDescent="0.25">
      <c r="A537" t="s">
        <v>23</v>
      </c>
      <c r="B537" t="s">
        <v>18</v>
      </c>
      <c r="D537" s="21" t="s">
        <v>890</v>
      </c>
      <c r="E537" s="7" t="s">
        <v>25</v>
      </c>
      <c r="F537" t="s">
        <v>21</v>
      </c>
      <c r="G537" t="s">
        <v>792</v>
      </c>
      <c r="H537" s="5">
        <v>27</v>
      </c>
      <c r="I537" s="5" t="s">
        <v>9</v>
      </c>
      <c r="J537">
        <v>27</v>
      </c>
      <c r="K537" s="13">
        <v>2810</v>
      </c>
      <c r="L537" s="13">
        <v>93.666666666666671</v>
      </c>
      <c r="M537" s="14">
        <v>30</v>
      </c>
      <c r="N537" s="15">
        <v>180</v>
      </c>
      <c r="O537" s="21" t="s">
        <v>1552</v>
      </c>
      <c r="P537" s="6">
        <v>64.056939501779368</v>
      </c>
      <c r="Q537" s="6">
        <v>6</v>
      </c>
      <c r="R537" s="7"/>
      <c r="S537" s="23"/>
    </row>
    <row r="538" spans="1:19" x14ac:dyDescent="0.25">
      <c r="A538" t="s">
        <v>23</v>
      </c>
      <c r="B538" t="s">
        <v>18</v>
      </c>
      <c r="D538" s="23" t="s">
        <v>890</v>
      </c>
      <c r="E538" s="7" t="s">
        <v>25</v>
      </c>
      <c r="F538" t="s">
        <v>21</v>
      </c>
      <c r="G538" t="s">
        <v>792</v>
      </c>
      <c r="H538" s="5">
        <v>30</v>
      </c>
      <c r="I538" s="5" t="s">
        <v>9</v>
      </c>
      <c r="J538">
        <v>30</v>
      </c>
      <c r="K538" s="8">
        <v>9000</v>
      </c>
      <c r="L538" s="8">
        <v>103.44827586206897</v>
      </c>
      <c r="M538" s="9">
        <v>87</v>
      </c>
      <c r="N538" s="10">
        <v>179.99</v>
      </c>
      <c r="O538" s="23" t="s">
        <v>1553</v>
      </c>
      <c r="P538" s="6">
        <v>19.998888888888889</v>
      </c>
      <c r="Q538" s="6">
        <v>2.068850574712644</v>
      </c>
      <c r="R538" s="18"/>
      <c r="S538" s="21"/>
    </row>
    <row r="539" spans="1:19" x14ac:dyDescent="0.25">
      <c r="A539" t="s">
        <v>23</v>
      </c>
      <c r="B539" t="s">
        <v>18</v>
      </c>
      <c r="D539" s="21" t="s">
        <v>890</v>
      </c>
      <c r="E539" s="7" t="s">
        <v>25</v>
      </c>
      <c r="F539" t="s">
        <v>21</v>
      </c>
      <c r="G539" t="s">
        <v>792</v>
      </c>
      <c r="H539" s="5">
        <v>28</v>
      </c>
      <c r="I539" s="5" t="s">
        <v>9</v>
      </c>
      <c r="J539">
        <v>28</v>
      </c>
      <c r="K539" s="13">
        <v>5000</v>
      </c>
      <c r="L539" s="13">
        <v>83.333333333333329</v>
      </c>
      <c r="M539" s="14">
        <v>60</v>
      </c>
      <c r="N539" s="15">
        <v>179.99</v>
      </c>
      <c r="O539" s="21" t="s">
        <v>1554</v>
      </c>
      <c r="P539" s="6">
        <v>35.998000000000005</v>
      </c>
      <c r="Q539" s="6">
        <v>2.9998333333333336</v>
      </c>
      <c r="R539" s="7"/>
      <c r="S539" s="25"/>
    </row>
    <row r="540" spans="1:19" x14ac:dyDescent="0.25">
      <c r="A540" t="s">
        <v>23</v>
      </c>
      <c r="B540" t="s">
        <v>18</v>
      </c>
      <c r="D540" s="23" t="s">
        <v>890</v>
      </c>
      <c r="E540" s="7" t="s">
        <v>25</v>
      </c>
      <c r="F540" t="s">
        <v>21</v>
      </c>
      <c r="G540" t="s">
        <v>792</v>
      </c>
      <c r="H540" s="5">
        <v>27</v>
      </c>
      <c r="I540" s="5" t="s">
        <v>9</v>
      </c>
      <c r="J540">
        <v>27</v>
      </c>
      <c r="K540" s="8">
        <v>3580</v>
      </c>
      <c r="L540" s="8">
        <v>102.28571428571429</v>
      </c>
      <c r="M540" s="9">
        <v>35</v>
      </c>
      <c r="N540" s="10">
        <v>179</v>
      </c>
      <c r="O540" s="23" t="s">
        <v>1555</v>
      </c>
      <c r="P540" s="6">
        <v>50</v>
      </c>
      <c r="Q540" s="6">
        <v>5.1142857142857139</v>
      </c>
      <c r="R540" s="18"/>
      <c r="S540" s="21"/>
    </row>
    <row r="541" spans="1:19" x14ac:dyDescent="0.25">
      <c r="A541" t="s">
        <v>23</v>
      </c>
      <c r="B541" t="s">
        <v>18</v>
      </c>
      <c r="D541" s="21" t="s">
        <v>890</v>
      </c>
      <c r="E541" s="7" t="s">
        <v>25</v>
      </c>
      <c r="F541" t="s">
        <v>21</v>
      </c>
      <c r="G541" t="s">
        <v>792</v>
      </c>
      <c r="H541" s="5">
        <v>27</v>
      </c>
      <c r="I541" s="5" t="s">
        <v>9</v>
      </c>
      <c r="J541">
        <v>27</v>
      </c>
      <c r="K541" s="13">
        <v>4148</v>
      </c>
      <c r="L541" s="13">
        <v>112.10810810810811</v>
      </c>
      <c r="M541" s="14">
        <v>37</v>
      </c>
      <c r="N541" s="15">
        <v>178.25</v>
      </c>
      <c r="O541" s="21" t="s">
        <v>1556</v>
      </c>
      <c r="P541" s="6">
        <v>42.9725168756027</v>
      </c>
      <c r="Q541" s="6">
        <v>4.8175675675675675</v>
      </c>
      <c r="R541" s="22"/>
      <c r="S541" s="23"/>
    </row>
    <row r="542" spans="1:19" x14ac:dyDescent="0.25">
      <c r="A542" t="s">
        <v>23</v>
      </c>
      <c r="B542" t="s">
        <v>18</v>
      </c>
      <c r="D542" s="7" t="s">
        <v>890</v>
      </c>
      <c r="E542" s="7" t="s">
        <v>20</v>
      </c>
      <c r="F542" t="s">
        <v>21</v>
      </c>
      <c r="G542" t="s">
        <v>792</v>
      </c>
      <c r="H542" s="5">
        <v>26</v>
      </c>
      <c r="I542" s="5" t="s">
        <v>9</v>
      </c>
      <c r="J542">
        <v>26</v>
      </c>
      <c r="K542" s="8">
        <v>2689</v>
      </c>
      <c r="L542" s="8">
        <v>103.42307692307692</v>
      </c>
      <c r="M542" s="9">
        <v>26</v>
      </c>
      <c r="N542" s="10">
        <v>178</v>
      </c>
      <c r="O542" s="11" t="s">
        <v>1369</v>
      </c>
      <c r="P542" s="6">
        <v>66.195611751580515</v>
      </c>
      <c r="Q542" s="6">
        <v>6.8461538461538458</v>
      </c>
      <c r="R542" s="18"/>
      <c r="S542" s="21"/>
    </row>
    <row r="543" spans="1:19" x14ac:dyDescent="0.25">
      <c r="A543" t="s">
        <v>23</v>
      </c>
      <c r="B543" t="s">
        <v>18</v>
      </c>
      <c r="D543" s="27" t="s">
        <v>890</v>
      </c>
      <c r="E543" s="7" t="s">
        <v>25</v>
      </c>
      <c r="F543" t="s">
        <v>21</v>
      </c>
      <c r="G543" t="s">
        <v>792</v>
      </c>
      <c r="H543" s="5">
        <v>29</v>
      </c>
      <c r="I543" s="5" t="s">
        <v>9</v>
      </c>
      <c r="J543">
        <v>29</v>
      </c>
      <c r="K543" s="13">
        <v>7200</v>
      </c>
      <c r="L543" s="13">
        <v>102.85714285714286</v>
      </c>
      <c r="M543" s="14">
        <v>70</v>
      </c>
      <c r="N543" s="15">
        <v>177</v>
      </c>
      <c r="O543" s="27" t="s">
        <v>1557</v>
      </c>
      <c r="P543" s="6">
        <v>24.583333333333332</v>
      </c>
      <c r="Q543" s="6">
        <v>2.5285714285714285</v>
      </c>
      <c r="R543" s="7"/>
      <c r="S543" s="7"/>
    </row>
    <row r="544" spans="1:19" x14ac:dyDescent="0.25">
      <c r="A544" t="s">
        <v>23</v>
      </c>
      <c r="B544" t="s">
        <v>18</v>
      </c>
      <c r="D544" s="25" t="s">
        <v>890</v>
      </c>
      <c r="E544" s="7" t="s">
        <v>25</v>
      </c>
      <c r="F544" t="s">
        <v>21</v>
      </c>
      <c r="G544" t="s">
        <v>792</v>
      </c>
      <c r="H544" s="5">
        <v>31</v>
      </c>
      <c r="I544" s="5" t="s">
        <v>9</v>
      </c>
      <c r="J544">
        <v>31</v>
      </c>
      <c r="K544" s="8">
        <v>11200</v>
      </c>
      <c r="L544" s="8">
        <v>124.44444444444444</v>
      </c>
      <c r="M544" s="9">
        <v>90</v>
      </c>
      <c r="N544" s="10">
        <v>175.99</v>
      </c>
      <c r="O544" s="25" t="s">
        <v>1558</v>
      </c>
      <c r="P544" s="6">
        <v>15.713392857142857</v>
      </c>
      <c r="Q544" s="6">
        <v>1.9554444444444445</v>
      </c>
      <c r="R544" s="12"/>
      <c r="S544" s="16"/>
    </row>
    <row r="545" spans="1:19" x14ac:dyDescent="0.25">
      <c r="A545" t="s">
        <v>23</v>
      </c>
      <c r="B545" t="s">
        <v>18</v>
      </c>
      <c r="D545" s="12" t="s">
        <v>890</v>
      </c>
      <c r="E545" s="7" t="s">
        <v>37</v>
      </c>
      <c r="F545" t="s">
        <v>21</v>
      </c>
      <c r="G545" t="s">
        <v>792</v>
      </c>
      <c r="H545" s="5">
        <v>27</v>
      </c>
      <c r="I545" s="5" t="s">
        <v>9</v>
      </c>
      <c r="J545">
        <v>27</v>
      </c>
      <c r="K545" s="13">
        <v>3200</v>
      </c>
      <c r="L545" s="13">
        <v>80</v>
      </c>
      <c r="M545" s="14">
        <v>40</v>
      </c>
      <c r="N545" s="15">
        <v>175.82</v>
      </c>
      <c r="O545" s="16" t="s">
        <v>1380</v>
      </c>
      <c r="P545" s="6">
        <v>54.943750000000001</v>
      </c>
      <c r="Q545" s="6">
        <v>4.3955000000000002</v>
      </c>
      <c r="R545" s="7"/>
      <c r="S545" s="7"/>
    </row>
    <row r="546" spans="1:19" x14ac:dyDescent="0.25">
      <c r="A546" t="s">
        <v>23</v>
      </c>
      <c r="B546" t="s">
        <v>18</v>
      </c>
      <c r="D546" s="25" t="s">
        <v>890</v>
      </c>
      <c r="E546" s="7" t="s">
        <v>25</v>
      </c>
      <c r="F546" t="s">
        <v>21</v>
      </c>
      <c r="G546" t="s">
        <v>792</v>
      </c>
      <c r="H546" s="5">
        <v>32</v>
      </c>
      <c r="I546" s="5" t="s">
        <v>9</v>
      </c>
      <c r="J546">
        <v>32</v>
      </c>
      <c r="K546" s="8">
        <v>18750</v>
      </c>
      <c r="L546" s="8">
        <v>125</v>
      </c>
      <c r="M546" s="9">
        <v>150</v>
      </c>
      <c r="N546" s="10">
        <v>175</v>
      </c>
      <c r="O546" s="25" t="s">
        <v>1559</v>
      </c>
      <c r="P546" s="6">
        <v>9.3333333333333339</v>
      </c>
      <c r="Q546" s="6">
        <v>1.1666666666666667</v>
      </c>
      <c r="R546" s="18"/>
      <c r="S546" s="21"/>
    </row>
    <row r="547" spans="1:19" x14ac:dyDescent="0.25">
      <c r="A547" t="s">
        <v>23</v>
      </c>
      <c r="B547" t="s">
        <v>18</v>
      </c>
      <c r="D547" s="21" t="s">
        <v>890</v>
      </c>
      <c r="E547" s="7" t="s">
        <v>37</v>
      </c>
      <c r="F547" t="s">
        <v>21</v>
      </c>
      <c r="G547" t="s">
        <v>792</v>
      </c>
      <c r="H547" s="5">
        <v>30</v>
      </c>
      <c r="I547" s="5" t="s">
        <v>9</v>
      </c>
      <c r="J547">
        <v>30</v>
      </c>
      <c r="K547" s="13">
        <v>9000</v>
      </c>
      <c r="L547" s="13">
        <v>90</v>
      </c>
      <c r="M547" s="14">
        <v>100</v>
      </c>
      <c r="N547" s="15">
        <v>174</v>
      </c>
      <c r="O547" s="21" t="s">
        <v>1560</v>
      </c>
      <c r="P547" s="6">
        <v>19.333333333333336</v>
      </c>
      <c r="Q547" s="6">
        <v>1.74</v>
      </c>
      <c r="R547" s="7"/>
      <c r="S547" s="23"/>
    </row>
    <row r="548" spans="1:19" x14ac:dyDescent="0.25">
      <c r="A548" t="s">
        <v>23</v>
      </c>
      <c r="B548" t="s">
        <v>18</v>
      </c>
      <c r="D548" s="7" t="s">
        <v>890</v>
      </c>
      <c r="E548" s="7" t="s">
        <v>37</v>
      </c>
      <c r="F548" t="s">
        <v>21</v>
      </c>
      <c r="G548" t="s">
        <v>792</v>
      </c>
      <c r="H548" s="5">
        <v>26</v>
      </c>
      <c r="I548" s="5" t="s">
        <v>9</v>
      </c>
      <c r="J548">
        <v>26</v>
      </c>
      <c r="K548" s="8">
        <v>2720</v>
      </c>
      <c r="L548" s="8">
        <v>82.926829268292693</v>
      </c>
      <c r="M548" s="9">
        <v>32.799999999999997</v>
      </c>
      <c r="N548" s="10">
        <v>172</v>
      </c>
      <c r="O548" s="11" t="s">
        <v>1370</v>
      </c>
      <c r="P548" s="6">
        <v>63.235294117647058</v>
      </c>
      <c r="Q548" s="6">
        <v>5.2439024390243905</v>
      </c>
      <c r="R548" s="12"/>
      <c r="S548" s="12"/>
    </row>
    <row r="549" spans="1:19" x14ac:dyDescent="0.25">
      <c r="A549" t="s">
        <v>23</v>
      </c>
      <c r="B549" t="s">
        <v>18</v>
      </c>
      <c r="D549" s="27" t="s">
        <v>890</v>
      </c>
      <c r="E549" s="7" t="s">
        <v>37</v>
      </c>
      <c r="F549" t="s">
        <v>21</v>
      </c>
      <c r="G549" t="s">
        <v>792</v>
      </c>
      <c r="H549" s="5">
        <v>29</v>
      </c>
      <c r="I549" s="5" t="s">
        <v>9</v>
      </c>
      <c r="J549">
        <v>29</v>
      </c>
      <c r="K549" s="13">
        <v>7200</v>
      </c>
      <c r="L549" s="13">
        <v>90</v>
      </c>
      <c r="M549" s="14">
        <v>80</v>
      </c>
      <c r="N549" s="15">
        <v>171.93</v>
      </c>
      <c r="O549" s="27" t="s">
        <v>1561</v>
      </c>
      <c r="P549" s="6">
        <v>23.879166666666666</v>
      </c>
      <c r="Q549" s="6">
        <v>2.1491250000000002</v>
      </c>
      <c r="R549" s="22"/>
      <c r="S549" s="23"/>
    </row>
    <row r="550" spans="1:19" x14ac:dyDescent="0.25">
      <c r="A550" t="s">
        <v>23</v>
      </c>
      <c r="B550" t="s">
        <v>18</v>
      </c>
      <c r="D550" s="7" t="s">
        <v>890</v>
      </c>
      <c r="E550" s="7" t="s">
        <v>20</v>
      </c>
      <c r="F550" t="s">
        <v>21</v>
      </c>
      <c r="G550" t="s">
        <v>792</v>
      </c>
      <c r="H550" s="5">
        <v>27</v>
      </c>
      <c r="I550" s="5" t="s">
        <v>9</v>
      </c>
      <c r="J550">
        <v>27</v>
      </c>
      <c r="K550" s="8">
        <v>4079</v>
      </c>
      <c r="L550" s="8">
        <v>110.24324324324324</v>
      </c>
      <c r="M550" s="9">
        <v>37</v>
      </c>
      <c r="N550" s="10">
        <v>170.59</v>
      </c>
      <c r="O550" s="11" t="s">
        <v>1402</v>
      </c>
      <c r="P550" s="6">
        <v>41.821524883549891</v>
      </c>
      <c r="Q550" s="6">
        <v>4.6105405405405406</v>
      </c>
      <c r="R550" s="12"/>
      <c r="S550" s="16"/>
    </row>
    <row r="551" spans="1:19" x14ac:dyDescent="0.25">
      <c r="A551" t="s">
        <v>23</v>
      </c>
      <c r="B551" t="s">
        <v>18</v>
      </c>
      <c r="D551" s="21" t="s">
        <v>890</v>
      </c>
      <c r="E551" s="7" t="s">
        <v>20</v>
      </c>
      <c r="F551" t="s">
        <v>21</v>
      </c>
      <c r="G551" t="s">
        <v>792</v>
      </c>
      <c r="H551" s="5">
        <v>27</v>
      </c>
      <c r="I551" s="5" t="s">
        <v>9</v>
      </c>
      <c r="J551">
        <v>27</v>
      </c>
      <c r="K551" s="13">
        <v>4027</v>
      </c>
      <c r="L551" s="13">
        <v>103.25641025641026</v>
      </c>
      <c r="M551" s="14">
        <v>39</v>
      </c>
      <c r="N551" s="15">
        <v>170.59</v>
      </c>
      <c r="O551" s="21" t="s">
        <v>1562</v>
      </c>
      <c r="P551" s="6">
        <v>42.361559473553513</v>
      </c>
      <c r="Q551" s="6">
        <v>4.3741025641025644</v>
      </c>
      <c r="R551" s="22"/>
      <c r="S551" s="23"/>
    </row>
    <row r="552" spans="1:19" x14ac:dyDescent="0.25">
      <c r="A552" t="s">
        <v>23</v>
      </c>
      <c r="B552" t="s">
        <v>18</v>
      </c>
      <c r="D552" s="25" t="s">
        <v>890</v>
      </c>
      <c r="E552" s="7" t="s">
        <v>25</v>
      </c>
      <c r="F552" t="s">
        <v>21</v>
      </c>
      <c r="G552" t="s">
        <v>792</v>
      </c>
      <c r="H552" s="5">
        <v>27</v>
      </c>
      <c r="I552" s="5" t="s">
        <v>9</v>
      </c>
      <c r="J552">
        <v>27</v>
      </c>
      <c r="K552" s="8">
        <v>4079</v>
      </c>
      <c r="L552" s="8">
        <v>110.24324324324324</v>
      </c>
      <c r="M552" s="9">
        <v>37</v>
      </c>
      <c r="N552" s="10">
        <v>170.59</v>
      </c>
      <c r="O552" s="25" t="s">
        <v>1402</v>
      </c>
      <c r="P552" s="6">
        <v>41.821524883549891</v>
      </c>
      <c r="Q552" s="6">
        <v>4.6105405405405406</v>
      </c>
      <c r="R552" s="18"/>
      <c r="S552" s="21"/>
    </row>
    <row r="553" spans="1:19" x14ac:dyDescent="0.25">
      <c r="A553" t="s">
        <v>23</v>
      </c>
      <c r="B553" t="s">
        <v>18</v>
      </c>
      <c r="D553" s="21" t="s">
        <v>890</v>
      </c>
      <c r="E553" s="7" t="s">
        <v>20</v>
      </c>
      <c r="F553" t="s">
        <v>21</v>
      </c>
      <c r="G553" t="s">
        <v>792</v>
      </c>
      <c r="H553" s="5">
        <v>29</v>
      </c>
      <c r="I553" s="5" t="s">
        <v>9</v>
      </c>
      <c r="J553">
        <v>29</v>
      </c>
      <c r="K553" s="13">
        <v>7200</v>
      </c>
      <c r="L553" s="13">
        <v>102.85714285714286</v>
      </c>
      <c r="M553" s="14">
        <v>70</v>
      </c>
      <c r="N553" s="15">
        <v>169.99</v>
      </c>
      <c r="O553" s="21" t="s">
        <v>1563</v>
      </c>
      <c r="P553" s="6">
        <v>23.609722222222224</v>
      </c>
      <c r="Q553" s="6">
        <v>2.4284285714285714</v>
      </c>
      <c r="R553" s="22"/>
      <c r="S553" s="23"/>
    </row>
    <row r="554" spans="1:19" x14ac:dyDescent="0.25">
      <c r="A554" t="s">
        <v>23</v>
      </c>
      <c r="B554" t="s">
        <v>18</v>
      </c>
      <c r="D554" s="23" t="s">
        <v>890</v>
      </c>
      <c r="E554" s="7" t="s">
        <v>25</v>
      </c>
      <c r="F554" t="s">
        <v>21</v>
      </c>
      <c r="G554" t="s">
        <v>792</v>
      </c>
      <c r="H554" s="5">
        <v>30</v>
      </c>
      <c r="I554" s="5" t="s">
        <v>9</v>
      </c>
      <c r="J554">
        <v>30</v>
      </c>
      <c r="K554" s="8">
        <v>9037</v>
      </c>
      <c r="L554" s="8">
        <v>110.20731707317073</v>
      </c>
      <c r="M554" s="9">
        <v>82</v>
      </c>
      <c r="N554" s="10">
        <v>169</v>
      </c>
      <c r="O554" s="23" t="s">
        <v>1564</v>
      </c>
      <c r="P554" s="6">
        <v>18.700896315148832</v>
      </c>
      <c r="Q554" s="6">
        <v>2.0609756097560976</v>
      </c>
      <c r="R554" s="26"/>
      <c r="S554" s="27"/>
    </row>
    <row r="555" spans="1:19" x14ac:dyDescent="0.25">
      <c r="A555" t="s">
        <v>23</v>
      </c>
      <c r="B555" t="s">
        <v>18</v>
      </c>
      <c r="D555" s="12" t="s">
        <v>890</v>
      </c>
      <c r="E555" s="7" t="s">
        <v>25</v>
      </c>
      <c r="F555" t="s">
        <v>21</v>
      </c>
      <c r="G555" t="s">
        <v>792</v>
      </c>
      <c r="H555" s="5">
        <v>27</v>
      </c>
      <c r="I555" s="5" t="s">
        <v>9</v>
      </c>
      <c r="J555">
        <v>27</v>
      </c>
      <c r="K555" s="13">
        <v>3211</v>
      </c>
      <c r="L555" s="13">
        <v>91.742857142857147</v>
      </c>
      <c r="M555" s="14">
        <v>35</v>
      </c>
      <c r="N555" s="15">
        <v>165.2</v>
      </c>
      <c r="O555" s="16" t="s">
        <v>1382</v>
      </c>
      <c r="P555" s="6">
        <v>51.448146994705695</v>
      </c>
      <c r="Q555" s="6">
        <v>4.72</v>
      </c>
      <c r="R555" s="22"/>
      <c r="S555" s="23"/>
    </row>
    <row r="556" spans="1:19" x14ac:dyDescent="0.25">
      <c r="A556" t="s">
        <v>23</v>
      </c>
      <c r="B556" t="s">
        <v>18</v>
      </c>
      <c r="D556" s="7" t="s">
        <v>890</v>
      </c>
      <c r="E556" s="7" t="s">
        <v>20</v>
      </c>
      <c r="F556" t="s">
        <v>21</v>
      </c>
      <c r="G556" t="s">
        <v>792</v>
      </c>
      <c r="H556" s="5">
        <v>29</v>
      </c>
      <c r="I556" s="5" t="s">
        <v>9</v>
      </c>
      <c r="J556">
        <v>29</v>
      </c>
      <c r="K556" s="8">
        <v>7585</v>
      </c>
      <c r="L556" s="8">
        <v>94.8125</v>
      </c>
      <c r="M556" s="9">
        <v>80</v>
      </c>
      <c r="N556" s="10">
        <v>162</v>
      </c>
      <c r="O556" s="11" t="s">
        <v>1444</v>
      </c>
      <c r="P556" s="6">
        <v>21.35794330916282</v>
      </c>
      <c r="Q556" s="6">
        <v>2.0249999999999999</v>
      </c>
      <c r="R556" s="12"/>
      <c r="S556" s="16"/>
    </row>
    <row r="557" spans="1:19" x14ac:dyDescent="0.25">
      <c r="A557" t="s">
        <v>23</v>
      </c>
      <c r="B557" t="s">
        <v>18</v>
      </c>
      <c r="D557" s="27" t="s">
        <v>890</v>
      </c>
      <c r="E557" s="7" t="s">
        <v>25</v>
      </c>
      <c r="F557" t="s">
        <v>21</v>
      </c>
      <c r="G557" t="s">
        <v>792</v>
      </c>
      <c r="H557" s="5">
        <v>29</v>
      </c>
      <c r="I557" s="5" t="s">
        <v>9</v>
      </c>
      <c r="J557">
        <v>29</v>
      </c>
      <c r="K557" s="13">
        <v>7585</v>
      </c>
      <c r="L557" s="13">
        <v>94.8125</v>
      </c>
      <c r="M557" s="14">
        <v>80</v>
      </c>
      <c r="N557" s="15">
        <v>162</v>
      </c>
      <c r="O557" s="27" t="s">
        <v>1444</v>
      </c>
      <c r="P557" s="6">
        <v>21.35794330916282</v>
      </c>
      <c r="Q557" s="6">
        <v>2.0249999999999999</v>
      </c>
      <c r="R557" s="7"/>
      <c r="S557" s="11"/>
    </row>
    <row r="558" spans="1:19" x14ac:dyDescent="0.25">
      <c r="A558" t="s">
        <v>23</v>
      </c>
      <c r="B558" t="s">
        <v>18</v>
      </c>
      <c r="D558" s="7" t="s">
        <v>890</v>
      </c>
      <c r="E558" s="7" t="s">
        <v>37</v>
      </c>
      <c r="F558" t="s">
        <v>21</v>
      </c>
      <c r="G558" t="s">
        <v>792</v>
      </c>
      <c r="H558" s="5">
        <v>26</v>
      </c>
      <c r="I558" s="5" t="s">
        <v>9</v>
      </c>
      <c r="J558">
        <v>26</v>
      </c>
      <c r="K558" s="8">
        <v>1490</v>
      </c>
      <c r="L558" s="8">
        <v>82.777777777777771</v>
      </c>
      <c r="M558" s="9">
        <v>18</v>
      </c>
      <c r="N558" s="10">
        <v>161.27000000000001</v>
      </c>
      <c r="O558" s="11" t="s">
        <v>1326</v>
      </c>
      <c r="P558" s="6">
        <v>108.23489932885906</v>
      </c>
      <c r="Q558" s="6">
        <v>8.9594444444444452</v>
      </c>
      <c r="R558" s="12"/>
      <c r="S558" s="16"/>
    </row>
    <row r="559" spans="1:19" x14ac:dyDescent="0.25">
      <c r="A559" t="s">
        <v>23</v>
      </c>
      <c r="B559" t="s">
        <v>18</v>
      </c>
      <c r="D559" s="12" t="s">
        <v>890</v>
      </c>
      <c r="E559" s="7" t="s">
        <v>37</v>
      </c>
      <c r="F559" t="s">
        <v>21</v>
      </c>
      <c r="G559" t="s">
        <v>792</v>
      </c>
      <c r="H559" s="5">
        <v>26</v>
      </c>
      <c r="I559" s="5" t="s">
        <v>9</v>
      </c>
      <c r="J559">
        <v>26</v>
      </c>
      <c r="K559" s="13">
        <v>1490</v>
      </c>
      <c r="L559" s="13">
        <v>82.777777777777771</v>
      </c>
      <c r="M559" s="14">
        <v>18</v>
      </c>
      <c r="N559" s="15">
        <v>161.25</v>
      </c>
      <c r="O559" s="16" t="s">
        <v>1327</v>
      </c>
      <c r="P559" s="6">
        <v>108.22147651006711</v>
      </c>
      <c r="Q559" s="6">
        <v>8.9583333333333339</v>
      </c>
      <c r="R559" s="24"/>
      <c r="S559" s="25"/>
    </row>
    <row r="560" spans="1:19" x14ac:dyDescent="0.25">
      <c r="A560" t="s">
        <v>23</v>
      </c>
      <c r="B560" t="s">
        <v>18</v>
      </c>
      <c r="D560" s="23" t="s">
        <v>890</v>
      </c>
      <c r="E560" s="7" t="s">
        <v>25</v>
      </c>
      <c r="F560" t="s">
        <v>21</v>
      </c>
      <c r="G560" t="s">
        <v>792</v>
      </c>
      <c r="H560" s="5">
        <v>26</v>
      </c>
      <c r="I560" s="5" t="s">
        <v>9</v>
      </c>
      <c r="J560">
        <v>26</v>
      </c>
      <c r="K560" s="8">
        <v>2400</v>
      </c>
      <c r="L560" s="8">
        <v>100</v>
      </c>
      <c r="M560" s="9">
        <v>24</v>
      </c>
      <c r="N560" s="10">
        <v>160.07</v>
      </c>
      <c r="O560" s="23" t="s">
        <v>1565</v>
      </c>
      <c r="P560" s="6">
        <v>66.695833333333326</v>
      </c>
      <c r="Q560" s="6">
        <v>6.6695833333333328</v>
      </c>
      <c r="R560" s="12"/>
      <c r="S560" s="21"/>
    </row>
    <row r="561" spans="1:19" x14ac:dyDescent="0.25">
      <c r="A561" t="s">
        <v>23</v>
      </c>
      <c r="B561" t="s">
        <v>18</v>
      </c>
      <c r="D561" s="12" t="s">
        <v>890</v>
      </c>
      <c r="E561" s="7" t="s">
        <v>37</v>
      </c>
      <c r="F561" t="s">
        <v>21</v>
      </c>
      <c r="G561" t="s">
        <v>792</v>
      </c>
      <c r="H561" s="5">
        <v>26</v>
      </c>
      <c r="I561" s="5" t="s">
        <v>9</v>
      </c>
      <c r="J561">
        <v>26</v>
      </c>
      <c r="K561" s="13">
        <v>1860</v>
      </c>
      <c r="L561" s="13">
        <v>84.545454545454547</v>
      </c>
      <c r="M561" s="14">
        <v>22</v>
      </c>
      <c r="N561" s="15">
        <v>160</v>
      </c>
      <c r="O561" s="16" t="s">
        <v>1342</v>
      </c>
      <c r="P561" s="6">
        <v>86.021505376344095</v>
      </c>
      <c r="Q561" s="6">
        <v>7.2727272727272725</v>
      </c>
      <c r="R561" s="22"/>
      <c r="S561" s="23"/>
    </row>
    <row r="562" spans="1:19" x14ac:dyDescent="0.25">
      <c r="A562" t="s">
        <v>23</v>
      </c>
      <c r="B562" t="s">
        <v>18</v>
      </c>
      <c r="D562" s="25" t="s">
        <v>890</v>
      </c>
      <c r="E562" s="7" t="s">
        <v>37</v>
      </c>
      <c r="F562" t="s">
        <v>21</v>
      </c>
      <c r="G562" t="s">
        <v>792</v>
      </c>
      <c r="H562" s="5">
        <v>27</v>
      </c>
      <c r="I562" s="5" t="s">
        <v>9</v>
      </c>
      <c r="J562">
        <v>27</v>
      </c>
      <c r="K562" s="8">
        <v>3933</v>
      </c>
      <c r="L562" s="8">
        <v>87.4</v>
      </c>
      <c r="M562" s="9">
        <v>45</v>
      </c>
      <c r="N562" s="10">
        <v>159</v>
      </c>
      <c r="O562" s="25" t="s">
        <v>1566</v>
      </c>
      <c r="P562" s="6">
        <v>40.427154843630817</v>
      </c>
      <c r="Q562" s="6">
        <v>3.5333333333333332</v>
      </c>
      <c r="R562" s="26"/>
      <c r="S562" s="27"/>
    </row>
    <row r="563" spans="1:19" x14ac:dyDescent="0.25">
      <c r="A563" t="s">
        <v>23</v>
      </c>
      <c r="B563" t="s">
        <v>18</v>
      </c>
      <c r="D563" s="12" t="s">
        <v>890</v>
      </c>
      <c r="E563" s="7" t="s">
        <v>37</v>
      </c>
      <c r="F563" t="s">
        <v>21</v>
      </c>
      <c r="G563" t="s">
        <v>792</v>
      </c>
      <c r="H563" s="5">
        <v>27</v>
      </c>
      <c r="I563" s="5" t="s">
        <v>9</v>
      </c>
      <c r="J563">
        <v>27</v>
      </c>
      <c r="K563" s="13">
        <v>4200</v>
      </c>
      <c r="L563" s="13">
        <v>76.36363636363636</v>
      </c>
      <c r="M563" s="14">
        <v>55</v>
      </c>
      <c r="N563" s="15">
        <v>158.66999999999999</v>
      </c>
      <c r="O563" s="16" t="s">
        <v>1406</v>
      </c>
      <c r="P563" s="6">
        <v>37.778571428571425</v>
      </c>
      <c r="Q563" s="6">
        <v>2.8849090909090909</v>
      </c>
      <c r="R563" s="22"/>
      <c r="S563" s="23"/>
    </row>
    <row r="564" spans="1:19" x14ac:dyDescent="0.25">
      <c r="A564" t="s">
        <v>23</v>
      </c>
      <c r="B564" t="s">
        <v>18</v>
      </c>
      <c r="D564" s="7" t="s">
        <v>890</v>
      </c>
      <c r="E564" s="7" t="s">
        <v>25</v>
      </c>
      <c r="F564" t="s">
        <v>21</v>
      </c>
      <c r="G564" t="s">
        <v>792</v>
      </c>
      <c r="H564" s="5">
        <v>26</v>
      </c>
      <c r="I564" s="5" t="s">
        <v>9</v>
      </c>
      <c r="J564">
        <v>26</v>
      </c>
      <c r="K564" s="8">
        <v>1100</v>
      </c>
      <c r="L564" s="8">
        <v>64.705882352941174</v>
      </c>
      <c r="M564" s="9">
        <v>17</v>
      </c>
      <c r="N564" s="10">
        <v>157.91999999999999</v>
      </c>
      <c r="O564" s="11" t="s">
        <v>1323</v>
      </c>
      <c r="P564" s="6">
        <v>143.56363636363636</v>
      </c>
      <c r="Q564" s="6">
        <v>9.289411764705882</v>
      </c>
      <c r="R564" s="12"/>
      <c r="S564" s="12"/>
    </row>
    <row r="565" spans="1:19" x14ac:dyDescent="0.25">
      <c r="A565" t="s">
        <v>23</v>
      </c>
      <c r="B565" t="s">
        <v>18</v>
      </c>
      <c r="D565" s="12" t="s">
        <v>890</v>
      </c>
      <c r="E565" s="7" t="s">
        <v>25</v>
      </c>
      <c r="F565" t="s">
        <v>21</v>
      </c>
      <c r="G565" t="s">
        <v>792</v>
      </c>
      <c r="H565" s="5">
        <v>28</v>
      </c>
      <c r="I565" s="5" t="s">
        <v>9</v>
      </c>
      <c r="J565">
        <v>28</v>
      </c>
      <c r="K565" s="13">
        <v>5301</v>
      </c>
      <c r="L565" s="13">
        <v>88.35</v>
      </c>
      <c r="M565" s="14">
        <v>60</v>
      </c>
      <c r="N565" s="15">
        <v>155.25</v>
      </c>
      <c r="O565" s="16" t="s">
        <v>1422</v>
      </c>
      <c r="P565" s="6">
        <v>29.286926994906619</v>
      </c>
      <c r="Q565" s="6">
        <v>2.5874999999999999</v>
      </c>
      <c r="R565" s="7"/>
      <c r="S565" s="11"/>
    </row>
    <row r="566" spans="1:19" x14ac:dyDescent="0.25">
      <c r="A566" t="s">
        <v>23</v>
      </c>
      <c r="B566" t="s">
        <v>18</v>
      </c>
      <c r="D566" s="23" t="s">
        <v>890</v>
      </c>
      <c r="E566" s="7" t="s">
        <v>25</v>
      </c>
      <c r="F566" t="s">
        <v>21</v>
      </c>
      <c r="G566" t="s">
        <v>792</v>
      </c>
      <c r="H566" s="5">
        <v>26</v>
      </c>
      <c r="I566" s="5" t="s">
        <v>9</v>
      </c>
      <c r="J566">
        <v>26</v>
      </c>
      <c r="K566" s="8">
        <v>2251</v>
      </c>
      <c r="L566" s="8">
        <v>102.31818181818181</v>
      </c>
      <c r="M566" s="9">
        <v>22</v>
      </c>
      <c r="N566" s="10">
        <v>155.25</v>
      </c>
      <c r="O566" s="23" t="s">
        <v>1567</v>
      </c>
      <c r="P566" s="6">
        <v>68.969346956908041</v>
      </c>
      <c r="Q566" s="6">
        <v>7.0568181818181817</v>
      </c>
      <c r="R566" s="18"/>
      <c r="S566" s="21"/>
    </row>
    <row r="567" spans="1:19" x14ac:dyDescent="0.25">
      <c r="A567" t="s">
        <v>23</v>
      </c>
      <c r="B567" t="s">
        <v>18</v>
      </c>
      <c r="D567" s="12" t="s">
        <v>890</v>
      </c>
      <c r="E567" s="7" t="s">
        <v>37</v>
      </c>
      <c r="F567" t="s">
        <v>21</v>
      </c>
      <c r="G567" t="s">
        <v>792</v>
      </c>
      <c r="H567" s="5">
        <v>28</v>
      </c>
      <c r="I567" s="5" t="s">
        <v>9</v>
      </c>
      <c r="J567">
        <v>28</v>
      </c>
      <c r="K567" s="13">
        <v>4849</v>
      </c>
      <c r="L567" s="13">
        <v>80.816666666666663</v>
      </c>
      <c r="M567" s="14">
        <v>60</v>
      </c>
      <c r="N567" s="15">
        <v>153.97</v>
      </c>
      <c r="O567" s="16" t="s">
        <v>1411</v>
      </c>
      <c r="P567" s="6">
        <v>31.752938750257787</v>
      </c>
      <c r="Q567" s="6">
        <v>2.5661666666666667</v>
      </c>
      <c r="R567" s="7"/>
      <c r="S567" s="11"/>
    </row>
    <row r="568" spans="1:19" x14ac:dyDescent="0.25">
      <c r="A568" t="s">
        <v>23</v>
      </c>
      <c r="B568" t="s">
        <v>18</v>
      </c>
      <c r="D568" s="7" t="s">
        <v>890</v>
      </c>
      <c r="E568" s="7" t="s">
        <v>25</v>
      </c>
      <c r="F568" t="s">
        <v>21</v>
      </c>
      <c r="G568" t="s">
        <v>792</v>
      </c>
      <c r="H568" s="5">
        <v>26</v>
      </c>
      <c r="I568" s="5" t="s">
        <v>9</v>
      </c>
      <c r="J568">
        <v>26</v>
      </c>
      <c r="K568" s="8">
        <v>1490</v>
      </c>
      <c r="L568" s="8">
        <v>82.777777777777771</v>
      </c>
      <c r="M568" s="9">
        <v>18</v>
      </c>
      <c r="N568" s="10">
        <v>152.85</v>
      </c>
      <c r="O568" s="11" t="s">
        <v>1328</v>
      </c>
      <c r="P568" s="6">
        <v>102.58389261744966</v>
      </c>
      <c r="Q568" s="6">
        <v>8.4916666666666671</v>
      </c>
      <c r="R568" s="12"/>
      <c r="S568" s="12"/>
    </row>
    <row r="569" spans="1:19" x14ac:dyDescent="0.25">
      <c r="A569" t="s">
        <v>23</v>
      </c>
      <c r="B569" t="s">
        <v>18</v>
      </c>
      <c r="D569" s="12" t="s">
        <v>890</v>
      </c>
      <c r="E569" s="7" t="s">
        <v>20</v>
      </c>
      <c r="F569" t="s">
        <v>21</v>
      </c>
      <c r="G569" t="s">
        <v>792</v>
      </c>
      <c r="H569" s="5">
        <v>26</v>
      </c>
      <c r="I569" s="5" t="s">
        <v>9</v>
      </c>
      <c r="J569">
        <v>26</v>
      </c>
      <c r="K569" s="13">
        <v>2000</v>
      </c>
      <c r="L569" s="13">
        <v>100</v>
      </c>
      <c r="M569" s="14">
        <v>20</v>
      </c>
      <c r="N569" s="15">
        <v>152.47999999999999</v>
      </c>
      <c r="O569" s="16" t="s">
        <v>1347</v>
      </c>
      <c r="P569" s="6">
        <v>76.239999999999995</v>
      </c>
      <c r="Q569" s="6">
        <v>7.6239999999999997</v>
      </c>
      <c r="R569" s="7"/>
      <c r="S569" s="17"/>
    </row>
    <row r="570" spans="1:19" x14ac:dyDescent="0.25">
      <c r="A570" t="s">
        <v>23</v>
      </c>
      <c r="B570" t="s">
        <v>18</v>
      </c>
      <c r="D570" s="23" t="s">
        <v>890</v>
      </c>
      <c r="E570" s="7" t="s">
        <v>25</v>
      </c>
      <c r="F570" t="s">
        <v>21</v>
      </c>
      <c r="G570" t="s">
        <v>792</v>
      </c>
      <c r="H570" s="5">
        <v>28</v>
      </c>
      <c r="I570" s="5" t="s">
        <v>9</v>
      </c>
      <c r="J570">
        <v>28</v>
      </c>
      <c r="K570" s="8">
        <v>6120</v>
      </c>
      <c r="L570" s="8">
        <v>102</v>
      </c>
      <c r="M570" s="9">
        <v>60</v>
      </c>
      <c r="N570" s="10">
        <v>152</v>
      </c>
      <c r="O570" s="23" t="s">
        <v>1568</v>
      </c>
      <c r="P570" s="6">
        <v>24.83660130718954</v>
      </c>
      <c r="Q570" s="6">
        <v>2.5333333333333332</v>
      </c>
      <c r="R570" s="26"/>
      <c r="S570" s="27"/>
    </row>
    <row r="571" spans="1:19" x14ac:dyDescent="0.25">
      <c r="A571" t="s">
        <v>23</v>
      </c>
      <c r="B571" t="s">
        <v>18</v>
      </c>
      <c r="D571" s="12" t="s">
        <v>890</v>
      </c>
      <c r="E571" s="7" t="s">
        <v>37</v>
      </c>
      <c r="F571" t="s">
        <v>21</v>
      </c>
      <c r="G571" t="s">
        <v>792</v>
      </c>
      <c r="H571" s="5">
        <v>27</v>
      </c>
      <c r="I571" s="5" t="s">
        <v>9</v>
      </c>
      <c r="J571">
        <v>27</v>
      </c>
      <c r="K571" s="13">
        <v>3210</v>
      </c>
      <c r="L571" s="13">
        <v>80.25</v>
      </c>
      <c r="M571" s="14">
        <v>40</v>
      </c>
      <c r="N571" s="15">
        <v>151.35</v>
      </c>
      <c r="O571" s="16" t="s">
        <v>1381</v>
      </c>
      <c r="P571" s="6">
        <v>47.149532710280369</v>
      </c>
      <c r="Q571" s="6">
        <v>3.7837499999999999</v>
      </c>
      <c r="R571" s="22"/>
      <c r="S571" s="23"/>
    </row>
    <row r="572" spans="1:19" x14ac:dyDescent="0.25">
      <c r="A572" t="s">
        <v>23</v>
      </c>
      <c r="B572" t="s">
        <v>18</v>
      </c>
      <c r="D572" s="23" t="s">
        <v>890</v>
      </c>
      <c r="E572" s="7" t="s">
        <v>25</v>
      </c>
      <c r="F572" t="s">
        <v>21</v>
      </c>
      <c r="G572" t="s">
        <v>792</v>
      </c>
      <c r="H572" s="5">
        <v>29</v>
      </c>
      <c r="I572" s="5" t="s">
        <v>9</v>
      </c>
      <c r="J572">
        <v>29</v>
      </c>
      <c r="K572" s="8">
        <v>8243</v>
      </c>
      <c r="L572" s="8">
        <v>126.81538461538462</v>
      </c>
      <c r="M572" s="9">
        <v>65</v>
      </c>
      <c r="N572" s="10">
        <v>150.66999999999999</v>
      </c>
      <c r="O572" s="23" t="s">
        <v>1569</v>
      </c>
      <c r="P572" s="6">
        <v>18.278539366735409</v>
      </c>
      <c r="Q572" s="6">
        <v>2.3179999999999996</v>
      </c>
      <c r="R572" s="26"/>
      <c r="S572" s="27"/>
    </row>
    <row r="573" spans="1:19" x14ac:dyDescent="0.25">
      <c r="A573" t="s">
        <v>23</v>
      </c>
      <c r="B573" t="s">
        <v>18</v>
      </c>
      <c r="D573" s="27" t="s">
        <v>890</v>
      </c>
      <c r="E573" s="7" t="s">
        <v>20</v>
      </c>
      <c r="F573" t="s">
        <v>21</v>
      </c>
      <c r="G573" t="s">
        <v>792</v>
      </c>
      <c r="H573" s="5">
        <v>28</v>
      </c>
      <c r="I573" s="5" t="s">
        <v>9</v>
      </c>
      <c r="J573">
        <v>28</v>
      </c>
      <c r="K573" s="13">
        <v>6000</v>
      </c>
      <c r="L573" s="13">
        <v>100</v>
      </c>
      <c r="M573" s="14">
        <v>60</v>
      </c>
      <c r="N573" s="15">
        <v>150</v>
      </c>
      <c r="O573" s="27" t="s">
        <v>1570</v>
      </c>
      <c r="P573" s="6">
        <v>25</v>
      </c>
      <c r="Q573" s="6">
        <v>2.5</v>
      </c>
      <c r="R573" s="7"/>
      <c r="S573" s="25"/>
    </row>
    <row r="574" spans="1:19" x14ac:dyDescent="0.25">
      <c r="A574" t="s">
        <v>23</v>
      </c>
      <c r="B574" t="s">
        <v>18</v>
      </c>
      <c r="D574" s="25" t="s">
        <v>890</v>
      </c>
      <c r="E574" s="7" t="s">
        <v>25</v>
      </c>
      <c r="F574" t="s">
        <v>21</v>
      </c>
      <c r="G574" t="s">
        <v>792</v>
      </c>
      <c r="H574" s="5">
        <v>27</v>
      </c>
      <c r="I574" s="5" t="s">
        <v>9</v>
      </c>
      <c r="J574">
        <v>27</v>
      </c>
      <c r="K574" s="8">
        <v>3450</v>
      </c>
      <c r="L574" s="8">
        <v>93.243243243243242</v>
      </c>
      <c r="M574" s="9">
        <v>37</v>
      </c>
      <c r="N574" s="10">
        <v>150</v>
      </c>
      <c r="O574" s="25" t="s">
        <v>1571</v>
      </c>
      <c r="P574" s="6">
        <v>43.478260869565219</v>
      </c>
      <c r="Q574" s="6">
        <v>4.0540540540540544</v>
      </c>
      <c r="R574" s="18"/>
      <c r="S574" s="21"/>
    </row>
    <row r="575" spans="1:19" x14ac:dyDescent="0.25">
      <c r="A575" t="s">
        <v>23</v>
      </c>
      <c r="B575" t="s">
        <v>18</v>
      </c>
      <c r="D575" s="21" t="s">
        <v>890</v>
      </c>
      <c r="E575" s="7" t="s">
        <v>25</v>
      </c>
      <c r="F575" t="s">
        <v>21</v>
      </c>
      <c r="G575" t="s">
        <v>792</v>
      </c>
      <c r="H575" s="5">
        <v>29</v>
      </c>
      <c r="I575" s="5" t="s">
        <v>9</v>
      </c>
      <c r="J575">
        <v>29</v>
      </c>
      <c r="K575" s="13">
        <v>7290</v>
      </c>
      <c r="L575" s="13">
        <v>81</v>
      </c>
      <c r="M575" s="14">
        <v>90</v>
      </c>
      <c r="N575" s="15">
        <v>149.99</v>
      </c>
      <c r="O575" s="21" t="s">
        <v>1572</v>
      </c>
      <c r="P575" s="6">
        <v>20.574759945130317</v>
      </c>
      <c r="Q575" s="6">
        <v>1.6665555555555556</v>
      </c>
      <c r="R575" s="7"/>
      <c r="S575" s="7"/>
    </row>
    <row r="576" spans="1:19" x14ac:dyDescent="0.25">
      <c r="A576" t="s">
        <v>23</v>
      </c>
      <c r="B576" t="s">
        <v>18</v>
      </c>
      <c r="D576" s="7" t="s">
        <v>890</v>
      </c>
      <c r="E576" s="7" t="s">
        <v>20</v>
      </c>
      <c r="F576" t="s">
        <v>21</v>
      </c>
      <c r="G576" t="s">
        <v>792</v>
      </c>
      <c r="H576" s="5">
        <v>30</v>
      </c>
      <c r="I576" s="5" t="s">
        <v>9</v>
      </c>
      <c r="J576">
        <v>30</v>
      </c>
      <c r="K576" s="8">
        <v>10100</v>
      </c>
      <c r="L576" s="8">
        <v>101</v>
      </c>
      <c r="M576" s="9">
        <v>100</v>
      </c>
      <c r="N576" s="10">
        <v>149.99</v>
      </c>
      <c r="O576" s="11" t="s">
        <v>1457</v>
      </c>
      <c r="P576" s="6">
        <v>14.850495049504952</v>
      </c>
      <c r="Q576" s="6">
        <v>1.4999</v>
      </c>
      <c r="R576" s="26"/>
      <c r="S576" s="27"/>
    </row>
    <row r="577" spans="1:19" x14ac:dyDescent="0.25">
      <c r="A577" t="s">
        <v>23</v>
      </c>
      <c r="B577" t="s">
        <v>18</v>
      </c>
      <c r="D577" s="21" t="s">
        <v>890</v>
      </c>
      <c r="E577" s="7" t="s">
        <v>25</v>
      </c>
      <c r="F577" t="s">
        <v>21</v>
      </c>
      <c r="G577" t="s">
        <v>792</v>
      </c>
      <c r="H577" s="5">
        <v>28</v>
      </c>
      <c r="I577" s="5" t="s">
        <v>9</v>
      </c>
      <c r="J577">
        <v>28</v>
      </c>
      <c r="K577" s="13">
        <v>6120</v>
      </c>
      <c r="L577" s="13">
        <v>102</v>
      </c>
      <c r="M577" s="14">
        <v>60</v>
      </c>
      <c r="N577" s="15">
        <v>149.99</v>
      </c>
      <c r="O577" s="21" t="s">
        <v>1573</v>
      </c>
      <c r="P577" s="6">
        <v>24.508169934640524</v>
      </c>
      <c r="Q577" s="6">
        <v>2.4998333333333336</v>
      </c>
      <c r="R577" s="24"/>
      <c r="S577" s="25"/>
    </row>
    <row r="578" spans="1:19" x14ac:dyDescent="0.25">
      <c r="A578" t="s">
        <v>23</v>
      </c>
      <c r="B578" t="s">
        <v>18</v>
      </c>
      <c r="D578" s="25" t="s">
        <v>890</v>
      </c>
      <c r="E578" s="7" t="s">
        <v>25</v>
      </c>
      <c r="F578" t="s">
        <v>21</v>
      </c>
      <c r="G578" t="s">
        <v>792</v>
      </c>
      <c r="H578" s="5">
        <v>29</v>
      </c>
      <c r="I578" s="5" t="s">
        <v>9</v>
      </c>
      <c r="J578">
        <v>29</v>
      </c>
      <c r="K578" s="8">
        <v>8000</v>
      </c>
      <c r="L578" s="8">
        <v>88.888888888888886</v>
      </c>
      <c r="M578" s="9">
        <v>90</v>
      </c>
      <c r="N578" s="10">
        <v>149.99</v>
      </c>
      <c r="O578" s="25" t="s">
        <v>1574</v>
      </c>
      <c r="P578" s="6">
        <v>18.748750000000001</v>
      </c>
      <c r="Q578" s="6">
        <v>1.6665555555555556</v>
      </c>
      <c r="R578" s="26"/>
      <c r="S578" s="27"/>
    </row>
    <row r="579" spans="1:19" x14ac:dyDescent="0.25">
      <c r="A579" t="s">
        <v>23</v>
      </c>
      <c r="B579" t="s">
        <v>18</v>
      </c>
      <c r="D579" s="21" t="s">
        <v>890</v>
      </c>
      <c r="E579" s="7" t="s">
        <v>25</v>
      </c>
      <c r="F579" t="s">
        <v>21</v>
      </c>
      <c r="G579" t="s">
        <v>792</v>
      </c>
      <c r="H579" s="5">
        <v>28</v>
      </c>
      <c r="I579" s="5" t="s">
        <v>9</v>
      </c>
      <c r="J579">
        <v>28</v>
      </c>
      <c r="K579" s="13">
        <v>6000</v>
      </c>
      <c r="L579" s="13">
        <v>100</v>
      </c>
      <c r="M579" s="14">
        <v>60</v>
      </c>
      <c r="N579" s="15">
        <v>148.99</v>
      </c>
      <c r="O579" s="21" t="s">
        <v>1575</v>
      </c>
      <c r="P579" s="6">
        <v>24.831666666666667</v>
      </c>
      <c r="Q579" s="6">
        <v>2.483166666666667</v>
      </c>
      <c r="R579" s="7"/>
      <c r="S579" s="23"/>
    </row>
    <row r="580" spans="1:19" x14ac:dyDescent="0.25">
      <c r="A580" t="s">
        <v>23</v>
      </c>
      <c r="B580" t="s">
        <v>18</v>
      </c>
      <c r="D580" s="23" t="s">
        <v>890</v>
      </c>
      <c r="E580" s="7" t="s">
        <v>25</v>
      </c>
      <c r="F580" t="s">
        <v>21</v>
      </c>
      <c r="G580" t="s">
        <v>792</v>
      </c>
      <c r="H580" s="5">
        <v>26</v>
      </c>
      <c r="I580" s="5" t="s">
        <v>9</v>
      </c>
      <c r="J580">
        <v>26</v>
      </c>
      <c r="K580" s="8">
        <v>2578</v>
      </c>
      <c r="L580" s="8">
        <v>112.08695652173913</v>
      </c>
      <c r="M580" s="9">
        <v>23</v>
      </c>
      <c r="N580" s="10">
        <v>143.75</v>
      </c>
      <c r="O580" s="23" t="s">
        <v>1576</v>
      </c>
      <c r="P580" s="6">
        <v>55.760279286268428</v>
      </c>
      <c r="Q580" s="6">
        <v>6.25</v>
      </c>
      <c r="R580" s="12"/>
      <c r="S580" s="16"/>
    </row>
    <row r="581" spans="1:19" x14ac:dyDescent="0.25">
      <c r="A581" t="s">
        <v>23</v>
      </c>
      <c r="B581" t="s">
        <v>18</v>
      </c>
      <c r="D581" s="21" t="s">
        <v>890</v>
      </c>
      <c r="E581" s="7" t="s">
        <v>37</v>
      </c>
      <c r="F581" t="s">
        <v>21</v>
      </c>
      <c r="G581" t="s">
        <v>792</v>
      </c>
      <c r="H581" s="5">
        <v>28</v>
      </c>
      <c r="I581" s="5" t="s">
        <v>9</v>
      </c>
      <c r="J581">
        <v>28</v>
      </c>
      <c r="K581" s="13">
        <v>6083</v>
      </c>
      <c r="L581" s="13">
        <v>86.9</v>
      </c>
      <c r="M581" s="14">
        <v>70</v>
      </c>
      <c r="N581" s="15">
        <v>143</v>
      </c>
      <c r="O581" s="21" t="s">
        <v>1577</v>
      </c>
      <c r="P581" s="6">
        <v>23.508137432188065</v>
      </c>
      <c r="Q581" s="6">
        <v>2.0428571428571427</v>
      </c>
      <c r="R581" s="22"/>
      <c r="S581" s="23"/>
    </row>
    <row r="582" spans="1:19" x14ac:dyDescent="0.25">
      <c r="A582" t="s">
        <v>23</v>
      </c>
      <c r="B582" t="s">
        <v>18</v>
      </c>
      <c r="D582" s="25" t="s">
        <v>890</v>
      </c>
      <c r="E582" s="7" t="s">
        <v>25</v>
      </c>
      <c r="F582" t="s">
        <v>21</v>
      </c>
      <c r="G582" t="s">
        <v>792</v>
      </c>
      <c r="H582" s="5">
        <v>27</v>
      </c>
      <c r="I582" s="5" t="s">
        <v>9</v>
      </c>
      <c r="J582">
        <v>27</v>
      </c>
      <c r="K582" s="8">
        <v>3480</v>
      </c>
      <c r="L582" s="8">
        <v>87</v>
      </c>
      <c r="M582" s="9">
        <v>40</v>
      </c>
      <c r="N582" s="10">
        <v>143</v>
      </c>
      <c r="O582" s="25" t="s">
        <v>1578</v>
      </c>
      <c r="P582" s="6">
        <v>41.09195402298851</v>
      </c>
      <c r="Q582" s="6">
        <v>3.5750000000000002</v>
      </c>
      <c r="R582" s="18"/>
      <c r="S582" s="21"/>
    </row>
    <row r="583" spans="1:19" x14ac:dyDescent="0.25">
      <c r="A583" t="s">
        <v>23</v>
      </c>
      <c r="B583" t="s">
        <v>18</v>
      </c>
      <c r="D583" s="27" t="s">
        <v>890</v>
      </c>
      <c r="E583" s="7" t="s">
        <v>25</v>
      </c>
      <c r="F583" t="s">
        <v>21</v>
      </c>
      <c r="G583" t="s">
        <v>792</v>
      </c>
      <c r="H583" s="5">
        <v>29</v>
      </c>
      <c r="I583" s="5" t="s">
        <v>9</v>
      </c>
      <c r="J583">
        <v>29</v>
      </c>
      <c r="K583" s="13">
        <v>7290</v>
      </c>
      <c r="L583" s="13">
        <v>81</v>
      </c>
      <c r="M583" s="14">
        <v>90</v>
      </c>
      <c r="N583" s="15">
        <v>142.19</v>
      </c>
      <c r="O583" s="27" t="s">
        <v>1579</v>
      </c>
      <c r="P583" s="6">
        <v>19.504801097393688</v>
      </c>
      <c r="Q583" s="6">
        <v>1.5798888888888889</v>
      </c>
      <c r="R583" s="7"/>
      <c r="S583" s="7"/>
    </row>
    <row r="584" spans="1:19" x14ac:dyDescent="0.25">
      <c r="A584" t="s">
        <v>23</v>
      </c>
      <c r="B584" t="s">
        <v>18</v>
      </c>
      <c r="D584" s="7" t="s">
        <v>890</v>
      </c>
      <c r="E584" s="7" t="s">
        <v>25</v>
      </c>
      <c r="F584" t="s">
        <v>21</v>
      </c>
      <c r="G584" t="s">
        <v>792</v>
      </c>
      <c r="H584" s="5">
        <v>26</v>
      </c>
      <c r="I584" s="5" t="s">
        <v>9</v>
      </c>
      <c r="J584">
        <v>26</v>
      </c>
      <c r="K584" s="8">
        <v>1584</v>
      </c>
      <c r="L584" s="8">
        <v>99</v>
      </c>
      <c r="M584" s="9">
        <v>16</v>
      </c>
      <c r="N584" s="10">
        <v>142.07103825136613</v>
      </c>
      <c r="O584" s="11" t="s">
        <v>1332</v>
      </c>
      <c r="P584" s="6">
        <v>89.691312027377606</v>
      </c>
      <c r="Q584" s="6">
        <v>8.8794398907103833</v>
      </c>
      <c r="R584" s="12"/>
      <c r="S584" s="21"/>
    </row>
    <row r="585" spans="1:19" x14ac:dyDescent="0.25">
      <c r="A585" t="s">
        <v>23</v>
      </c>
      <c r="B585" t="s">
        <v>18</v>
      </c>
      <c r="D585" s="12" t="s">
        <v>890</v>
      </c>
      <c r="E585" s="7" t="s">
        <v>20</v>
      </c>
      <c r="F585" t="s">
        <v>21</v>
      </c>
      <c r="G585" t="s">
        <v>792</v>
      </c>
      <c r="H585" s="5">
        <v>26</v>
      </c>
      <c r="I585" s="5" t="s">
        <v>9</v>
      </c>
      <c r="J585">
        <v>26</v>
      </c>
      <c r="K585" s="13">
        <v>2689</v>
      </c>
      <c r="L585" s="13">
        <v>103.42307692307692</v>
      </c>
      <c r="M585" s="14">
        <v>26</v>
      </c>
      <c r="N585" s="15">
        <v>142</v>
      </c>
      <c r="O585" s="16" t="s">
        <v>1368</v>
      </c>
      <c r="P585" s="6">
        <v>52.807735217552988</v>
      </c>
      <c r="Q585" s="6">
        <v>5.4615384615384617</v>
      </c>
      <c r="R585" s="22"/>
      <c r="S585" s="23"/>
    </row>
    <row r="586" spans="1:19" x14ac:dyDescent="0.25">
      <c r="A586" t="s">
        <v>23</v>
      </c>
      <c r="B586" t="s">
        <v>18</v>
      </c>
      <c r="D586" s="25" t="s">
        <v>890</v>
      </c>
      <c r="E586" s="7" t="s">
        <v>37</v>
      </c>
      <c r="F586" t="s">
        <v>21</v>
      </c>
      <c r="G586" t="s">
        <v>792</v>
      </c>
      <c r="H586" s="5">
        <v>29</v>
      </c>
      <c r="I586" s="5" t="s">
        <v>9</v>
      </c>
      <c r="J586">
        <v>29</v>
      </c>
      <c r="K586" s="8">
        <v>6750</v>
      </c>
      <c r="L586" s="8">
        <v>90</v>
      </c>
      <c r="M586" s="9">
        <v>75</v>
      </c>
      <c r="N586" s="10">
        <v>140.4</v>
      </c>
      <c r="O586" s="25" t="s">
        <v>1580</v>
      </c>
      <c r="P586" s="6">
        <v>20.800000000000004</v>
      </c>
      <c r="Q586" s="6">
        <v>1.8720000000000001</v>
      </c>
      <c r="R586" s="18"/>
      <c r="S586" s="21"/>
    </row>
    <row r="587" spans="1:19" x14ac:dyDescent="0.25">
      <c r="A587" t="s">
        <v>23</v>
      </c>
      <c r="B587" t="s">
        <v>18</v>
      </c>
      <c r="D587" s="27" t="s">
        <v>890</v>
      </c>
      <c r="E587" s="7" t="s">
        <v>25</v>
      </c>
      <c r="F587" t="s">
        <v>21</v>
      </c>
      <c r="G587" t="s">
        <v>792</v>
      </c>
      <c r="H587" s="5">
        <v>28</v>
      </c>
      <c r="I587" s="5" t="s">
        <v>9</v>
      </c>
      <c r="J587">
        <v>28</v>
      </c>
      <c r="K587" s="13">
        <v>6120</v>
      </c>
      <c r="L587" s="13">
        <v>111.27272727272727</v>
      </c>
      <c r="M587" s="14">
        <v>55</v>
      </c>
      <c r="N587" s="15">
        <v>140</v>
      </c>
      <c r="O587" s="27" t="s">
        <v>1581</v>
      </c>
      <c r="P587" s="6">
        <v>22.875816993464049</v>
      </c>
      <c r="Q587" s="6">
        <v>2.5454545454545454</v>
      </c>
      <c r="R587" s="24"/>
      <c r="S587" s="25"/>
    </row>
    <row r="588" spans="1:19" x14ac:dyDescent="0.25">
      <c r="A588" t="s">
        <v>23</v>
      </c>
      <c r="B588" t="s">
        <v>18</v>
      </c>
      <c r="D588" s="25" t="s">
        <v>890</v>
      </c>
      <c r="E588" s="7" t="s">
        <v>20</v>
      </c>
      <c r="F588" t="s">
        <v>21</v>
      </c>
      <c r="G588" t="s">
        <v>792</v>
      </c>
      <c r="H588" s="5">
        <v>29</v>
      </c>
      <c r="I588" s="5" t="s">
        <v>9</v>
      </c>
      <c r="J588">
        <v>29</v>
      </c>
      <c r="K588" s="8">
        <v>6800</v>
      </c>
      <c r="L588" s="8">
        <v>97.142857142857139</v>
      </c>
      <c r="M588" s="9">
        <v>70</v>
      </c>
      <c r="N588" s="10">
        <v>139.99</v>
      </c>
      <c r="O588" s="25" t="s">
        <v>1582</v>
      </c>
      <c r="P588" s="6">
        <v>20.586764705882352</v>
      </c>
      <c r="Q588" s="6">
        <v>1.999857142857143</v>
      </c>
      <c r="R588" s="12"/>
      <c r="S588" s="16"/>
    </row>
    <row r="589" spans="1:19" x14ac:dyDescent="0.25">
      <c r="A589" t="s">
        <v>23</v>
      </c>
      <c r="B589" t="s">
        <v>18</v>
      </c>
      <c r="D589" s="27" t="s">
        <v>890</v>
      </c>
      <c r="E589" s="7" t="s">
        <v>25</v>
      </c>
      <c r="F589" t="s">
        <v>21</v>
      </c>
      <c r="G589" t="s">
        <v>792</v>
      </c>
      <c r="H589" s="5">
        <v>28</v>
      </c>
      <c r="I589" s="5" t="s">
        <v>9</v>
      </c>
      <c r="J589">
        <v>28</v>
      </c>
      <c r="K589" s="13">
        <v>4525</v>
      </c>
      <c r="L589" s="13">
        <v>75.416666666666671</v>
      </c>
      <c r="M589" s="14">
        <v>60</v>
      </c>
      <c r="N589" s="15">
        <v>139</v>
      </c>
      <c r="O589" s="27" t="s">
        <v>1583</v>
      </c>
      <c r="P589" s="6">
        <v>30.718232044198896</v>
      </c>
      <c r="Q589" s="6">
        <v>2.3166666666666669</v>
      </c>
      <c r="R589" s="7"/>
      <c r="S589" s="11"/>
    </row>
    <row r="590" spans="1:19" x14ac:dyDescent="0.25">
      <c r="A590" t="s">
        <v>23</v>
      </c>
      <c r="B590" t="s">
        <v>18</v>
      </c>
      <c r="D590" s="7" t="s">
        <v>890</v>
      </c>
      <c r="E590" s="7" t="s">
        <v>20</v>
      </c>
      <c r="F590" t="s">
        <v>21</v>
      </c>
      <c r="G590" t="s">
        <v>792</v>
      </c>
      <c r="H590" s="5">
        <v>26</v>
      </c>
      <c r="I590" s="5" t="s">
        <v>9</v>
      </c>
      <c r="J590">
        <v>26</v>
      </c>
      <c r="K590" s="8">
        <v>1854</v>
      </c>
      <c r="L590" s="8">
        <v>92.7</v>
      </c>
      <c r="M590" s="9">
        <v>20</v>
      </c>
      <c r="N590" s="10">
        <v>138.76</v>
      </c>
      <c r="O590" s="11" t="s">
        <v>1341</v>
      </c>
      <c r="P590" s="6">
        <v>74.843581445523199</v>
      </c>
      <c r="Q590" s="6">
        <v>6.9379999999999997</v>
      </c>
      <c r="R590" s="26"/>
      <c r="S590" s="27"/>
    </row>
    <row r="591" spans="1:19" x14ac:dyDescent="0.25">
      <c r="A591" t="s">
        <v>23</v>
      </c>
      <c r="B591" t="s">
        <v>18</v>
      </c>
      <c r="D591" s="12" t="s">
        <v>890</v>
      </c>
      <c r="E591" s="7" t="s">
        <v>20</v>
      </c>
      <c r="F591" t="s">
        <v>21</v>
      </c>
      <c r="G591" t="s">
        <v>792</v>
      </c>
      <c r="H591" s="5">
        <v>26</v>
      </c>
      <c r="I591" s="5" t="s">
        <v>9</v>
      </c>
      <c r="J591">
        <v>26</v>
      </c>
      <c r="K591" s="13">
        <v>1861</v>
      </c>
      <c r="L591" s="13">
        <v>93.05</v>
      </c>
      <c r="M591" s="14">
        <v>20</v>
      </c>
      <c r="N591" s="15">
        <v>137.33000000000001</v>
      </c>
      <c r="O591" s="16" t="s">
        <v>1344</v>
      </c>
      <c r="P591" s="6">
        <v>73.793659322944649</v>
      </c>
      <c r="Q591" s="6">
        <v>6.8665000000000003</v>
      </c>
      <c r="R591" s="24"/>
      <c r="S591" s="25"/>
    </row>
    <row r="592" spans="1:19" x14ac:dyDescent="0.25">
      <c r="A592" t="s">
        <v>23</v>
      </c>
      <c r="B592" t="s">
        <v>18</v>
      </c>
      <c r="D592" s="7" t="s">
        <v>890</v>
      </c>
      <c r="E592" s="7" t="s">
        <v>37</v>
      </c>
      <c r="F592" t="s">
        <v>21</v>
      </c>
      <c r="G592" t="s">
        <v>792</v>
      </c>
      <c r="H592" s="5">
        <v>27</v>
      </c>
      <c r="I592" s="5" t="s">
        <v>9</v>
      </c>
      <c r="J592">
        <v>27</v>
      </c>
      <c r="K592" s="8">
        <v>4200</v>
      </c>
      <c r="L592" s="8">
        <v>84</v>
      </c>
      <c r="M592" s="9">
        <v>50</v>
      </c>
      <c r="N592" s="10">
        <v>135</v>
      </c>
      <c r="O592" s="11" t="s">
        <v>1407</v>
      </c>
      <c r="P592" s="6">
        <v>32.142857142857139</v>
      </c>
      <c r="Q592" s="6">
        <v>2.7</v>
      </c>
      <c r="R592" s="12"/>
      <c r="S592" s="21"/>
    </row>
    <row r="593" spans="1:19" x14ac:dyDescent="0.25">
      <c r="A593" t="s">
        <v>23</v>
      </c>
      <c r="B593" t="s">
        <v>18</v>
      </c>
      <c r="D593" s="12" t="s">
        <v>890</v>
      </c>
      <c r="E593" s="7" t="s">
        <v>25</v>
      </c>
      <c r="F593" t="s">
        <v>21</v>
      </c>
      <c r="G593" t="s">
        <v>792</v>
      </c>
      <c r="H593" s="5">
        <v>28</v>
      </c>
      <c r="I593" s="5" t="s">
        <v>9</v>
      </c>
      <c r="J593">
        <v>28</v>
      </c>
      <c r="K593" s="13">
        <v>5516</v>
      </c>
      <c r="L593" s="13">
        <v>119.91304347826087</v>
      </c>
      <c r="M593" s="14">
        <v>46</v>
      </c>
      <c r="N593" s="15">
        <v>134.99</v>
      </c>
      <c r="O593" s="16" t="s">
        <v>1426</v>
      </c>
      <c r="P593" s="6">
        <v>24.472443799854972</v>
      </c>
      <c r="Q593" s="6">
        <v>2.9345652173913046</v>
      </c>
      <c r="R593" s="24"/>
      <c r="S593" s="25"/>
    </row>
    <row r="594" spans="1:19" x14ac:dyDescent="0.25">
      <c r="A594" t="s">
        <v>23</v>
      </c>
      <c r="B594" t="s">
        <v>18</v>
      </c>
      <c r="D594" s="25" t="s">
        <v>890</v>
      </c>
      <c r="E594" s="7" t="s">
        <v>20</v>
      </c>
      <c r="F594" t="s">
        <v>21</v>
      </c>
      <c r="G594" t="s">
        <v>792</v>
      </c>
      <c r="H594" s="5">
        <v>28</v>
      </c>
      <c r="I594" s="5" t="s">
        <v>9</v>
      </c>
      <c r="J594">
        <v>28</v>
      </c>
      <c r="K594" s="8">
        <v>6000</v>
      </c>
      <c r="L594" s="8">
        <v>100</v>
      </c>
      <c r="M594" s="9">
        <v>60</v>
      </c>
      <c r="N594" s="10">
        <v>133</v>
      </c>
      <c r="O594" s="25" t="s">
        <v>1584</v>
      </c>
      <c r="P594" s="6">
        <v>22.166666666666668</v>
      </c>
      <c r="Q594" s="6">
        <v>2.2166666666666668</v>
      </c>
      <c r="R594" s="12"/>
      <c r="S594" s="16"/>
    </row>
    <row r="595" spans="1:19" x14ac:dyDescent="0.25">
      <c r="A595" t="s">
        <v>23</v>
      </c>
      <c r="B595" t="s">
        <v>18</v>
      </c>
      <c r="D595" s="21" t="s">
        <v>890</v>
      </c>
      <c r="E595" s="7" t="s">
        <v>25</v>
      </c>
      <c r="F595" t="s">
        <v>21</v>
      </c>
      <c r="G595" t="s">
        <v>792</v>
      </c>
      <c r="H595" s="5">
        <v>27</v>
      </c>
      <c r="I595" s="5" t="s">
        <v>9</v>
      </c>
      <c r="J595">
        <v>27</v>
      </c>
      <c r="K595" s="13">
        <v>3100</v>
      </c>
      <c r="L595" s="13">
        <v>86.111111111111114</v>
      </c>
      <c r="M595" s="14">
        <v>36</v>
      </c>
      <c r="N595" s="15">
        <v>130</v>
      </c>
      <c r="O595" s="21" t="s">
        <v>1585</v>
      </c>
      <c r="P595" s="6">
        <v>41.935483870967744</v>
      </c>
      <c r="Q595" s="6">
        <v>3.6111111111111112</v>
      </c>
      <c r="R595" s="24"/>
      <c r="S595" s="25"/>
    </row>
    <row r="596" spans="1:19" x14ac:dyDescent="0.25">
      <c r="A596" t="s">
        <v>23</v>
      </c>
      <c r="B596" t="s">
        <v>18</v>
      </c>
      <c r="D596" s="25" t="s">
        <v>890</v>
      </c>
      <c r="E596" s="7" t="s">
        <v>25</v>
      </c>
      <c r="F596" t="s">
        <v>21</v>
      </c>
      <c r="G596" t="s">
        <v>792</v>
      </c>
      <c r="H596" s="5">
        <v>28</v>
      </c>
      <c r="I596" s="5" t="s">
        <v>9</v>
      </c>
      <c r="J596">
        <v>28</v>
      </c>
      <c r="K596" s="8">
        <v>6120</v>
      </c>
      <c r="L596" s="8">
        <v>102</v>
      </c>
      <c r="M596" s="9">
        <v>60</v>
      </c>
      <c r="N596" s="10">
        <v>130</v>
      </c>
      <c r="O596" s="25" t="s">
        <v>1586</v>
      </c>
      <c r="P596" s="6">
        <v>21.241830065359476</v>
      </c>
      <c r="Q596" s="6">
        <v>2.1666666666666665</v>
      </c>
      <c r="R596" s="18"/>
      <c r="S596" s="21"/>
    </row>
    <row r="597" spans="1:19" x14ac:dyDescent="0.25">
      <c r="A597" t="s">
        <v>23</v>
      </c>
      <c r="B597" t="s">
        <v>18</v>
      </c>
      <c r="D597" s="27" t="s">
        <v>890</v>
      </c>
      <c r="E597" s="7" t="s">
        <v>25</v>
      </c>
      <c r="F597" t="s">
        <v>21</v>
      </c>
      <c r="G597" t="s">
        <v>792</v>
      </c>
      <c r="H597" s="5">
        <v>27</v>
      </c>
      <c r="I597" s="5" t="s">
        <v>9</v>
      </c>
      <c r="J597">
        <v>27</v>
      </c>
      <c r="K597" s="13">
        <v>3100</v>
      </c>
      <c r="L597" s="13">
        <v>86.111111111111114</v>
      </c>
      <c r="M597" s="14">
        <v>36</v>
      </c>
      <c r="N597" s="15">
        <v>130</v>
      </c>
      <c r="O597" s="27" t="s">
        <v>1587</v>
      </c>
      <c r="P597" s="6">
        <v>41.935483870967744</v>
      </c>
      <c r="Q597" s="6">
        <v>3.6111111111111112</v>
      </c>
      <c r="R597" s="24"/>
      <c r="S597" s="25"/>
    </row>
    <row r="598" spans="1:19" x14ac:dyDescent="0.25">
      <c r="A598" t="s">
        <v>23</v>
      </c>
      <c r="B598" t="s">
        <v>18</v>
      </c>
      <c r="D598" s="23" t="s">
        <v>890</v>
      </c>
      <c r="E598" s="7" t="s">
        <v>25</v>
      </c>
      <c r="F598" t="s">
        <v>21</v>
      </c>
      <c r="G598" t="s">
        <v>792</v>
      </c>
      <c r="H598" s="5">
        <v>30</v>
      </c>
      <c r="I598" s="5" t="s">
        <v>9</v>
      </c>
      <c r="J598">
        <v>30</v>
      </c>
      <c r="K598" s="8">
        <v>10000</v>
      </c>
      <c r="L598" s="8">
        <v>100</v>
      </c>
      <c r="M598" s="9">
        <v>100</v>
      </c>
      <c r="N598" s="10">
        <v>129.99</v>
      </c>
      <c r="O598" s="23" t="s">
        <v>1588</v>
      </c>
      <c r="P598" s="6">
        <v>12.999000000000001</v>
      </c>
      <c r="Q598" s="6">
        <v>1.2999000000000001</v>
      </c>
      <c r="R598" s="18"/>
      <c r="S598" s="21"/>
    </row>
    <row r="599" spans="1:19" x14ac:dyDescent="0.25">
      <c r="A599" t="s">
        <v>23</v>
      </c>
      <c r="B599" t="s">
        <v>18</v>
      </c>
      <c r="D599" s="27" t="s">
        <v>890</v>
      </c>
      <c r="E599" s="7" t="s">
        <v>25</v>
      </c>
      <c r="F599" t="s">
        <v>21</v>
      </c>
      <c r="G599" t="s">
        <v>792</v>
      </c>
      <c r="H599" s="5">
        <v>29</v>
      </c>
      <c r="I599" s="5" t="s">
        <v>9</v>
      </c>
      <c r="J599">
        <v>29</v>
      </c>
      <c r="K599" s="13">
        <v>7290</v>
      </c>
      <c r="L599" s="13">
        <v>81</v>
      </c>
      <c r="M599" s="14">
        <v>90</v>
      </c>
      <c r="N599" s="15">
        <v>129.99</v>
      </c>
      <c r="O599" s="27" t="s">
        <v>1589</v>
      </c>
      <c r="P599" s="6">
        <v>17.831275720164609</v>
      </c>
      <c r="Q599" s="6">
        <v>1.4443333333333335</v>
      </c>
      <c r="R599" s="22"/>
      <c r="S599" s="23"/>
    </row>
    <row r="600" spans="1:19" x14ac:dyDescent="0.25">
      <c r="A600" t="s">
        <v>23</v>
      </c>
      <c r="B600" t="s">
        <v>18</v>
      </c>
      <c r="D600" s="25" t="s">
        <v>890</v>
      </c>
      <c r="E600" s="7" t="s">
        <v>20</v>
      </c>
      <c r="F600" t="s">
        <v>21</v>
      </c>
      <c r="G600" t="s">
        <v>792</v>
      </c>
      <c r="H600" s="5">
        <v>31</v>
      </c>
      <c r="I600" s="5" t="s">
        <v>9</v>
      </c>
      <c r="J600">
        <v>31</v>
      </c>
      <c r="K600" s="8">
        <v>12000</v>
      </c>
      <c r="L600" s="8">
        <v>120</v>
      </c>
      <c r="M600" s="9">
        <v>100</v>
      </c>
      <c r="N600" s="10">
        <v>129.99</v>
      </c>
      <c r="O600" s="25" t="s">
        <v>1590</v>
      </c>
      <c r="P600" s="6">
        <v>10.8325</v>
      </c>
      <c r="Q600" s="6">
        <v>1.2999000000000001</v>
      </c>
      <c r="R600" s="18"/>
      <c r="S600" s="21"/>
    </row>
    <row r="601" spans="1:19" x14ac:dyDescent="0.25">
      <c r="A601" t="s">
        <v>23</v>
      </c>
      <c r="B601" t="s">
        <v>18</v>
      </c>
      <c r="D601" s="27" t="s">
        <v>890</v>
      </c>
      <c r="E601" s="7" t="s">
        <v>25</v>
      </c>
      <c r="F601" t="s">
        <v>21</v>
      </c>
      <c r="G601" t="s">
        <v>792</v>
      </c>
      <c r="H601" s="5">
        <v>27</v>
      </c>
      <c r="I601" s="5" t="s">
        <v>9</v>
      </c>
      <c r="J601">
        <v>27</v>
      </c>
      <c r="K601" s="13">
        <v>3480</v>
      </c>
      <c r="L601" s="13">
        <v>87</v>
      </c>
      <c r="M601" s="14">
        <v>40</v>
      </c>
      <c r="N601" s="15">
        <v>129</v>
      </c>
      <c r="O601" s="27" t="s">
        <v>1591</v>
      </c>
      <c r="P601" s="6">
        <v>37.068965517241374</v>
      </c>
      <c r="Q601" s="6">
        <v>3.2250000000000001</v>
      </c>
      <c r="R601" s="7"/>
      <c r="S601" s="7"/>
    </row>
    <row r="602" spans="1:19" x14ac:dyDescent="0.25">
      <c r="A602" t="s">
        <v>23</v>
      </c>
      <c r="B602" t="s">
        <v>18</v>
      </c>
      <c r="D602" s="23" t="s">
        <v>890</v>
      </c>
      <c r="E602" s="7" t="s">
        <v>25</v>
      </c>
      <c r="F602" t="s">
        <v>21</v>
      </c>
      <c r="G602" t="s">
        <v>792</v>
      </c>
      <c r="H602" s="5">
        <v>30</v>
      </c>
      <c r="I602" s="5" t="s">
        <v>9</v>
      </c>
      <c r="J602">
        <v>30</v>
      </c>
      <c r="K602" s="8">
        <v>9000</v>
      </c>
      <c r="L602" s="8">
        <v>90</v>
      </c>
      <c r="M602" s="9">
        <v>100</v>
      </c>
      <c r="N602" s="10">
        <v>126.74</v>
      </c>
      <c r="O602" s="23" t="s">
        <v>1592</v>
      </c>
      <c r="P602" s="6">
        <v>14.082222222222221</v>
      </c>
      <c r="Q602" s="6">
        <v>1.2673999999999999</v>
      </c>
      <c r="R602" s="12"/>
      <c r="S602" s="21"/>
    </row>
    <row r="603" spans="1:19" x14ac:dyDescent="0.25">
      <c r="A603" t="s">
        <v>23</v>
      </c>
      <c r="B603" t="s">
        <v>18</v>
      </c>
      <c r="D603" s="12" t="s">
        <v>890</v>
      </c>
      <c r="E603" s="7" t="s">
        <v>25</v>
      </c>
      <c r="F603" t="s">
        <v>21</v>
      </c>
      <c r="G603" t="s">
        <v>792</v>
      </c>
      <c r="H603" s="5">
        <v>26</v>
      </c>
      <c r="I603" s="5" t="s">
        <v>9</v>
      </c>
      <c r="J603">
        <v>26</v>
      </c>
      <c r="K603" s="13">
        <v>2200</v>
      </c>
      <c r="L603" s="13">
        <v>95.652173913043484</v>
      </c>
      <c r="M603" s="14">
        <v>23</v>
      </c>
      <c r="N603" s="15">
        <v>126.5</v>
      </c>
      <c r="O603" s="16" t="s">
        <v>1354</v>
      </c>
      <c r="P603" s="6">
        <v>57.5</v>
      </c>
      <c r="Q603" s="6">
        <v>5.5</v>
      </c>
      <c r="R603" s="7"/>
      <c r="S603" s="23"/>
    </row>
    <row r="604" spans="1:19" x14ac:dyDescent="0.25">
      <c r="A604" t="s">
        <v>23</v>
      </c>
      <c r="B604" t="s">
        <v>18</v>
      </c>
      <c r="D604" s="7" t="s">
        <v>890</v>
      </c>
      <c r="E604" s="7" t="s">
        <v>20</v>
      </c>
      <c r="F604" t="s">
        <v>21</v>
      </c>
      <c r="G604" t="s">
        <v>792</v>
      </c>
      <c r="H604" s="5">
        <v>28</v>
      </c>
      <c r="I604" s="5" t="s">
        <v>9</v>
      </c>
      <c r="J604">
        <v>28</v>
      </c>
      <c r="K604" s="8">
        <v>4963</v>
      </c>
      <c r="L604" s="8">
        <v>91.907407407407405</v>
      </c>
      <c r="M604" s="9">
        <v>54</v>
      </c>
      <c r="N604" s="10">
        <v>126.02</v>
      </c>
      <c r="O604" s="11" t="s">
        <v>1415</v>
      </c>
      <c r="P604" s="6">
        <v>25.391900060447309</v>
      </c>
      <c r="Q604" s="6">
        <v>2.3337037037037036</v>
      </c>
      <c r="R604" s="12"/>
      <c r="S604" s="16"/>
    </row>
    <row r="605" spans="1:19" x14ac:dyDescent="0.25">
      <c r="A605" t="s">
        <v>23</v>
      </c>
      <c r="B605" t="s">
        <v>18</v>
      </c>
      <c r="D605" s="27" t="s">
        <v>890</v>
      </c>
      <c r="E605" s="7" t="s">
        <v>25</v>
      </c>
      <c r="F605" t="s">
        <v>21</v>
      </c>
      <c r="G605" t="s">
        <v>792</v>
      </c>
      <c r="H605" s="5">
        <v>28</v>
      </c>
      <c r="I605" s="5" t="s">
        <v>9</v>
      </c>
      <c r="J605">
        <v>28</v>
      </c>
      <c r="K605" s="13">
        <v>6120</v>
      </c>
      <c r="L605" s="13">
        <v>111.27272727272727</v>
      </c>
      <c r="M605" s="14">
        <v>55</v>
      </c>
      <c r="N605" s="15">
        <v>126</v>
      </c>
      <c r="O605" s="27" t="s">
        <v>1593</v>
      </c>
      <c r="P605" s="6">
        <v>20.588235294117649</v>
      </c>
      <c r="Q605" s="6">
        <v>2.290909090909091</v>
      </c>
      <c r="R605" s="7"/>
      <c r="S605" s="11"/>
    </row>
    <row r="606" spans="1:19" x14ac:dyDescent="0.25">
      <c r="A606" t="s">
        <v>23</v>
      </c>
      <c r="B606" t="s">
        <v>18</v>
      </c>
      <c r="D606" s="7" t="s">
        <v>890</v>
      </c>
      <c r="E606" s="7" t="s">
        <v>20</v>
      </c>
      <c r="F606" t="s">
        <v>21</v>
      </c>
      <c r="G606" t="s">
        <v>792</v>
      </c>
      <c r="H606" s="5">
        <v>26</v>
      </c>
      <c r="I606" s="5" t="s">
        <v>9</v>
      </c>
      <c r="J606">
        <v>26</v>
      </c>
      <c r="K606" s="8">
        <v>1861</v>
      </c>
      <c r="L606" s="8">
        <v>93.05</v>
      </c>
      <c r="M606" s="9">
        <v>20</v>
      </c>
      <c r="N606" s="10">
        <v>125.95</v>
      </c>
      <c r="O606" s="11" t="s">
        <v>1343</v>
      </c>
      <c r="P606" s="6">
        <v>67.678667383127348</v>
      </c>
      <c r="Q606" s="6">
        <v>6.2975000000000003</v>
      </c>
      <c r="R606" s="26"/>
      <c r="S606" s="27"/>
    </row>
    <row r="607" spans="1:19" x14ac:dyDescent="0.25">
      <c r="A607" t="s">
        <v>23</v>
      </c>
      <c r="B607" t="s">
        <v>18</v>
      </c>
      <c r="D607" s="12" t="s">
        <v>890</v>
      </c>
      <c r="E607" s="7" t="s">
        <v>20</v>
      </c>
      <c r="F607" t="s">
        <v>21</v>
      </c>
      <c r="G607" t="s">
        <v>792</v>
      </c>
      <c r="H607" s="5">
        <v>26</v>
      </c>
      <c r="I607" s="5" t="s">
        <v>9</v>
      </c>
      <c r="J607">
        <v>26</v>
      </c>
      <c r="K607" s="13">
        <v>1850</v>
      </c>
      <c r="L607" s="13">
        <v>92.5</v>
      </c>
      <c r="M607" s="14">
        <v>20</v>
      </c>
      <c r="N607" s="15">
        <v>125</v>
      </c>
      <c r="O607" s="16" t="s">
        <v>1340</v>
      </c>
      <c r="P607" s="6">
        <v>67.567567567567565</v>
      </c>
      <c r="Q607" s="6">
        <v>6.25</v>
      </c>
      <c r="R607" s="24"/>
      <c r="S607" s="25"/>
    </row>
    <row r="608" spans="1:19" x14ac:dyDescent="0.25">
      <c r="A608" t="s">
        <v>23</v>
      </c>
      <c r="B608" t="s">
        <v>18</v>
      </c>
      <c r="D608" s="25" t="s">
        <v>890</v>
      </c>
      <c r="E608" s="7" t="s">
        <v>25</v>
      </c>
      <c r="F608" t="s">
        <v>21</v>
      </c>
      <c r="G608" t="s">
        <v>792</v>
      </c>
      <c r="H608" s="5">
        <v>28</v>
      </c>
      <c r="I608" s="5" t="s">
        <v>9</v>
      </c>
      <c r="J608">
        <v>28</v>
      </c>
      <c r="K608" s="8">
        <v>6120</v>
      </c>
      <c r="L608" s="8">
        <v>102</v>
      </c>
      <c r="M608" s="9">
        <v>60</v>
      </c>
      <c r="N608" s="10">
        <v>125</v>
      </c>
      <c r="O608" s="25" t="s">
        <v>1594</v>
      </c>
      <c r="P608" s="6">
        <v>20.424836601307192</v>
      </c>
      <c r="Q608" s="6">
        <v>2.0833333333333335</v>
      </c>
      <c r="R608" s="18"/>
      <c r="S608" s="21"/>
    </row>
    <row r="609" spans="1:19" x14ac:dyDescent="0.25">
      <c r="A609" t="s">
        <v>23</v>
      </c>
      <c r="B609" t="s">
        <v>18</v>
      </c>
      <c r="D609" s="12" t="s">
        <v>890</v>
      </c>
      <c r="E609" s="7" t="s">
        <v>25</v>
      </c>
      <c r="F609" t="s">
        <v>21</v>
      </c>
      <c r="G609" t="s">
        <v>792</v>
      </c>
      <c r="H609" s="5">
        <v>28</v>
      </c>
      <c r="I609" s="5" t="s">
        <v>9</v>
      </c>
      <c r="J609">
        <v>28</v>
      </c>
      <c r="K609" s="13">
        <v>5516</v>
      </c>
      <c r="L609" s="13">
        <v>119.91304347826087</v>
      </c>
      <c r="M609" s="14">
        <v>46</v>
      </c>
      <c r="N609" s="15">
        <v>124.99</v>
      </c>
      <c r="O609" s="16" t="s">
        <v>1425</v>
      </c>
      <c r="P609" s="6">
        <v>22.659535895576504</v>
      </c>
      <c r="Q609" s="6">
        <v>2.717173913043478</v>
      </c>
      <c r="R609" s="22"/>
      <c r="S609" s="23"/>
    </row>
    <row r="610" spans="1:19" x14ac:dyDescent="0.25">
      <c r="A610" t="s">
        <v>23</v>
      </c>
      <c r="B610" t="s">
        <v>18</v>
      </c>
      <c r="D610" s="23" t="s">
        <v>890</v>
      </c>
      <c r="E610" s="7" t="s">
        <v>20</v>
      </c>
      <c r="F610" t="s">
        <v>21</v>
      </c>
      <c r="G610" t="s">
        <v>792</v>
      </c>
      <c r="H610" s="5">
        <v>27</v>
      </c>
      <c r="I610" s="5" t="s">
        <v>9</v>
      </c>
      <c r="J610">
        <v>27</v>
      </c>
      <c r="K610" s="8">
        <v>3400</v>
      </c>
      <c r="L610" s="8">
        <v>113.33333333333333</v>
      </c>
      <c r="M610" s="9">
        <v>30</v>
      </c>
      <c r="N610" s="10">
        <v>124.95</v>
      </c>
      <c r="O610" s="23" t="s">
        <v>1595</v>
      </c>
      <c r="P610" s="6">
        <v>36.75</v>
      </c>
      <c r="Q610" s="6">
        <v>4.165</v>
      </c>
      <c r="R610" s="18"/>
      <c r="S610" s="21"/>
    </row>
    <row r="611" spans="1:19" x14ac:dyDescent="0.25">
      <c r="A611" t="s">
        <v>23</v>
      </c>
      <c r="B611" t="s">
        <v>18</v>
      </c>
      <c r="D611" s="27" t="s">
        <v>890</v>
      </c>
      <c r="E611" s="7" t="s">
        <v>25</v>
      </c>
      <c r="F611" t="s">
        <v>21</v>
      </c>
      <c r="G611" t="s">
        <v>792</v>
      </c>
      <c r="H611" s="5">
        <v>30</v>
      </c>
      <c r="I611" s="5" t="s">
        <v>9</v>
      </c>
      <c r="J611">
        <v>30</v>
      </c>
      <c r="K611" s="13">
        <v>9600</v>
      </c>
      <c r="L611" s="13">
        <v>80</v>
      </c>
      <c r="M611" s="14">
        <v>120</v>
      </c>
      <c r="N611" s="15">
        <v>124.95</v>
      </c>
      <c r="O611" s="27" t="s">
        <v>1596</v>
      </c>
      <c r="P611" s="6">
        <v>13.015625000000002</v>
      </c>
      <c r="Q611" s="6">
        <v>1.04125</v>
      </c>
      <c r="R611" s="24"/>
      <c r="S611" s="25"/>
    </row>
    <row r="612" spans="1:19" x14ac:dyDescent="0.25">
      <c r="A612" t="s">
        <v>23</v>
      </c>
      <c r="B612" t="s">
        <v>18</v>
      </c>
      <c r="D612" s="7" t="s">
        <v>890</v>
      </c>
      <c r="E612" s="7" t="s">
        <v>25</v>
      </c>
      <c r="F612" t="s">
        <v>21</v>
      </c>
      <c r="G612" t="s">
        <v>792</v>
      </c>
      <c r="H612" s="5">
        <v>28</v>
      </c>
      <c r="I612" s="5" t="s">
        <v>9</v>
      </c>
      <c r="J612">
        <v>28</v>
      </c>
      <c r="K612" s="8">
        <v>6079</v>
      </c>
      <c r="L612" s="8">
        <v>121.58</v>
      </c>
      <c r="M612" s="9">
        <v>50</v>
      </c>
      <c r="N612" s="10">
        <v>124</v>
      </c>
      <c r="O612" s="11" t="s">
        <v>334</v>
      </c>
      <c r="P612" s="6">
        <v>20.398091791413059</v>
      </c>
      <c r="Q612" s="6">
        <v>2.48</v>
      </c>
      <c r="R612" s="26"/>
      <c r="S612" s="27"/>
    </row>
    <row r="613" spans="1:19" x14ac:dyDescent="0.25">
      <c r="A613" t="s">
        <v>23</v>
      </c>
      <c r="B613" t="s">
        <v>18</v>
      </c>
      <c r="D613" s="27" t="s">
        <v>890</v>
      </c>
      <c r="E613" s="7" t="s">
        <v>20</v>
      </c>
      <c r="F613" t="s">
        <v>21</v>
      </c>
      <c r="G613" t="s">
        <v>792</v>
      </c>
      <c r="H613" s="5">
        <v>27</v>
      </c>
      <c r="I613" s="5" t="s">
        <v>9</v>
      </c>
      <c r="J613">
        <v>27</v>
      </c>
      <c r="K613" s="13">
        <v>3000</v>
      </c>
      <c r="L613" s="13">
        <v>115.38461538461539</v>
      </c>
      <c r="M613" s="14">
        <v>26</v>
      </c>
      <c r="N613" s="15">
        <v>120</v>
      </c>
      <c r="O613" s="27" t="s">
        <v>1597</v>
      </c>
      <c r="P613" s="6">
        <v>40</v>
      </c>
      <c r="Q613" s="6">
        <v>4.615384615384615</v>
      </c>
      <c r="R613" s="7"/>
      <c r="S613" s="11"/>
    </row>
    <row r="614" spans="1:19" x14ac:dyDescent="0.25">
      <c r="A614" t="s">
        <v>23</v>
      </c>
      <c r="B614" t="s">
        <v>18</v>
      </c>
      <c r="D614" s="23" t="s">
        <v>890</v>
      </c>
      <c r="E614" s="7" t="s">
        <v>25</v>
      </c>
      <c r="F614" t="s">
        <v>21</v>
      </c>
      <c r="G614" t="s">
        <v>792</v>
      </c>
      <c r="H614" s="5">
        <v>27</v>
      </c>
      <c r="I614" s="5" t="s">
        <v>9</v>
      </c>
      <c r="J614">
        <v>27</v>
      </c>
      <c r="K614" s="8">
        <v>2986</v>
      </c>
      <c r="L614" s="8">
        <v>80.702702702702709</v>
      </c>
      <c r="M614" s="9">
        <v>37</v>
      </c>
      <c r="N614" s="10">
        <v>119.99</v>
      </c>
      <c r="O614" s="23" t="s">
        <v>1598</v>
      </c>
      <c r="P614" s="6">
        <v>40.184192900200934</v>
      </c>
      <c r="Q614" s="6">
        <v>3.2429729729729728</v>
      </c>
      <c r="R614" s="26"/>
      <c r="S614" s="27"/>
    </row>
    <row r="615" spans="1:19" x14ac:dyDescent="0.25">
      <c r="A615" t="s">
        <v>23</v>
      </c>
      <c r="B615" t="s">
        <v>18</v>
      </c>
      <c r="D615" s="12" t="s">
        <v>890</v>
      </c>
      <c r="E615" s="7" t="s">
        <v>37</v>
      </c>
      <c r="F615" t="s">
        <v>21</v>
      </c>
      <c r="G615" t="s">
        <v>792</v>
      </c>
      <c r="H615" s="5">
        <v>28</v>
      </c>
      <c r="I615" s="5" t="s">
        <v>9</v>
      </c>
      <c r="J615">
        <v>28</v>
      </c>
      <c r="K615" s="13">
        <v>4860</v>
      </c>
      <c r="L615" s="13">
        <v>81</v>
      </c>
      <c r="M615" s="14">
        <v>60</v>
      </c>
      <c r="N615" s="15">
        <v>119.98</v>
      </c>
      <c r="O615" s="16" t="s">
        <v>1412</v>
      </c>
      <c r="P615" s="6">
        <v>24.68724279835391</v>
      </c>
      <c r="Q615" s="6">
        <v>1.9996666666666667</v>
      </c>
      <c r="R615" s="24"/>
      <c r="S615" s="25"/>
    </row>
    <row r="616" spans="1:19" x14ac:dyDescent="0.25">
      <c r="A616" t="s">
        <v>23</v>
      </c>
      <c r="B616" t="s">
        <v>18</v>
      </c>
      <c r="D616" s="7" t="s">
        <v>890</v>
      </c>
      <c r="E616" s="7" t="s">
        <v>25</v>
      </c>
      <c r="F616" t="s">
        <v>21</v>
      </c>
      <c r="G616" t="s">
        <v>792</v>
      </c>
      <c r="H616" s="5">
        <v>26</v>
      </c>
      <c r="I616" s="5" t="s">
        <v>9</v>
      </c>
      <c r="J616">
        <v>26</v>
      </c>
      <c r="K616" s="8">
        <v>1000</v>
      </c>
      <c r="L616" s="8">
        <v>53.219797764768494</v>
      </c>
      <c r="M616" s="9">
        <v>18.79</v>
      </c>
      <c r="N616" s="10">
        <v>119</v>
      </c>
      <c r="O616" s="11" t="s">
        <v>1318</v>
      </c>
      <c r="P616" s="6">
        <v>119</v>
      </c>
      <c r="Q616" s="6">
        <v>6.3331559340074515</v>
      </c>
      <c r="R616" s="26"/>
      <c r="S616" s="27"/>
    </row>
    <row r="617" spans="1:19" x14ac:dyDescent="0.25">
      <c r="A617" t="s">
        <v>23</v>
      </c>
      <c r="B617" t="s">
        <v>18</v>
      </c>
      <c r="D617" s="27" t="s">
        <v>890</v>
      </c>
      <c r="E617" s="7" t="s">
        <v>25</v>
      </c>
      <c r="F617" t="s">
        <v>21</v>
      </c>
      <c r="G617" t="s">
        <v>792</v>
      </c>
      <c r="H617" s="5">
        <v>27</v>
      </c>
      <c r="I617" s="5" t="s">
        <v>9</v>
      </c>
      <c r="J617">
        <v>27</v>
      </c>
      <c r="K617" s="13">
        <v>3025</v>
      </c>
      <c r="L617" s="13">
        <v>100.83333333333333</v>
      </c>
      <c r="M617" s="14">
        <v>30</v>
      </c>
      <c r="N617" s="15">
        <v>119</v>
      </c>
      <c r="O617" s="27" t="s">
        <v>1599</v>
      </c>
      <c r="P617" s="6">
        <v>39.33884297520661</v>
      </c>
      <c r="Q617" s="6">
        <v>3.9666666666666668</v>
      </c>
      <c r="R617" s="7"/>
      <c r="S617" s="11"/>
    </row>
    <row r="618" spans="1:19" x14ac:dyDescent="0.25">
      <c r="A618" t="s">
        <v>23</v>
      </c>
      <c r="B618" t="s">
        <v>18</v>
      </c>
      <c r="D618" s="25" t="s">
        <v>890</v>
      </c>
      <c r="E618" s="7" t="s">
        <v>25</v>
      </c>
      <c r="F618" t="s">
        <v>21</v>
      </c>
      <c r="G618" t="s">
        <v>792</v>
      </c>
      <c r="H618" s="5">
        <v>26</v>
      </c>
      <c r="I618" s="5" t="s">
        <v>9</v>
      </c>
      <c r="J618">
        <v>26</v>
      </c>
      <c r="K618" s="8">
        <v>2195</v>
      </c>
      <c r="L618" s="8">
        <v>109.75</v>
      </c>
      <c r="M618" s="9">
        <v>20</v>
      </c>
      <c r="N618" s="10">
        <v>119</v>
      </c>
      <c r="O618" s="25" t="s">
        <v>1600</v>
      </c>
      <c r="P618" s="6">
        <v>54.214123006833709</v>
      </c>
      <c r="Q618" s="6">
        <v>5.95</v>
      </c>
      <c r="R618" s="18"/>
      <c r="S618" s="21"/>
    </row>
    <row r="619" spans="1:19" x14ac:dyDescent="0.25">
      <c r="A619" t="s">
        <v>23</v>
      </c>
      <c r="B619" t="s">
        <v>18</v>
      </c>
      <c r="D619" s="27" t="s">
        <v>890</v>
      </c>
      <c r="E619" s="7" t="s">
        <v>25</v>
      </c>
      <c r="F619" t="s">
        <v>21</v>
      </c>
      <c r="G619" t="s">
        <v>792</v>
      </c>
      <c r="H619" s="5">
        <v>27</v>
      </c>
      <c r="I619" s="5" t="s">
        <v>9</v>
      </c>
      <c r="J619">
        <v>27</v>
      </c>
      <c r="K619" s="13">
        <v>3025</v>
      </c>
      <c r="L619" s="13">
        <v>100.83333333333333</v>
      </c>
      <c r="M619" s="14">
        <v>30</v>
      </c>
      <c r="N619" s="15">
        <v>119</v>
      </c>
      <c r="O619" s="27" t="s">
        <v>1601</v>
      </c>
      <c r="P619" s="6">
        <v>39.33884297520661</v>
      </c>
      <c r="Q619" s="6">
        <v>3.9666666666666668</v>
      </c>
      <c r="R619" s="7"/>
      <c r="S619" s="25"/>
    </row>
    <row r="620" spans="1:19" x14ac:dyDescent="0.25">
      <c r="A620" t="s">
        <v>23</v>
      </c>
      <c r="B620" t="s">
        <v>18</v>
      </c>
      <c r="D620" s="25" t="s">
        <v>890</v>
      </c>
      <c r="E620" s="7" t="s">
        <v>25</v>
      </c>
      <c r="F620" t="s">
        <v>21</v>
      </c>
      <c r="G620" t="s">
        <v>792</v>
      </c>
      <c r="H620" s="5">
        <v>26</v>
      </c>
      <c r="I620" s="5" t="s">
        <v>9</v>
      </c>
      <c r="J620">
        <v>26</v>
      </c>
      <c r="K620" s="8">
        <v>2195</v>
      </c>
      <c r="L620" s="8">
        <v>109.75</v>
      </c>
      <c r="M620" s="9">
        <v>20</v>
      </c>
      <c r="N620" s="10">
        <v>119</v>
      </c>
      <c r="O620" s="25" t="s">
        <v>1602</v>
      </c>
      <c r="P620" s="6">
        <v>54.214123006833709</v>
      </c>
      <c r="Q620" s="6">
        <v>5.95</v>
      </c>
      <c r="R620" s="18"/>
      <c r="S620" s="21"/>
    </row>
    <row r="621" spans="1:19" x14ac:dyDescent="0.25">
      <c r="A621" t="s">
        <v>23</v>
      </c>
      <c r="B621" t="s">
        <v>18</v>
      </c>
      <c r="D621" s="27" t="s">
        <v>890</v>
      </c>
      <c r="E621" s="7" t="s">
        <v>25</v>
      </c>
      <c r="F621" t="s">
        <v>21</v>
      </c>
      <c r="G621" t="s">
        <v>792</v>
      </c>
      <c r="H621" s="5">
        <v>27</v>
      </c>
      <c r="I621" s="5" t="s">
        <v>9</v>
      </c>
      <c r="J621">
        <v>27</v>
      </c>
      <c r="K621" s="13">
        <v>3025</v>
      </c>
      <c r="L621" s="13">
        <v>100.83333333333333</v>
      </c>
      <c r="M621" s="14">
        <v>30</v>
      </c>
      <c r="N621" s="15">
        <v>119</v>
      </c>
      <c r="O621" s="27" t="s">
        <v>1603</v>
      </c>
      <c r="P621" s="6">
        <v>39.33884297520661</v>
      </c>
      <c r="Q621" s="6">
        <v>3.9666666666666668</v>
      </c>
      <c r="R621" s="22"/>
      <c r="S621" s="23"/>
    </row>
    <row r="622" spans="1:19" x14ac:dyDescent="0.25">
      <c r="A622" t="s">
        <v>23</v>
      </c>
      <c r="B622" t="s">
        <v>18</v>
      </c>
      <c r="D622" s="23" t="s">
        <v>890</v>
      </c>
      <c r="E622" s="7" t="s">
        <v>20</v>
      </c>
      <c r="F622" t="s">
        <v>21</v>
      </c>
      <c r="G622" t="s">
        <v>792</v>
      </c>
      <c r="H622" s="5">
        <v>28</v>
      </c>
      <c r="I622" s="5" t="s">
        <v>9</v>
      </c>
      <c r="J622">
        <v>28</v>
      </c>
      <c r="K622" s="8">
        <v>5870</v>
      </c>
      <c r="L622" s="8">
        <v>117.4</v>
      </c>
      <c r="M622" s="9">
        <v>50</v>
      </c>
      <c r="N622" s="10">
        <v>115.8</v>
      </c>
      <c r="O622" s="23" t="s">
        <v>1604</v>
      </c>
      <c r="P622" s="6">
        <v>19.727427597955707</v>
      </c>
      <c r="Q622" s="6">
        <v>2.3159999999999998</v>
      </c>
      <c r="R622" s="12"/>
      <c r="S622" s="16"/>
    </row>
    <row r="623" spans="1:19" x14ac:dyDescent="0.25">
      <c r="A623" t="s">
        <v>23</v>
      </c>
      <c r="B623" t="s">
        <v>18</v>
      </c>
      <c r="D623" s="21" t="s">
        <v>890</v>
      </c>
      <c r="E623" s="7" t="s">
        <v>20</v>
      </c>
      <c r="F623" t="s">
        <v>21</v>
      </c>
      <c r="G623" t="s">
        <v>792</v>
      </c>
      <c r="H623" s="5">
        <v>28</v>
      </c>
      <c r="I623" s="5" t="s">
        <v>9</v>
      </c>
      <c r="J623">
        <v>28</v>
      </c>
      <c r="K623" s="13">
        <v>5946</v>
      </c>
      <c r="L623" s="13">
        <v>118.92</v>
      </c>
      <c r="M623" s="14">
        <v>50</v>
      </c>
      <c r="N623" s="15">
        <v>114.65</v>
      </c>
      <c r="O623" s="21" t="s">
        <v>1605</v>
      </c>
      <c r="P623" s="6">
        <v>19.281870164816684</v>
      </c>
      <c r="Q623" s="6">
        <v>2.2930000000000001</v>
      </c>
      <c r="R623" s="22"/>
      <c r="S623" s="23"/>
    </row>
    <row r="624" spans="1:19" x14ac:dyDescent="0.25">
      <c r="A624" t="s">
        <v>23</v>
      </c>
      <c r="B624" t="s">
        <v>18</v>
      </c>
      <c r="D624" s="7" t="s">
        <v>890</v>
      </c>
      <c r="E624" s="7" t="s">
        <v>25</v>
      </c>
      <c r="F624" t="s">
        <v>21</v>
      </c>
      <c r="G624" t="s">
        <v>792</v>
      </c>
      <c r="H624" s="5">
        <v>26</v>
      </c>
      <c r="I624" s="5" t="s">
        <v>9</v>
      </c>
      <c r="J624">
        <v>26</v>
      </c>
      <c r="K624" s="8">
        <v>1600</v>
      </c>
      <c r="L624" s="8">
        <v>88.888888888888886</v>
      </c>
      <c r="M624" s="9">
        <v>18</v>
      </c>
      <c r="N624" s="10">
        <v>114.14</v>
      </c>
      <c r="O624" s="11" t="s">
        <v>1334</v>
      </c>
      <c r="P624" s="6">
        <v>71.337499999999991</v>
      </c>
      <c r="Q624" s="6">
        <v>6.3411111111111111</v>
      </c>
      <c r="R624" s="18"/>
      <c r="S624" s="21"/>
    </row>
    <row r="625" spans="1:19" x14ac:dyDescent="0.25">
      <c r="A625" t="s">
        <v>23</v>
      </c>
      <c r="B625" t="s">
        <v>18</v>
      </c>
      <c r="D625" s="21" t="s">
        <v>890</v>
      </c>
      <c r="E625" s="7" t="s">
        <v>25</v>
      </c>
      <c r="F625" t="s">
        <v>21</v>
      </c>
      <c r="G625" t="s">
        <v>792</v>
      </c>
      <c r="H625" s="5">
        <v>30</v>
      </c>
      <c r="I625" s="5" t="s">
        <v>9</v>
      </c>
      <c r="J625">
        <v>30</v>
      </c>
      <c r="K625" s="13">
        <v>9037</v>
      </c>
      <c r="L625" s="13">
        <v>110.20731707317073</v>
      </c>
      <c r="M625" s="14">
        <v>82</v>
      </c>
      <c r="N625" s="15">
        <v>114</v>
      </c>
      <c r="O625" s="21" t="s">
        <v>1606</v>
      </c>
      <c r="P625" s="6">
        <v>12.614805798384419</v>
      </c>
      <c r="Q625" s="6">
        <v>1.3902439024390243</v>
      </c>
      <c r="R625" s="24"/>
      <c r="S625" s="25"/>
    </row>
    <row r="626" spans="1:19" x14ac:dyDescent="0.25">
      <c r="A626" t="s">
        <v>23</v>
      </c>
      <c r="B626" t="s">
        <v>18</v>
      </c>
      <c r="D626" s="23" t="s">
        <v>890</v>
      </c>
      <c r="E626" s="7" t="s">
        <v>25</v>
      </c>
      <c r="F626" t="s">
        <v>21</v>
      </c>
      <c r="G626" t="s">
        <v>792</v>
      </c>
      <c r="H626" s="5">
        <v>29</v>
      </c>
      <c r="I626" s="5" t="s">
        <v>9</v>
      </c>
      <c r="J626">
        <v>29</v>
      </c>
      <c r="K626" s="8">
        <v>7469</v>
      </c>
      <c r="L626" s="8">
        <v>114.9076923076923</v>
      </c>
      <c r="M626" s="9">
        <v>65</v>
      </c>
      <c r="N626" s="10">
        <v>114</v>
      </c>
      <c r="O626" s="23" t="s">
        <v>1607</v>
      </c>
      <c r="P626" s="6">
        <v>15.263087428035881</v>
      </c>
      <c r="Q626" s="6">
        <v>1.7538461538461538</v>
      </c>
      <c r="R626" s="26"/>
      <c r="S626" s="27"/>
    </row>
    <row r="627" spans="1:19" x14ac:dyDescent="0.25">
      <c r="A627" t="s">
        <v>23</v>
      </c>
      <c r="B627" t="s">
        <v>18</v>
      </c>
      <c r="D627" s="21" t="s">
        <v>890</v>
      </c>
      <c r="E627" s="7" t="s">
        <v>25</v>
      </c>
      <c r="F627" t="s">
        <v>21</v>
      </c>
      <c r="G627" t="s">
        <v>792</v>
      </c>
      <c r="H627" s="5">
        <v>27</v>
      </c>
      <c r="I627" s="5" t="s">
        <v>9</v>
      </c>
      <c r="J627">
        <v>27</v>
      </c>
      <c r="K627" s="13">
        <v>2942</v>
      </c>
      <c r="L627" s="13">
        <v>122.58333333333333</v>
      </c>
      <c r="M627" s="14">
        <v>24</v>
      </c>
      <c r="N627" s="15">
        <v>114</v>
      </c>
      <c r="O627" s="21" t="s">
        <v>1608</v>
      </c>
      <c r="P627" s="6">
        <v>38.749150237933378</v>
      </c>
      <c r="Q627" s="6">
        <v>4.75</v>
      </c>
      <c r="R627" s="24"/>
      <c r="S627" s="25"/>
    </row>
    <row r="628" spans="1:19" x14ac:dyDescent="0.25">
      <c r="A628" t="s">
        <v>23</v>
      </c>
      <c r="B628" t="s">
        <v>18</v>
      </c>
      <c r="D628" s="25" t="s">
        <v>890</v>
      </c>
      <c r="E628" s="7" t="s">
        <v>25</v>
      </c>
      <c r="F628" t="s">
        <v>21</v>
      </c>
      <c r="G628" t="s">
        <v>792</v>
      </c>
      <c r="H628" s="5">
        <v>27</v>
      </c>
      <c r="I628" s="5" t="s">
        <v>9</v>
      </c>
      <c r="J628">
        <v>27</v>
      </c>
      <c r="K628" s="8">
        <v>3130</v>
      </c>
      <c r="L628" s="8">
        <v>78.25</v>
      </c>
      <c r="M628" s="9">
        <v>40</v>
      </c>
      <c r="N628" s="10">
        <v>114</v>
      </c>
      <c r="O628" s="25" t="s">
        <v>1609</v>
      </c>
      <c r="P628" s="6">
        <v>36.421725239616613</v>
      </c>
      <c r="Q628" s="6">
        <v>2.85</v>
      </c>
      <c r="R628" s="18"/>
      <c r="S628" s="21"/>
    </row>
    <row r="629" spans="1:19" x14ac:dyDescent="0.25">
      <c r="A629" t="s">
        <v>23</v>
      </c>
      <c r="B629" t="s">
        <v>18</v>
      </c>
      <c r="D629" s="27" t="s">
        <v>890</v>
      </c>
      <c r="E629" s="7" t="s">
        <v>25</v>
      </c>
      <c r="F629" t="s">
        <v>21</v>
      </c>
      <c r="G629" t="s">
        <v>792</v>
      </c>
      <c r="H629" s="5">
        <v>27</v>
      </c>
      <c r="I629" s="5" t="s">
        <v>9</v>
      </c>
      <c r="J629">
        <v>27</v>
      </c>
      <c r="K629" s="13">
        <v>2875</v>
      </c>
      <c r="L629" s="13">
        <v>71.875</v>
      </c>
      <c r="M629" s="14">
        <v>40</v>
      </c>
      <c r="N629" s="15">
        <v>114</v>
      </c>
      <c r="O629" s="27" t="s">
        <v>1610</v>
      </c>
      <c r="P629" s="6">
        <v>39.652173913043477</v>
      </c>
      <c r="Q629" s="6">
        <v>2.85</v>
      </c>
      <c r="R629" s="22"/>
      <c r="S629" s="23"/>
    </row>
    <row r="630" spans="1:19" x14ac:dyDescent="0.25">
      <c r="A630" t="s">
        <v>23</v>
      </c>
      <c r="B630" t="s">
        <v>18</v>
      </c>
      <c r="D630" s="7" t="s">
        <v>890</v>
      </c>
      <c r="E630" s="7" t="s">
        <v>25</v>
      </c>
      <c r="F630" t="s">
        <v>21</v>
      </c>
      <c r="G630" t="s">
        <v>792</v>
      </c>
      <c r="H630" s="5">
        <v>26</v>
      </c>
      <c r="I630" s="5" t="s">
        <v>9</v>
      </c>
      <c r="J630">
        <v>26</v>
      </c>
      <c r="K630" s="8">
        <v>1600</v>
      </c>
      <c r="L630" s="8">
        <v>85.561497326203209</v>
      </c>
      <c r="M630" s="9">
        <v>18.7</v>
      </c>
      <c r="N630" s="10">
        <v>110.6</v>
      </c>
      <c r="O630" s="11" t="s">
        <v>1333</v>
      </c>
      <c r="P630" s="6">
        <v>69.124999999999986</v>
      </c>
      <c r="Q630" s="6">
        <v>5.9144385026737964</v>
      </c>
      <c r="R630" s="18"/>
      <c r="S630" s="21"/>
    </row>
    <row r="631" spans="1:19" x14ac:dyDescent="0.25">
      <c r="A631" t="s">
        <v>23</v>
      </c>
      <c r="B631" t="s">
        <v>18</v>
      </c>
      <c r="D631" s="27" t="s">
        <v>890</v>
      </c>
      <c r="E631" s="7" t="s">
        <v>25</v>
      </c>
      <c r="F631" t="s">
        <v>21</v>
      </c>
      <c r="G631" t="s">
        <v>792</v>
      </c>
      <c r="H631" s="5">
        <v>28</v>
      </c>
      <c r="I631" s="5" t="s">
        <v>9</v>
      </c>
      <c r="J631">
        <v>28</v>
      </c>
      <c r="K631" s="13">
        <v>4500</v>
      </c>
      <c r="L631" s="13">
        <v>90</v>
      </c>
      <c r="M631" s="14">
        <v>50</v>
      </c>
      <c r="N631" s="15">
        <v>110</v>
      </c>
      <c r="O631" s="27" t="s">
        <v>1611</v>
      </c>
      <c r="P631" s="6">
        <v>24.444444444444446</v>
      </c>
      <c r="Q631" s="6">
        <v>2.2000000000000002</v>
      </c>
      <c r="R631" s="24"/>
      <c r="S631" s="25"/>
    </row>
    <row r="632" spans="1:19" x14ac:dyDescent="0.25">
      <c r="A632" t="s">
        <v>23</v>
      </c>
      <c r="B632" t="s">
        <v>18</v>
      </c>
      <c r="D632" s="23" t="s">
        <v>890</v>
      </c>
      <c r="E632" s="7" t="s">
        <v>25</v>
      </c>
      <c r="F632" t="s">
        <v>21</v>
      </c>
      <c r="G632" t="s">
        <v>792</v>
      </c>
      <c r="H632" s="5">
        <v>28</v>
      </c>
      <c r="I632" s="5" t="s">
        <v>9</v>
      </c>
      <c r="J632">
        <v>28</v>
      </c>
      <c r="K632" s="8">
        <v>4860</v>
      </c>
      <c r="L632" s="8">
        <v>81</v>
      </c>
      <c r="M632" s="9">
        <v>60</v>
      </c>
      <c r="N632" s="10">
        <v>109.99</v>
      </c>
      <c r="O632" s="23" t="s">
        <v>1612</v>
      </c>
      <c r="P632" s="6">
        <v>22.631687242798353</v>
      </c>
      <c r="Q632" s="6">
        <v>1.8331666666666666</v>
      </c>
      <c r="R632" s="18"/>
      <c r="S632" s="21"/>
    </row>
    <row r="633" spans="1:19" x14ac:dyDescent="0.25">
      <c r="A633" t="s">
        <v>23</v>
      </c>
      <c r="B633" t="s">
        <v>18</v>
      </c>
      <c r="D633" s="27" t="s">
        <v>890</v>
      </c>
      <c r="E633" s="7" t="s">
        <v>25</v>
      </c>
      <c r="F633" t="s">
        <v>21</v>
      </c>
      <c r="G633" t="s">
        <v>792</v>
      </c>
      <c r="H633" s="5">
        <v>28</v>
      </c>
      <c r="I633" s="5" t="s">
        <v>9</v>
      </c>
      <c r="J633">
        <v>28</v>
      </c>
      <c r="K633" s="13">
        <v>4972</v>
      </c>
      <c r="L633" s="13">
        <v>82.86666666666666</v>
      </c>
      <c r="M633" s="14">
        <v>60</v>
      </c>
      <c r="N633" s="15">
        <v>109.99</v>
      </c>
      <c r="O633" s="27" t="s">
        <v>1613</v>
      </c>
      <c r="P633" s="6">
        <v>22.121882542236524</v>
      </c>
      <c r="Q633" s="6">
        <v>1.8331666666666666</v>
      </c>
      <c r="R633" s="22"/>
      <c r="S633" s="23"/>
    </row>
    <row r="634" spans="1:19" x14ac:dyDescent="0.25">
      <c r="A634" t="s">
        <v>23</v>
      </c>
      <c r="B634" t="s">
        <v>18</v>
      </c>
      <c r="D634" s="23" t="s">
        <v>890</v>
      </c>
      <c r="E634" s="7" t="s">
        <v>25</v>
      </c>
      <c r="F634" t="s">
        <v>21</v>
      </c>
      <c r="G634" t="s">
        <v>792</v>
      </c>
      <c r="H634" s="5">
        <v>29</v>
      </c>
      <c r="I634" s="5" t="s">
        <v>9</v>
      </c>
      <c r="J634">
        <v>29</v>
      </c>
      <c r="K634" s="8">
        <v>8599</v>
      </c>
      <c r="L634" s="8">
        <v>104.86585365853658</v>
      </c>
      <c r="M634" s="9">
        <v>82</v>
      </c>
      <c r="N634" s="10">
        <v>109.98</v>
      </c>
      <c r="O634" s="23" t="s">
        <v>1614</v>
      </c>
      <c r="P634" s="6">
        <v>12.789859285963484</v>
      </c>
      <c r="Q634" s="6">
        <v>1.341219512195122</v>
      </c>
      <c r="R634" s="12"/>
      <c r="S634" s="21"/>
    </row>
    <row r="635" spans="1:19" x14ac:dyDescent="0.25">
      <c r="A635" t="s">
        <v>23</v>
      </c>
      <c r="B635" t="s">
        <v>18</v>
      </c>
      <c r="D635" s="27" t="s">
        <v>890</v>
      </c>
      <c r="E635" s="7" t="s">
        <v>37</v>
      </c>
      <c r="F635" t="s">
        <v>21</v>
      </c>
      <c r="G635" t="s">
        <v>792</v>
      </c>
      <c r="H635" s="5">
        <v>28</v>
      </c>
      <c r="I635" s="5" t="s">
        <v>9</v>
      </c>
      <c r="J635">
        <v>28</v>
      </c>
      <c r="K635" s="13">
        <v>4500</v>
      </c>
      <c r="L635" s="13">
        <v>90</v>
      </c>
      <c r="M635" s="14">
        <v>50</v>
      </c>
      <c r="N635" s="15">
        <v>109.2</v>
      </c>
      <c r="O635" s="27" t="s">
        <v>1615</v>
      </c>
      <c r="P635" s="6">
        <v>24.266666666666669</v>
      </c>
      <c r="Q635" s="6">
        <v>2.1840000000000002</v>
      </c>
      <c r="R635" s="24"/>
      <c r="S635" s="25"/>
    </row>
    <row r="636" spans="1:19" x14ac:dyDescent="0.25">
      <c r="A636" t="s">
        <v>23</v>
      </c>
      <c r="B636" t="s">
        <v>18</v>
      </c>
      <c r="D636" s="25" t="s">
        <v>890</v>
      </c>
      <c r="E636" s="7" t="s">
        <v>25</v>
      </c>
      <c r="F636" t="s">
        <v>21</v>
      </c>
      <c r="G636" t="s">
        <v>792</v>
      </c>
      <c r="H636" s="5">
        <v>29</v>
      </c>
      <c r="I636" s="5" t="s">
        <v>9</v>
      </c>
      <c r="J636">
        <v>29</v>
      </c>
      <c r="K636" s="8">
        <v>7233</v>
      </c>
      <c r="L636" s="8">
        <v>120.55</v>
      </c>
      <c r="M636" s="9">
        <v>60</v>
      </c>
      <c r="N636" s="10">
        <v>108.99</v>
      </c>
      <c r="O636" s="25" t="s">
        <v>1616</v>
      </c>
      <c r="P636" s="6">
        <v>15.068436333471588</v>
      </c>
      <c r="Q636" s="6">
        <v>1.8165</v>
      </c>
      <c r="R636" s="12"/>
      <c r="S636" s="16"/>
    </row>
    <row r="637" spans="1:19" x14ac:dyDescent="0.25">
      <c r="A637" t="s">
        <v>23</v>
      </c>
      <c r="B637" t="s">
        <v>18</v>
      </c>
      <c r="D637" s="21" t="s">
        <v>890</v>
      </c>
      <c r="E637" s="7" t="s">
        <v>25</v>
      </c>
      <c r="F637" t="s">
        <v>21</v>
      </c>
      <c r="G637" t="s">
        <v>792</v>
      </c>
      <c r="H637" s="5">
        <v>31</v>
      </c>
      <c r="I637" s="5" t="s">
        <v>9</v>
      </c>
      <c r="J637">
        <v>31</v>
      </c>
      <c r="K637" s="13">
        <v>15000</v>
      </c>
      <c r="L637" s="13">
        <v>100</v>
      </c>
      <c r="M637" s="14">
        <v>150</v>
      </c>
      <c r="N637" s="15">
        <v>107.72</v>
      </c>
      <c r="O637" s="21" t="s">
        <v>1617</v>
      </c>
      <c r="P637" s="6">
        <v>7.1813333333333329</v>
      </c>
      <c r="Q637" s="6">
        <v>0.71813333333333329</v>
      </c>
      <c r="R637" s="7"/>
      <c r="S637" s="23"/>
    </row>
    <row r="638" spans="1:19" x14ac:dyDescent="0.25">
      <c r="A638" t="s">
        <v>23</v>
      </c>
      <c r="B638" t="s">
        <v>18</v>
      </c>
      <c r="D638" s="7" t="s">
        <v>890</v>
      </c>
      <c r="E638" s="7" t="s">
        <v>37</v>
      </c>
      <c r="F638" t="s">
        <v>21</v>
      </c>
      <c r="G638" t="s">
        <v>792</v>
      </c>
      <c r="H638" s="5">
        <v>26</v>
      </c>
      <c r="I638" s="5" t="s">
        <v>9</v>
      </c>
      <c r="J638">
        <v>26</v>
      </c>
      <c r="K638" s="8">
        <v>2000</v>
      </c>
      <c r="L638" s="8">
        <v>66.666666666666671</v>
      </c>
      <c r="M638" s="9">
        <v>30</v>
      </c>
      <c r="N638" s="10">
        <v>107.14</v>
      </c>
      <c r="O638" s="11" t="s">
        <v>1348</v>
      </c>
      <c r="P638" s="6">
        <v>53.57</v>
      </c>
      <c r="Q638" s="6">
        <v>3.5713333333333335</v>
      </c>
      <c r="R638" s="26"/>
      <c r="S638" s="27"/>
    </row>
    <row r="639" spans="1:19" x14ac:dyDescent="0.25">
      <c r="A639" t="s">
        <v>23</v>
      </c>
      <c r="B639" t="s">
        <v>18</v>
      </c>
      <c r="D639" s="21" t="s">
        <v>890</v>
      </c>
      <c r="E639" s="7" t="s">
        <v>25</v>
      </c>
      <c r="F639" t="s">
        <v>21</v>
      </c>
      <c r="G639" t="s">
        <v>792</v>
      </c>
      <c r="H639" s="5">
        <v>28</v>
      </c>
      <c r="I639" s="5" t="s">
        <v>9</v>
      </c>
      <c r="J639">
        <v>28</v>
      </c>
      <c r="K639" s="13">
        <v>4329</v>
      </c>
      <c r="L639" s="13">
        <v>117</v>
      </c>
      <c r="M639" s="14">
        <v>37</v>
      </c>
      <c r="N639" s="15">
        <v>107</v>
      </c>
      <c r="O639" s="21" t="s">
        <v>1618</v>
      </c>
      <c r="P639" s="6">
        <v>24.717024717024717</v>
      </c>
      <c r="Q639" s="6">
        <v>2.8918918918918921</v>
      </c>
      <c r="R639" s="22"/>
      <c r="S639" s="20"/>
    </row>
    <row r="640" spans="1:19" x14ac:dyDescent="0.25">
      <c r="A640" t="s">
        <v>23</v>
      </c>
      <c r="B640" t="s">
        <v>18</v>
      </c>
      <c r="D640" s="25" t="s">
        <v>890</v>
      </c>
      <c r="E640" s="7" t="s">
        <v>25</v>
      </c>
      <c r="F640" t="s">
        <v>21</v>
      </c>
      <c r="G640" t="s">
        <v>792</v>
      </c>
      <c r="H640" s="5">
        <v>27</v>
      </c>
      <c r="I640" s="5" t="s">
        <v>9</v>
      </c>
      <c r="J640">
        <v>27</v>
      </c>
      <c r="K640" s="8">
        <v>3025</v>
      </c>
      <c r="L640" s="8">
        <v>100.83333333333333</v>
      </c>
      <c r="M640" s="9">
        <v>30</v>
      </c>
      <c r="N640" s="10">
        <v>105</v>
      </c>
      <c r="O640" s="25" t="s">
        <v>1619</v>
      </c>
      <c r="P640" s="6">
        <v>34.710743801652889</v>
      </c>
      <c r="Q640" s="6">
        <v>3.5</v>
      </c>
      <c r="R640" s="18"/>
      <c r="S640" s="21"/>
    </row>
    <row r="641" spans="1:19" x14ac:dyDescent="0.25">
      <c r="A641" t="s">
        <v>23</v>
      </c>
      <c r="B641" t="s">
        <v>18</v>
      </c>
      <c r="D641" s="12" t="s">
        <v>890</v>
      </c>
      <c r="E641" s="7" t="s">
        <v>37</v>
      </c>
      <c r="F641" t="s">
        <v>21</v>
      </c>
      <c r="G641" t="s">
        <v>792</v>
      </c>
      <c r="H641" s="5">
        <v>26</v>
      </c>
      <c r="I641" s="5" t="s">
        <v>9</v>
      </c>
      <c r="J641">
        <v>26</v>
      </c>
      <c r="K641" s="13">
        <v>2500</v>
      </c>
      <c r="L641" s="13">
        <v>83.333333333333329</v>
      </c>
      <c r="M641" s="14">
        <v>30</v>
      </c>
      <c r="N641" s="15">
        <v>104.99</v>
      </c>
      <c r="O641" s="16" t="s">
        <v>1361</v>
      </c>
      <c r="P641" s="6">
        <v>41.995999999999995</v>
      </c>
      <c r="Q641" s="6">
        <v>3.4996666666666667</v>
      </c>
      <c r="R641" s="22"/>
      <c r="S641" s="23"/>
    </row>
    <row r="642" spans="1:19" x14ac:dyDescent="0.25">
      <c r="A642" t="s">
        <v>23</v>
      </c>
      <c r="B642" t="s">
        <v>18</v>
      </c>
      <c r="D642" s="23" t="s">
        <v>890</v>
      </c>
      <c r="E642" s="7" t="s">
        <v>25</v>
      </c>
      <c r="F642" t="s">
        <v>21</v>
      </c>
      <c r="G642" t="s">
        <v>792</v>
      </c>
      <c r="H642" s="5">
        <v>30</v>
      </c>
      <c r="I642" s="5" t="s">
        <v>9</v>
      </c>
      <c r="J642">
        <v>30</v>
      </c>
      <c r="K642" s="8">
        <v>9000</v>
      </c>
      <c r="L642" s="8">
        <v>90</v>
      </c>
      <c r="M642" s="9">
        <v>100</v>
      </c>
      <c r="N642" s="10">
        <v>101.39</v>
      </c>
      <c r="O642" s="23" t="s">
        <v>1620</v>
      </c>
      <c r="P642" s="6">
        <v>11.265555555555556</v>
      </c>
      <c r="Q642" s="6">
        <v>1.0139</v>
      </c>
      <c r="R642" s="12"/>
      <c r="S642" s="12"/>
    </row>
    <row r="643" spans="1:19" x14ac:dyDescent="0.25">
      <c r="A643" t="s">
        <v>23</v>
      </c>
      <c r="B643" t="s">
        <v>18</v>
      </c>
      <c r="D643" s="12" t="s">
        <v>890</v>
      </c>
      <c r="E643" s="7" t="s">
        <v>25</v>
      </c>
      <c r="F643" t="s">
        <v>21</v>
      </c>
      <c r="G643" t="s">
        <v>792</v>
      </c>
      <c r="H643" s="5">
        <v>26</v>
      </c>
      <c r="I643" s="5" t="s">
        <v>9</v>
      </c>
      <c r="J643">
        <v>26</v>
      </c>
      <c r="K643" s="13">
        <v>2200</v>
      </c>
      <c r="L643" s="13">
        <v>88</v>
      </c>
      <c r="M643" s="14">
        <v>25</v>
      </c>
      <c r="N643" s="15">
        <v>99.99</v>
      </c>
      <c r="O643" s="16" t="s">
        <v>1355</v>
      </c>
      <c r="P643" s="6">
        <v>45.449999999999996</v>
      </c>
      <c r="Q643" s="6">
        <v>3.9995999999999996</v>
      </c>
      <c r="R643" s="24"/>
      <c r="S643" s="25"/>
    </row>
    <row r="644" spans="1:19" x14ac:dyDescent="0.25">
      <c r="A644" t="s">
        <v>23</v>
      </c>
      <c r="B644" t="s">
        <v>18</v>
      </c>
      <c r="D644" s="25" t="s">
        <v>890</v>
      </c>
      <c r="E644" s="7" t="s">
        <v>37</v>
      </c>
      <c r="F644" t="s">
        <v>21</v>
      </c>
      <c r="G644" t="s">
        <v>792</v>
      </c>
      <c r="H644" s="5">
        <v>28</v>
      </c>
      <c r="I644" s="5" t="s">
        <v>9</v>
      </c>
      <c r="J644">
        <v>28</v>
      </c>
      <c r="K644" s="8">
        <v>6032</v>
      </c>
      <c r="L644" s="8">
        <v>86.171428571428578</v>
      </c>
      <c r="M644" s="9">
        <v>70</v>
      </c>
      <c r="N644" s="10">
        <v>99.95</v>
      </c>
      <c r="O644" s="25" t="s">
        <v>1621</v>
      </c>
      <c r="P644" s="6">
        <v>16.56996021220159</v>
      </c>
      <c r="Q644" s="6">
        <v>1.4278571428571429</v>
      </c>
      <c r="R644" s="18"/>
      <c r="S644" s="21"/>
    </row>
    <row r="645" spans="1:19" x14ac:dyDescent="0.25">
      <c r="A645" t="s">
        <v>23</v>
      </c>
      <c r="B645" t="s">
        <v>18</v>
      </c>
      <c r="D645" s="12" t="s">
        <v>890</v>
      </c>
      <c r="E645" s="7" t="s">
        <v>37</v>
      </c>
      <c r="F645" t="s">
        <v>21</v>
      </c>
      <c r="G645" t="s">
        <v>792</v>
      </c>
      <c r="H645" s="5">
        <v>26</v>
      </c>
      <c r="I645" s="5" t="s">
        <v>9</v>
      </c>
      <c r="J645">
        <v>26</v>
      </c>
      <c r="K645" s="13">
        <v>2507</v>
      </c>
      <c r="L645" s="13">
        <v>83.566666666666663</v>
      </c>
      <c r="M645" s="14">
        <v>30</v>
      </c>
      <c r="N645" s="15">
        <v>99</v>
      </c>
      <c r="O645" s="16" t="s">
        <v>1362</v>
      </c>
      <c r="P645" s="6">
        <v>39.489429597128044</v>
      </c>
      <c r="Q645" s="6">
        <v>3.3</v>
      </c>
      <c r="R645" s="22"/>
      <c r="S645" s="23"/>
    </row>
    <row r="646" spans="1:19" x14ac:dyDescent="0.25">
      <c r="A646" t="s">
        <v>23</v>
      </c>
      <c r="B646" t="s">
        <v>18</v>
      </c>
      <c r="D646" s="23" t="s">
        <v>890</v>
      </c>
      <c r="E646" s="7" t="s">
        <v>25</v>
      </c>
      <c r="F646" t="s">
        <v>21</v>
      </c>
      <c r="G646" t="s">
        <v>792</v>
      </c>
      <c r="H646" s="5">
        <v>27</v>
      </c>
      <c r="I646" s="5" t="s">
        <v>9</v>
      </c>
      <c r="J646">
        <v>27</v>
      </c>
      <c r="K646" s="8">
        <v>3580</v>
      </c>
      <c r="L646" s="8">
        <v>99.444444444444443</v>
      </c>
      <c r="M646" s="9">
        <v>36</v>
      </c>
      <c r="N646" s="10">
        <v>99</v>
      </c>
      <c r="O646" s="20" t="s">
        <v>1622</v>
      </c>
      <c r="P646" s="6">
        <v>27.653631284916198</v>
      </c>
      <c r="Q646" s="6">
        <v>2.75</v>
      </c>
      <c r="R646" s="26"/>
      <c r="S646" s="27"/>
    </row>
    <row r="647" spans="1:19" x14ac:dyDescent="0.25">
      <c r="A647" t="s">
        <v>23</v>
      </c>
      <c r="B647" t="s">
        <v>18</v>
      </c>
      <c r="D647" s="21" t="s">
        <v>890</v>
      </c>
      <c r="E647" s="7" t="s">
        <v>25</v>
      </c>
      <c r="F647" t="s">
        <v>21</v>
      </c>
      <c r="G647" t="s">
        <v>792</v>
      </c>
      <c r="H647" s="5">
        <v>27</v>
      </c>
      <c r="I647" s="5" t="s">
        <v>9</v>
      </c>
      <c r="J647">
        <v>27</v>
      </c>
      <c r="K647" s="13">
        <v>3377</v>
      </c>
      <c r="L647" s="13">
        <v>93.805555555555557</v>
      </c>
      <c r="M647" s="14">
        <v>36</v>
      </c>
      <c r="N647" s="15">
        <v>99</v>
      </c>
      <c r="O647" s="21" t="s">
        <v>1623</v>
      </c>
      <c r="P647" s="6">
        <v>29.315960912052116</v>
      </c>
      <c r="Q647" s="6">
        <v>2.75</v>
      </c>
      <c r="R647" s="7"/>
      <c r="S647" s="23"/>
    </row>
    <row r="648" spans="1:19" x14ac:dyDescent="0.25">
      <c r="A648" t="s">
        <v>23</v>
      </c>
      <c r="B648" t="s">
        <v>18</v>
      </c>
      <c r="D648" s="23" t="s">
        <v>890</v>
      </c>
      <c r="E648" s="7" t="s">
        <v>25</v>
      </c>
      <c r="F648" t="s">
        <v>21</v>
      </c>
      <c r="G648" t="s">
        <v>792</v>
      </c>
      <c r="H648" s="5">
        <v>26</v>
      </c>
      <c r="I648" s="5" t="s">
        <v>9</v>
      </c>
      <c r="J648">
        <v>26</v>
      </c>
      <c r="K648" s="8">
        <v>2507</v>
      </c>
      <c r="L648" s="8">
        <v>83.566666666666663</v>
      </c>
      <c r="M648" s="9">
        <v>30</v>
      </c>
      <c r="N648" s="10">
        <v>99</v>
      </c>
      <c r="O648" s="23" t="s">
        <v>1624</v>
      </c>
      <c r="P648" s="6">
        <v>39.489429597128044</v>
      </c>
      <c r="Q648" s="6">
        <v>3.3</v>
      </c>
      <c r="R648" s="12"/>
      <c r="S648" s="21"/>
    </row>
    <row r="649" spans="1:19" x14ac:dyDescent="0.25">
      <c r="A649" t="s">
        <v>23</v>
      </c>
      <c r="B649" t="s">
        <v>18</v>
      </c>
      <c r="D649" s="21" t="s">
        <v>890</v>
      </c>
      <c r="E649" s="7" t="s">
        <v>25</v>
      </c>
      <c r="F649" t="s">
        <v>21</v>
      </c>
      <c r="G649" t="s">
        <v>792</v>
      </c>
      <c r="H649" s="5">
        <v>31</v>
      </c>
      <c r="I649" s="5" t="s">
        <v>9</v>
      </c>
      <c r="J649">
        <v>31</v>
      </c>
      <c r="K649" s="13">
        <v>15000</v>
      </c>
      <c r="L649" s="13">
        <v>100</v>
      </c>
      <c r="M649" s="14">
        <v>150</v>
      </c>
      <c r="N649" s="15">
        <v>97.99</v>
      </c>
      <c r="O649" s="21" t="s">
        <v>1625</v>
      </c>
      <c r="P649" s="6">
        <v>6.5326666666666666</v>
      </c>
      <c r="Q649" s="6">
        <v>0.65326666666666666</v>
      </c>
      <c r="R649" s="7"/>
      <c r="S649" s="11"/>
    </row>
    <row r="650" spans="1:19" x14ac:dyDescent="0.25">
      <c r="A650" t="s">
        <v>23</v>
      </c>
      <c r="B650" t="s">
        <v>18</v>
      </c>
      <c r="D650" s="23" t="s">
        <v>890</v>
      </c>
      <c r="E650" s="7" t="s">
        <v>25</v>
      </c>
      <c r="F650" t="s">
        <v>21</v>
      </c>
      <c r="G650" t="s">
        <v>792</v>
      </c>
      <c r="H650" s="5">
        <v>28</v>
      </c>
      <c r="I650" s="5" t="s">
        <v>9</v>
      </c>
      <c r="J650">
        <v>28</v>
      </c>
      <c r="K650" s="8">
        <v>5600</v>
      </c>
      <c r="L650" s="8">
        <v>80</v>
      </c>
      <c r="M650" s="9">
        <v>70</v>
      </c>
      <c r="N650" s="10">
        <v>95.36</v>
      </c>
      <c r="O650" s="23" t="s">
        <v>1626</v>
      </c>
      <c r="P650" s="6">
        <v>17.028571428571428</v>
      </c>
      <c r="Q650" s="6">
        <v>1.3622857142857143</v>
      </c>
      <c r="R650" s="12"/>
      <c r="S650" s="21"/>
    </row>
    <row r="651" spans="1:19" x14ac:dyDescent="0.25">
      <c r="A651" t="s">
        <v>23</v>
      </c>
      <c r="B651" t="s">
        <v>18</v>
      </c>
      <c r="D651" s="21" t="s">
        <v>890</v>
      </c>
      <c r="E651" s="7" t="s">
        <v>25</v>
      </c>
      <c r="F651" t="s">
        <v>21</v>
      </c>
      <c r="G651" t="s">
        <v>792</v>
      </c>
      <c r="H651" s="5">
        <v>28</v>
      </c>
      <c r="I651" s="5" t="s">
        <v>9</v>
      </c>
      <c r="J651">
        <v>28</v>
      </c>
      <c r="K651" s="13">
        <v>6283</v>
      </c>
      <c r="L651" s="13">
        <v>114.23636363636363</v>
      </c>
      <c r="M651" s="14">
        <v>55</v>
      </c>
      <c r="N651" s="15">
        <v>94</v>
      </c>
      <c r="O651" s="21" t="s">
        <v>1627</v>
      </c>
      <c r="P651" s="6">
        <v>14.961005888906573</v>
      </c>
      <c r="Q651" s="6">
        <v>1.709090909090909</v>
      </c>
      <c r="R651" s="7"/>
      <c r="S651" s="11"/>
    </row>
    <row r="652" spans="1:19" x14ac:dyDescent="0.25">
      <c r="A652" t="s">
        <v>23</v>
      </c>
      <c r="B652" t="s">
        <v>18</v>
      </c>
      <c r="D652" s="23" t="s">
        <v>890</v>
      </c>
      <c r="E652" s="7" t="s">
        <v>25</v>
      </c>
      <c r="F652" t="s">
        <v>21</v>
      </c>
      <c r="G652" t="s">
        <v>792</v>
      </c>
      <c r="H652" s="5">
        <v>26</v>
      </c>
      <c r="I652" s="5" t="s">
        <v>9</v>
      </c>
      <c r="J652">
        <v>26</v>
      </c>
      <c r="K652" s="8">
        <v>1414</v>
      </c>
      <c r="L652" s="8">
        <v>64.272727272727266</v>
      </c>
      <c r="M652" s="9">
        <v>22</v>
      </c>
      <c r="N652" s="10">
        <v>93.75</v>
      </c>
      <c r="O652" s="23" t="s">
        <v>1628</v>
      </c>
      <c r="P652" s="6">
        <v>66.301272984441297</v>
      </c>
      <c r="Q652" s="6">
        <v>4.2613636363636367</v>
      </c>
      <c r="R652" s="18"/>
      <c r="S652" s="21"/>
    </row>
    <row r="653" spans="1:19" x14ac:dyDescent="0.25">
      <c r="A653" t="s">
        <v>23</v>
      </c>
      <c r="B653" t="s">
        <v>18</v>
      </c>
      <c r="D653" s="12" t="s">
        <v>890</v>
      </c>
      <c r="E653" s="7" t="s">
        <v>20</v>
      </c>
      <c r="F653" t="s">
        <v>21</v>
      </c>
      <c r="G653" t="s">
        <v>792</v>
      </c>
      <c r="H653" s="5">
        <v>26</v>
      </c>
      <c r="I653" s="5" t="s">
        <v>9</v>
      </c>
      <c r="J653">
        <v>26</v>
      </c>
      <c r="K653" s="13">
        <v>1850</v>
      </c>
      <c r="L653" s="13">
        <v>92.5</v>
      </c>
      <c r="M653" s="14">
        <v>20</v>
      </c>
      <c r="N653" s="15">
        <v>93.33</v>
      </c>
      <c r="O653" s="16" t="s">
        <v>1339</v>
      </c>
      <c r="P653" s="6">
        <v>50.44864864864865</v>
      </c>
      <c r="Q653" s="6">
        <v>4.6665000000000001</v>
      </c>
      <c r="R653" s="22"/>
      <c r="S653" s="23"/>
    </row>
    <row r="654" spans="1:19" x14ac:dyDescent="0.25">
      <c r="A654" t="s">
        <v>23</v>
      </c>
      <c r="B654" t="s">
        <v>18</v>
      </c>
      <c r="D654" s="7" t="s">
        <v>890</v>
      </c>
      <c r="E654" s="7" t="s">
        <v>25</v>
      </c>
      <c r="F654" t="s">
        <v>21</v>
      </c>
      <c r="G654" t="s">
        <v>792</v>
      </c>
      <c r="H654" s="5">
        <v>27</v>
      </c>
      <c r="I654" s="5" t="s">
        <v>9</v>
      </c>
      <c r="J654">
        <v>27</v>
      </c>
      <c r="K654" s="8">
        <v>4025</v>
      </c>
      <c r="L654" s="8">
        <v>100.625</v>
      </c>
      <c r="M654" s="9">
        <v>40</v>
      </c>
      <c r="N654" s="10">
        <v>93.15</v>
      </c>
      <c r="O654" s="11" t="s">
        <v>1399</v>
      </c>
      <c r="P654" s="6">
        <v>23.142857142857146</v>
      </c>
      <c r="Q654" s="6">
        <v>2.3287500000000003</v>
      </c>
      <c r="R654" s="26"/>
      <c r="S654" s="27"/>
    </row>
    <row r="655" spans="1:19" x14ac:dyDescent="0.25">
      <c r="A655" t="s">
        <v>23</v>
      </c>
      <c r="B655" t="s">
        <v>18</v>
      </c>
      <c r="D655" s="21" t="s">
        <v>890</v>
      </c>
      <c r="E655" s="7" t="s">
        <v>25</v>
      </c>
      <c r="F655" t="s">
        <v>21</v>
      </c>
      <c r="G655" t="s">
        <v>792</v>
      </c>
      <c r="H655" s="5">
        <v>30</v>
      </c>
      <c r="I655" s="5" t="s">
        <v>9</v>
      </c>
      <c r="J655">
        <v>30</v>
      </c>
      <c r="K655" s="13">
        <v>9037</v>
      </c>
      <c r="L655" s="13">
        <v>110.20731707317073</v>
      </c>
      <c r="M655" s="14">
        <v>82</v>
      </c>
      <c r="N655" s="15">
        <v>91</v>
      </c>
      <c r="O655" s="21" t="s">
        <v>1629</v>
      </c>
      <c r="P655" s="6">
        <v>10.069713400464757</v>
      </c>
      <c r="Q655" s="6">
        <v>1.1097560975609757</v>
      </c>
      <c r="R655" s="24"/>
      <c r="S655" s="25"/>
    </row>
    <row r="656" spans="1:19" x14ac:dyDescent="0.25">
      <c r="A656" t="s">
        <v>23</v>
      </c>
      <c r="B656" t="s">
        <v>18</v>
      </c>
      <c r="D656" s="23" t="s">
        <v>890</v>
      </c>
      <c r="E656" s="7" t="s">
        <v>25</v>
      </c>
      <c r="F656" t="s">
        <v>21</v>
      </c>
      <c r="G656" t="s">
        <v>792</v>
      </c>
      <c r="H656" s="5">
        <v>28</v>
      </c>
      <c r="I656" s="5" t="s">
        <v>9</v>
      </c>
      <c r="J656">
        <v>28</v>
      </c>
      <c r="K656" s="8">
        <v>6533</v>
      </c>
      <c r="L656" s="8">
        <v>118.78181818181818</v>
      </c>
      <c r="M656" s="9">
        <v>55</v>
      </c>
      <c r="N656" s="10">
        <v>91</v>
      </c>
      <c r="O656" s="23" t="s">
        <v>1630</v>
      </c>
      <c r="P656" s="6">
        <v>13.929282106229909</v>
      </c>
      <c r="Q656" s="6">
        <v>1.6545454545454545</v>
      </c>
      <c r="R656" s="12"/>
      <c r="S656" s="27"/>
    </row>
    <row r="657" spans="1:19" x14ac:dyDescent="0.25">
      <c r="A657" t="s">
        <v>23</v>
      </c>
      <c r="B657" t="s">
        <v>18</v>
      </c>
      <c r="D657" s="21" t="s">
        <v>890</v>
      </c>
      <c r="E657" s="7" t="s">
        <v>25</v>
      </c>
      <c r="F657" t="s">
        <v>21</v>
      </c>
      <c r="G657" t="s">
        <v>792</v>
      </c>
      <c r="H657" s="5">
        <v>27</v>
      </c>
      <c r="I657" s="5" t="s">
        <v>9</v>
      </c>
      <c r="J657">
        <v>27</v>
      </c>
      <c r="K657" s="13">
        <v>2810</v>
      </c>
      <c r="L657" s="13">
        <v>93.666666666666671</v>
      </c>
      <c r="M657" s="14">
        <v>30</v>
      </c>
      <c r="N657" s="15">
        <v>91</v>
      </c>
      <c r="O657" s="21" t="s">
        <v>1631</v>
      </c>
      <c r="P657" s="6">
        <v>32.384341637010678</v>
      </c>
      <c r="Q657" s="6">
        <v>3.0333333333333332</v>
      </c>
      <c r="R657" s="7"/>
      <c r="S657" s="11"/>
    </row>
    <row r="658" spans="1:19" x14ac:dyDescent="0.25">
      <c r="A658" t="s">
        <v>23</v>
      </c>
      <c r="B658" t="s">
        <v>18</v>
      </c>
      <c r="D658" s="7" t="s">
        <v>890</v>
      </c>
      <c r="E658" s="7" t="s">
        <v>25</v>
      </c>
      <c r="F658" t="s">
        <v>21</v>
      </c>
      <c r="G658" t="s">
        <v>792</v>
      </c>
      <c r="H658" s="5">
        <v>26</v>
      </c>
      <c r="I658" s="5" t="s">
        <v>9</v>
      </c>
      <c r="J658">
        <v>26</v>
      </c>
      <c r="K658" s="8">
        <v>1400</v>
      </c>
      <c r="L658" s="8">
        <v>70</v>
      </c>
      <c r="M658" s="9">
        <v>20</v>
      </c>
      <c r="N658" s="10">
        <v>90.67</v>
      </c>
      <c r="O658" s="11" t="s">
        <v>1325</v>
      </c>
      <c r="P658" s="6">
        <v>64.76428571428572</v>
      </c>
      <c r="Q658" s="6">
        <v>4.5335000000000001</v>
      </c>
      <c r="R658" s="18"/>
      <c r="S658" s="21"/>
    </row>
    <row r="659" spans="1:19" x14ac:dyDescent="0.25">
      <c r="A659" t="s">
        <v>23</v>
      </c>
      <c r="B659" t="s">
        <v>18</v>
      </c>
      <c r="D659" s="27" t="s">
        <v>890</v>
      </c>
      <c r="E659" s="7" t="s">
        <v>25</v>
      </c>
      <c r="F659" t="s">
        <v>21</v>
      </c>
      <c r="G659" t="s">
        <v>792</v>
      </c>
      <c r="H659" s="5">
        <v>26</v>
      </c>
      <c r="I659" s="5" t="s">
        <v>9</v>
      </c>
      <c r="J659">
        <v>26</v>
      </c>
      <c r="K659" s="13">
        <v>1400</v>
      </c>
      <c r="L659" s="13">
        <v>70</v>
      </c>
      <c r="M659" s="14">
        <v>20</v>
      </c>
      <c r="N659" s="15">
        <v>90.67</v>
      </c>
      <c r="O659" s="27" t="s">
        <v>1325</v>
      </c>
      <c r="P659" s="6">
        <v>64.76428571428572</v>
      </c>
      <c r="Q659" s="6">
        <v>4.5335000000000001</v>
      </c>
      <c r="R659" s="22"/>
      <c r="S659" s="23"/>
    </row>
    <row r="660" spans="1:19" x14ac:dyDescent="0.25">
      <c r="A660" t="s">
        <v>23</v>
      </c>
      <c r="B660" t="s">
        <v>18</v>
      </c>
      <c r="D660" s="23" t="s">
        <v>890</v>
      </c>
      <c r="E660" s="7" t="s">
        <v>25</v>
      </c>
      <c r="F660" t="s">
        <v>21</v>
      </c>
      <c r="G660" t="s">
        <v>792</v>
      </c>
      <c r="H660" s="5">
        <v>28</v>
      </c>
      <c r="I660" s="5" t="s">
        <v>9</v>
      </c>
      <c r="J660">
        <v>28</v>
      </c>
      <c r="K660" s="8">
        <v>6283</v>
      </c>
      <c r="L660" s="8">
        <v>114.23636363636363</v>
      </c>
      <c r="M660" s="9">
        <v>55</v>
      </c>
      <c r="N660" s="10">
        <v>90.5</v>
      </c>
      <c r="O660" s="23" t="s">
        <v>1632</v>
      </c>
      <c r="P660" s="6">
        <v>14.403947159000477</v>
      </c>
      <c r="Q660" s="6">
        <v>1.6454545454545455</v>
      </c>
      <c r="R660" s="12"/>
      <c r="S660" s="27"/>
    </row>
    <row r="661" spans="1:19" x14ac:dyDescent="0.25">
      <c r="A661" t="s">
        <v>23</v>
      </c>
      <c r="B661" t="s">
        <v>18</v>
      </c>
      <c r="D661" s="12" t="s">
        <v>890</v>
      </c>
      <c r="E661" s="7" t="s">
        <v>37</v>
      </c>
      <c r="F661" t="s">
        <v>21</v>
      </c>
      <c r="G661" t="s">
        <v>792</v>
      </c>
      <c r="H661" s="5">
        <v>27</v>
      </c>
      <c r="I661" s="5" t="s">
        <v>9</v>
      </c>
      <c r="J661">
        <v>27</v>
      </c>
      <c r="K661" s="13">
        <v>3240</v>
      </c>
      <c r="L661" s="13">
        <v>81</v>
      </c>
      <c r="M661" s="14">
        <v>40</v>
      </c>
      <c r="N661" s="15">
        <v>89.99</v>
      </c>
      <c r="O661" s="16" t="s">
        <v>1384</v>
      </c>
      <c r="P661" s="6">
        <v>27.77469135802469</v>
      </c>
      <c r="Q661" s="6">
        <v>2.2497499999999997</v>
      </c>
      <c r="R661" s="7"/>
      <c r="S661" s="7"/>
    </row>
    <row r="662" spans="1:19" x14ac:dyDescent="0.25">
      <c r="A662" t="s">
        <v>23</v>
      </c>
      <c r="B662" t="s">
        <v>18</v>
      </c>
      <c r="D662" s="23" t="s">
        <v>890</v>
      </c>
      <c r="E662" s="7" t="s">
        <v>25</v>
      </c>
      <c r="F662" t="s">
        <v>21</v>
      </c>
      <c r="G662" t="s">
        <v>792</v>
      </c>
      <c r="H662" s="5">
        <v>27</v>
      </c>
      <c r="I662" s="5" t="s">
        <v>9</v>
      </c>
      <c r="J662">
        <v>27</v>
      </c>
      <c r="K662" s="8">
        <v>3023</v>
      </c>
      <c r="L662" s="8">
        <v>75.575000000000003</v>
      </c>
      <c r="M662" s="9">
        <v>40</v>
      </c>
      <c r="N662" s="10">
        <v>89.99</v>
      </c>
      <c r="O662" s="23" t="s">
        <v>1633</v>
      </c>
      <c r="P662" s="6">
        <v>29.768441945087659</v>
      </c>
      <c r="Q662" s="6">
        <v>2.2497499999999997</v>
      </c>
      <c r="R662" s="26"/>
      <c r="S662" s="27"/>
    </row>
    <row r="663" spans="1:19" x14ac:dyDescent="0.25">
      <c r="A663" t="s">
        <v>23</v>
      </c>
      <c r="B663" t="s">
        <v>18</v>
      </c>
      <c r="D663" s="21" t="s">
        <v>890</v>
      </c>
      <c r="E663" s="7" t="s">
        <v>20</v>
      </c>
      <c r="F663" t="s">
        <v>21</v>
      </c>
      <c r="G663" t="s">
        <v>792</v>
      </c>
      <c r="H663" s="5">
        <v>27</v>
      </c>
      <c r="I663" s="5" t="s">
        <v>9</v>
      </c>
      <c r="J663">
        <v>27</v>
      </c>
      <c r="K663" s="13">
        <v>3100</v>
      </c>
      <c r="L663" s="13">
        <v>103.33333333333333</v>
      </c>
      <c r="M663" s="14">
        <v>30</v>
      </c>
      <c r="N663" s="15">
        <v>89.99</v>
      </c>
      <c r="O663" s="21" t="s">
        <v>1634</v>
      </c>
      <c r="P663" s="6">
        <v>29.029032258064515</v>
      </c>
      <c r="Q663" s="6">
        <v>2.9996666666666667</v>
      </c>
      <c r="R663" s="7"/>
      <c r="S663" s="11"/>
    </row>
    <row r="664" spans="1:19" x14ac:dyDescent="0.25">
      <c r="A664" t="s">
        <v>23</v>
      </c>
      <c r="B664" t="s">
        <v>18</v>
      </c>
      <c r="D664" s="7" t="s">
        <v>890</v>
      </c>
      <c r="E664" s="7" t="s">
        <v>25</v>
      </c>
      <c r="F664" t="s">
        <v>21</v>
      </c>
      <c r="G664" t="s">
        <v>792</v>
      </c>
      <c r="H664" s="5">
        <v>26</v>
      </c>
      <c r="I664" s="5" t="s">
        <v>9</v>
      </c>
      <c r="J664">
        <v>26</v>
      </c>
      <c r="K664" s="8">
        <v>1096</v>
      </c>
      <c r="L664" s="8">
        <v>54.8</v>
      </c>
      <c r="M664" s="9">
        <v>20</v>
      </c>
      <c r="N664" s="10">
        <v>89.97</v>
      </c>
      <c r="O664" s="11" t="s">
        <v>1319</v>
      </c>
      <c r="P664" s="6">
        <v>82.089416058394164</v>
      </c>
      <c r="Q664" s="6">
        <v>4.4984999999999999</v>
      </c>
      <c r="R664" s="26"/>
      <c r="S664" s="27"/>
    </row>
    <row r="665" spans="1:19" x14ac:dyDescent="0.25">
      <c r="A665" t="s">
        <v>23</v>
      </c>
      <c r="B665" t="s">
        <v>18</v>
      </c>
      <c r="D665" s="12" t="s">
        <v>890</v>
      </c>
      <c r="E665" s="7" t="s">
        <v>25</v>
      </c>
      <c r="F665" t="s">
        <v>21</v>
      </c>
      <c r="G665" t="s">
        <v>792</v>
      </c>
      <c r="H665" s="5">
        <v>26</v>
      </c>
      <c r="I665" s="5" t="s">
        <v>9</v>
      </c>
      <c r="J665">
        <v>26</v>
      </c>
      <c r="K665" s="13">
        <v>1096</v>
      </c>
      <c r="L665" s="13">
        <v>54.8</v>
      </c>
      <c r="M665" s="14">
        <v>20</v>
      </c>
      <c r="N665" s="15">
        <v>89.97</v>
      </c>
      <c r="O665" s="16" t="s">
        <v>1320</v>
      </c>
      <c r="P665" s="6">
        <v>82.089416058394164</v>
      </c>
      <c r="Q665" s="6">
        <v>4.4984999999999999</v>
      </c>
      <c r="R665" s="24"/>
      <c r="S665" s="25"/>
    </row>
    <row r="666" spans="1:19" x14ac:dyDescent="0.25">
      <c r="A666" t="s">
        <v>23</v>
      </c>
      <c r="B666" t="s">
        <v>18</v>
      </c>
      <c r="D666" s="23" t="s">
        <v>890</v>
      </c>
      <c r="E666" s="7" t="s">
        <v>25</v>
      </c>
      <c r="F666" t="s">
        <v>21</v>
      </c>
      <c r="G666" t="s">
        <v>792</v>
      </c>
      <c r="H666" s="5">
        <v>28</v>
      </c>
      <c r="I666" s="5" t="s">
        <v>9</v>
      </c>
      <c r="J666">
        <v>28</v>
      </c>
      <c r="K666" s="8">
        <v>5600</v>
      </c>
      <c r="L666" s="8">
        <v>80</v>
      </c>
      <c r="M666" s="9">
        <v>70</v>
      </c>
      <c r="N666" s="10">
        <v>89.24</v>
      </c>
      <c r="O666" s="23" t="s">
        <v>1635</v>
      </c>
      <c r="P666" s="6">
        <v>15.935714285714285</v>
      </c>
      <c r="Q666" s="6">
        <v>1.2748571428571427</v>
      </c>
      <c r="R666" s="18"/>
      <c r="S666" s="21"/>
    </row>
    <row r="667" spans="1:19" x14ac:dyDescent="0.25">
      <c r="A667" t="s">
        <v>23</v>
      </c>
      <c r="B667" t="s">
        <v>18</v>
      </c>
      <c r="D667" s="12" t="s">
        <v>890</v>
      </c>
      <c r="E667" s="7" t="s">
        <v>25</v>
      </c>
      <c r="F667" t="s">
        <v>21</v>
      </c>
      <c r="G667" t="s">
        <v>792</v>
      </c>
      <c r="H667" s="5">
        <v>27</v>
      </c>
      <c r="I667" s="5" t="s">
        <v>9</v>
      </c>
      <c r="J667">
        <v>27</v>
      </c>
      <c r="K667" s="13">
        <v>3000</v>
      </c>
      <c r="L667" s="13">
        <v>81.081081081081081</v>
      </c>
      <c r="M667" s="14">
        <v>37</v>
      </c>
      <c r="N667" s="15">
        <v>89</v>
      </c>
      <c r="O667" s="16" t="s">
        <v>1375</v>
      </c>
      <c r="P667" s="6">
        <v>29.666666666666668</v>
      </c>
      <c r="Q667" s="6">
        <v>2.4054054054054053</v>
      </c>
      <c r="R667" s="7"/>
      <c r="S667" s="11"/>
    </row>
    <row r="668" spans="1:19" x14ac:dyDescent="0.25">
      <c r="A668" t="s">
        <v>23</v>
      </c>
      <c r="B668" t="s">
        <v>18</v>
      </c>
      <c r="D668" s="25" t="s">
        <v>890</v>
      </c>
      <c r="E668" s="7" t="s">
        <v>37</v>
      </c>
      <c r="F668" t="s">
        <v>21</v>
      </c>
      <c r="G668" t="s">
        <v>792</v>
      </c>
      <c r="H668" s="5">
        <v>28</v>
      </c>
      <c r="I668" s="5" t="s">
        <v>9</v>
      </c>
      <c r="J668">
        <v>28</v>
      </c>
      <c r="K668" s="8">
        <v>6000</v>
      </c>
      <c r="L668" s="8">
        <v>85.714285714285708</v>
      </c>
      <c r="M668" s="9">
        <v>70</v>
      </c>
      <c r="N668" s="10">
        <v>88.99</v>
      </c>
      <c r="O668" s="25" t="s">
        <v>1636</v>
      </c>
      <c r="P668" s="6">
        <v>14.831666666666667</v>
      </c>
      <c r="Q668" s="6">
        <v>1.2712857142857141</v>
      </c>
      <c r="R668" s="26"/>
      <c r="S668" s="27"/>
    </row>
    <row r="669" spans="1:19" x14ac:dyDescent="0.25">
      <c r="A669" t="s">
        <v>23</v>
      </c>
      <c r="B669" t="s">
        <v>18</v>
      </c>
      <c r="D669" s="27" t="s">
        <v>890</v>
      </c>
      <c r="E669" s="7" t="s">
        <v>25</v>
      </c>
      <c r="F669" t="s">
        <v>21</v>
      </c>
      <c r="G669" t="s">
        <v>792</v>
      </c>
      <c r="H669" s="5">
        <v>28</v>
      </c>
      <c r="I669" s="5" t="s">
        <v>9</v>
      </c>
      <c r="J669">
        <v>28</v>
      </c>
      <c r="K669" s="13">
        <v>6500</v>
      </c>
      <c r="L669" s="13">
        <v>81.25</v>
      </c>
      <c r="M669" s="14">
        <v>80</v>
      </c>
      <c r="N669" s="15">
        <v>88.95</v>
      </c>
      <c r="O669" s="27" t="s">
        <v>1637</v>
      </c>
      <c r="P669" s="6">
        <v>13.684615384615386</v>
      </c>
      <c r="Q669" s="6">
        <v>1.1118749999999999</v>
      </c>
      <c r="R669" s="22"/>
      <c r="S669" s="23"/>
    </row>
    <row r="670" spans="1:19" x14ac:dyDescent="0.25">
      <c r="A670" t="s">
        <v>23</v>
      </c>
      <c r="B670" t="s">
        <v>18</v>
      </c>
      <c r="D670" s="7" t="s">
        <v>890</v>
      </c>
      <c r="E670" s="7" t="s">
        <v>37</v>
      </c>
      <c r="F670" t="s">
        <v>21</v>
      </c>
      <c r="G670" t="s">
        <v>792</v>
      </c>
      <c r="H670" s="5">
        <v>27</v>
      </c>
      <c r="I670" s="5" t="s">
        <v>9</v>
      </c>
      <c r="J670">
        <v>27</v>
      </c>
      <c r="K670" s="8">
        <v>3970</v>
      </c>
      <c r="L670" s="8">
        <v>88.222222222222229</v>
      </c>
      <c r="M670" s="9">
        <v>45</v>
      </c>
      <c r="N670" s="10">
        <v>86.25</v>
      </c>
      <c r="O670" s="11" t="s">
        <v>1397</v>
      </c>
      <c r="P670" s="6">
        <v>21.725440806045341</v>
      </c>
      <c r="Q670" s="6">
        <v>1.9166666666666667</v>
      </c>
      <c r="R670" s="18"/>
      <c r="S670" s="21"/>
    </row>
    <row r="671" spans="1:19" x14ac:dyDescent="0.25">
      <c r="A671" t="s">
        <v>23</v>
      </c>
      <c r="B671" t="s">
        <v>18</v>
      </c>
      <c r="D671" s="27" t="s">
        <v>890</v>
      </c>
      <c r="E671" s="7" t="s">
        <v>25</v>
      </c>
      <c r="F671" t="s">
        <v>21</v>
      </c>
      <c r="G671" t="s">
        <v>792</v>
      </c>
      <c r="H671" s="5">
        <v>27</v>
      </c>
      <c r="I671" s="5" t="s">
        <v>9</v>
      </c>
      <c r="J671">
        <v>27</v>
      </c>
      <c r="K671" s="13">
        <v>3400</v>
      </c>
      <c r="L671" s="13">
        <v>68</v>
      </c>
      <c r="M671" s="14">
        <v>50</v>
      </c>
      <c r="N671" s="15">
        <v>86.05</v>
      </c>
      <c r="O671" s="27" t="s">
        <v>1638</v>
      </c>
      <c r="P671" s="6">
        <v>25.308823529411764</v>
      </c>
      <c r="Q671" s="6">
        <v>1.7209999999999999</v>
      </c>
      <c r="R671" s="22"/>
      <c r="S671" s="23"/>
    </row>
    <row r="672" spans="1:19" x14ac:dyDescent="0.25">
      <c r="A672" t="s">
        <v>23</v>
      </c>
      <c r="B672" t="s">
        <v>18</v>
      </c>
      <c r="D672" s="23" t="s">
        <v>890</v>
      </c>
      <c r="E672" s="7" t="s">
        <v>25</v>
      </c>
      <c r="F672" t="s">
        <v>21</v>
      </c>
      <c r="G672" t="s">
        <v>792</v>
      </c>
      <c r="H672" s="5">
        <v>28</v>
      </c>
      <c r="I672" s="5" t="s">
        <v>9</v>
      </c>
      <c r="J672">
        <v>28</v>
      </c>
      <c r="K672" s="8">
        <v>6533</v>
      </c>
      <c r="L672" s="8">
        <v>118.78181818181818</v>
      </c>
      <c r="M672" s="9">
        <v>55</v>
      </c>
      <c r="N672" s="10">
        <v>85.71</v>
      </c>
      <c r="O672" s="23" t="s">
        <v>1639</v>
      </c>
      <c r="P672" s="6">
        <v>13.119546915658962</v>
      </c>
      <c r="Q672" s="6">
        <v>1.5583636363636362</v>
      </c>
      <c r="R672" s="18"/>
      <c r="S672" s="21"/>
    </row>
    <row r="673" spans="1:19" x14ac:dyDescent="0.25">
      <c r="A673" t="s">
        <v>23</v>
      </c>
      <c r="B673" t="s">
        <v>18</v>
      </c>
      <c r="D673" s="21" t="s">
        <v>890</v>
      </c>
      <c r="E673" s="7" t="s">
        <v>25</v>
      </c>
      <c r="F673" t="s">
        <v>21</v>
      </c>
      <c r="G673" t="s">
        <v>792</v>
      </c>
      <c r="H673" s="5">
        <v>27</v>
      </c>
      <c r="I673" s="5" t="s">
        <v>9</v>
      </c>
      <c r="J673">
        <v>27</v>
      </c>
      <c r="K673" s="13">
        <v>2933</v>
      </c>
      <c r="L673" s="13">
        <v>97.766666666666666</v>
      </c>
      <c r="M673" s="14">
        <v>30</v>
      </c>
      <c r="N673" s="15">
        <v>85.71</v>
      </c>
      <c r="O673" s="21" t="s">
        <v>1640</v>
      </c>
      <c r="P673" s="6">
        <v>29.222638936242753</v>
      </c>
      <c r="Q673" s="6">
        <v>2.8569999999999998</v>
      </c>
      <c r="R673" s="7"/>
      <c r="S673" s="23"/>
    </row>
    <row r="674" spans="1:19" x14ac:dyDescent="0.25">
      <c r="A674" t="s">
        <v>23</v>
      </c>
      <c r="B674" t="s">
        <v>18</v>
      </c>
      <c r="D674" s="25" t="s">
        <v>890</v>
      </c>
      <c r="E674" s="7" t="s">
        <v>37</v>
      </c>
      <c r="F674" t="s">
        <v>21</v>
      </c>
      <c r="G674" t="s">
        <v>792</v>
      </c>
      <c r="H674" s="5">
        <v>26</v>
      </c>
      <c r="I674" s="5" t="s">
        <v>9</v>
      </c>
      <c r="J674">
        <v>26</v>
      </c>
      <c r="K674" s="8">
        <v>2700</v>
      </c>
      <c r="L674" s="8">
        <v>90</v>
      </c>
      <c r="M674" s="9">
        <v>30</v>
      </c>
      <c r="N674" s="10">
        <v>84</v>
      </c>
      <c r="O674" s="25" t="s">
        <v>1641</v>
      </c>
      <c r="P674" s="6">
        <v>31.111111111111111</v>
      </c>
      <c r="Q674" s="6">
        <v>2.8</v>
      </c>
      <c r="R674" s="12"/>
      <c r="S674" s="16"/>
    </row>
    <row r="675" spans="1:19" x14ac:dyDescent="0.25">
      <c r="A675" t="s">
        <v>23</v>
      </c>
      <c r="B675" t="s">
        <v>18</v>
      </c>
      <c r="D675" s="21" t="s">
        <v>890</v>
      </c>
      <c r="E675" s="7" t="s">
        <v>25</v>
      </c>
      <c r="F675" t="s">
        <v>21</v>
      </c>
      <c r="G675" t="s">
        <v>792</v>
      </c>
      <c r="H675" s="5">
        <v>28</v>
      </c>
      <c r="I675" s="5" t="s">
        <v>9</v>
      </c>
      <c r="J675">
        <v>28</v>
      </c>
      <c r="K675" s="13">
        <v>6533</v>
      </c>
      <c r="L675" s="13">
        <v>118.78181818181818</v>
      </c>
      <c r="M675" s="14">
        <v>55</v>
      </c>
      <c r="N675" s="15">
        <v>83.93</v>
      </c>
      <c r="O675" s="21" t="s">
        <v>1642</v>
      </c>
      <c r="P675" s="6">
        <v>12.847084034899741</v>
      </c>
      <c r="Q675" s="6">
        <v>1.526</v>
      </c>
      <c r="R675" s="7"/>
      <c r="S675" s="11"/>
    </row>
    <row r="676" spans="1:19" x14ac:dyDescent="0.25">
      <c r="A676" t="s">
        <v>23</v>
      </c>
      <c r="B676" t="s">
        <v>18</v>
      </c>
      <c r="D676" s="23" t="s">
        <v>890</v>
      </c>
      <c r="E676" s="7" t="s">
        <v>25</v>
      </c>
      <c r="F676" t="s">
        <v>21</v>
      </c>
      <c r="G676" t="s">
        <v>792</v>
      </c>
      <c r="H676" s="5">
        <v>28</v>
      </c>
      <c r="I676" s="5" t="s">
        <v>9</v>
      </c>
      <c r="J676">
        <v>28</v>
      </c>
      <c r="K676" s="8">
        <v>6645</v>
      </c>
      <c r="L676" s="8">
        <v>120.81818181818181</v>
      </c>
      <c r="M676" s="9">
        <v>55</v>
      </c>
      <c r="N676" s="10">
        <v>83.93</v>
      </c>
      <c r="O676" s="23" t="s">
        <v>1643</v>
      </c>
      <c r="P676" s="6">
        <v>12.630549285176826</v>
      </c>
      <c r="Q676" s="6">
        <v>1.526</v>
      </c>
      <c r="R676" s="18"/>
      <c r="S676" s="21"/>
    </row>
    <row r="677" spans="1:19" x14ac:dyDescent="0.25">
      <c r="A677" t="s">
        <v>23</v>
      </c>
      <c r="B677" t="s">
        <v>18</v>
      </c>
      <c r="D677" s="12" t="s">
        <v>890</v>
      </c>
      <c r="E677" s="7" t="s">
        <v>25</v>
      </c>
      <c r="F677" t="s">
        <v>21</v>
      </c>
      <c r="G677" t="s">
        <v>792</v>
      </c>
      <c r="H677" s="5">
        <v>26</v>
      </c>
      <c r="I677" s="5" t="s">
        <v>9</v>
      </c>
      <c r="J677">
        <v>26</v>
      </c>
      <c r="K677" s="13">
        <v>2169</v>
      </c>
      <c r="L677" s="13">
        <v>108.45</v>
      </c>
      <c r="M677" s="14">
        <v>20</v>
      </c>
      <c r="N677" s="15">
        <v>82.8</v>
      </c>
      <c r="O677" s="16" t="s">
        <v>1353</v>
      </c>
      <c r="P677" s="6">
        <v>38.174273858921161</v>
      </c>
      <c r="Q677" s="6">
        <v>4.1399999999999997</v>
      </c>
      <c r="R677" s="7"/>
      <c r="S677" s="11"/>
    </row>
    <row r="678" spans="1:19" x14ac:dyDescent="0.25">
      <c r="A678" t="s">
        <v>23</v>
      </c>
      <c r="B678" t="s">
        <v>18</v>
      </c>
      <c r="D678" s="23" t="s">
        <v>890</v>
      </c>
      <c r="E678" s="7" t="s">
        <v>25</v>
      </c>
      <c r="F678" t="s">
        <v>21</v>
      </c>
      <c r="G678" t="s">
        <v>792</v>
      </c>
      <c r="H678" s="5">
        <v>29</v>
      </c>
      <c r="I678" s="5" t="s">
        <v>9</v>
      </c>
      <c r="J678">
        <v>29</v>
      </c>
      <c r="K678" s="8">
        <v>7427</v>
      </c>
      <c r="L678" s="8">
        <v>114.26153846153846</v>
      </c>
      <c r="M678" s="9">
        <v>65</v>
      </c>
      <c r="N678" s="10">
        <v>82.5</v>
      </c>
      <c r="O678" s="23" t="s">
        <v>1644</v>
      </c>
      <c r="P678" s="6">
        <v>11.108119025178402</v>
      </c>
      <c r="Q678" s="6">
        <v>1.2692307692307692</v>
      </c>
      <c r="R678" s="18"/>
      <c r="S678" s="21"/>
    </row>
    <row r="679" spans="1:19" x14ac:dyDescent="0.25">
      <c r="A679" t="s">
        <v>23</v>
      </c>
      <c r="B679" t="s">
        <v>18</v>
      </c>
      <c r="D679" s="12" t="s">
        <v>890</v>
      </c>
      <c r="E679" s="7" t="s">
        <v>25</v>
      </c>
      <c r="F679" t="s">
        <v>21</v>
      </c>
      <c r="G679" t="s">
        <v>792</v>
      </c>
      <c r="H679" s="5">
        <v>27</v>
      </c>
      <c r="I679" s="5" t="s">
        <v>9</v>
      </c>
      <c r="J679">
        <v>27</v>
      </c>
      <c r="K679" s="13">
        <v>3004</v>
      </c>
      <c r="L679" s="13">
        <v>81.189189189189193</v>
      </c>
      <c r="M679" s="14">
        <v>37</v>
      </c>
      <c r="N679" s="15">
        <v>80.39</v>
      </c>
      <c r="O679" s="16" t="s">
        <v>1377</v>
      </c>
      <c r="P679" s="6">
        <v>26.76098535286285</v>
      </c>
      <c r="Q679" s="6">
        <v>2.1727027027027028</v>
      </c>
      <c r="R679" s="22"/>
      <c r="S679" s="23"/>
    </row>
    <row r="680" spans="1:19" x14ac:dyDescent="0.25">
      <c r="A680" t="s">
        <v>23</v>
      </c>
      <c r="B680" t="s">
        <v>18</v>
      </c>
      <c r="D680" s="23" t="s">
        <v>890</v>
      </c>
      <c r="E680" s="7" t="s">
        <v>37</v>
      </c>
      <c r="F680" t="s">
        <v>21</v>
      </c>
      <c r="G680" t="s">
        <v>792</v>
      </c>
      <c r="H680" s="5">
        <v>27</v>
      </c>
      <c r="I680" s="5" t="s">
        <v>9</v>
      </c>
      <c r="J680">
        <v>27</v>
      </c>
      <c r="K680" s="8">
        <v>3600</v>
      </c>
      <c r="L680" s="8">
        <v>90</v>
      </c>
      <c r="M680" s="9">
        <v>40</v>
      </c>
      <c r="N680" s="10">
        <v>79.989999999999995</v>
      </c>
      <c r="O680" s="23" t="s">
        <v>1645</v>
      </c>
      <c r="P680" s="6">
        <v>22.219444444444445</v>
      </c>
      <c r="Q680" s="6">
        <v>1.9997499999999999</v>
      </c>
      <c r="R680" s="18"/>
      <c r="S680" s="21"/>
    </row>
    <row r="681" spans="1:19" x14ac:dyDescent="0.25">
      <c r="A681" t="s">
        <v>23</v>
      </c>
      <c r="B681" t="s">
        <v>18</v>
      </c>
      <c r="D681" s="21" t="s">
        <v>890</v>
      </c>
      <c r="E681" s="7" t="s">
        <v>25</v>
      </c>
      <c r="F681" t="s">
        <v>21</v>
      </c>
      <c r="G681" t="s">
        <v>792</v>
      </c>
      <c r="H681" s="5">
        <v>30</v>
      </c>
      <c r="I681" s="5" t="s">
        <v>9</v>
      </c>
      <c r="J681">
        <v>30</v>
      </c>
      <c r="K681" s="13">
        <v>9089</v>
      </c>
      <c r="L681" s="13">
        <v>110.84146341463415</v>
      </c>
      <c r="M681" s="14">
        <v>82</v>
      </c>
      <c r="N681" s="15">
        <v>79</v>
      </c>
      <c r="O681" s="21" t="s">
        <v>1646</v>
      </c>
      <c r="P681" s="6">
        <v>8.6918252833094947</v>
      </c>
      <c r="Q681" s="6">
        <v>0.96341463414634143</v>
      </c>
      <c r="R681" s="24"/>
      <c r="S681" s="25"/>
    </row>
    <row r="682" spans="1:19" x14ac:dyDescent="0.25">
      <c r="A682" t="s">
        <v>23</v>
      </c>
      <c r="B682" t="s">
        <v>18</v>
      </c>
      <c r="D682" s="23" t="s">
        <v>890</v>
      </c>
      <c r="E682" s="7" t="s">
        <v>25</v>
      </c>
      <c r="F682" t="s">
        <v>21</v>
      </c>
      <c r="G682" t="s">
        <v>792</v>
      </c>
      <c r="H682" s="5">
        <v>30</v>
      </c>
      <c r="I682" s="5" t="s">
        <v>9</v>
      </c>
      <c r="J682">
        <v>30</v>
      </c>
      <c r="K682" s="8">
        <v>9089</v>
      </c>
      <c r="L682" s="8">
        <v>110.84146341463415</v>
      </c>
      <c r="M682" s="9">
        <v>82</v>
      </c>
      <c r="N682" s="10">
        <v>78.569999999999993</v>
      </c>
      <c r="O682" s="23" t="s">
        <v>1647</v>
      </c>
      <c r="P682" s="6">
        <v>8.6445153482231252</v>
      </c>
      <c r="Q682" s="6">
        <v>0.95817073170731704</v>
      </c>
      <c r="R682" s="26"/>
      <c r="S682" s="27"/>
    </row>
    <row r="683" spans="1:19" x14ac:dyDescent="0.25">
      <c r="A683" t="s">
        <v>23</v>
      </c>
      <c r="B683" t="s">
        <v>18</v>
      </c>
      <c r="D683" s="21" t="s">
        <v>890</v>
      </c>
      <c r="E683" s="7" t="s">
        <v>25</v>
      </c>
      <c r="F683" t="s">
        <v>21</v>
      </c>
      <c r="G683" t="s">
        <v>792</v>
      </c>
      <c r="H683" s="5">
        <v>27</v>
      </c>
      <c r="I683" s="5" t="s">
        <v>9</v>
      </c>
      <c r="J683">
        <v>27</v>
      </c>
      <c r="K683" s="13">
        <v>3060</v>
      </c>
      <c r="L683" s="13">
        <v>102</v>
      </c>
      <c r="M683" s="14">
        <v>30</v>
      </c>
      <c r="N683" s="15">
        <v>78.569999999999993</v>
      </c>
      <c r="O683" s="21" t="s">
        <v>1648</v>
      </c>
      <c r="P683" s="6">
        <v>25.67647058823529</v>
      </c>
      <c r="Q683" s="6">
        <v>2.6189999999999998</v>
      </c>
      <c r="R683" s="22"/>
      <c r="S683" s="23"/>
    </row>
    <row r="684" spans="1:19" x14ac:dyDescent="0.25">
      <c r="A684" t="s">
        <v>23</v>
      </c>
      <c r="B684" t="s">
        <v>18</v>
      </c>
      <c r="D684" s="25" t="s">
        <v>890</v>
      </c>
      <c r="E684" s="7" t="s">
        <v>20</v>
      </c>
      <c r="F684" t="s">
        <v>21</v>
      </c>
      <c r="G684" t="s">
        <v>792</v>
      </c>
      <c r="H684" s="5">
        <v>27</v>
      </c>
      <c r="I684" s="5" t="s">
        <v>9</v>
      </c>
      <c r="J684">
        <v>27</v>
      </c>
      <c r="K684" s="8">
        <v>3000</v>
      </c>
      <c r="L684" s="8">
        <v>100</v>
      </c>
      <c r="M684" s="9">
        <v>30</v>
      </c>
      <c r="N684" s="10">
        <v>76.989999999999995</v>
      </c>
      <c r="O684" s="25" t="s">
        <v>1649</v>
      </c>
      <c r="P684" s="6">
        <v>25.663333333333334</v>
      </c>
      <c r="Q684" s="6">
        <v>2.5663333333333331</v>
      </c>
      <c r="R684" s="18"/>
      <c r="S684" s="21"/>
    </row>
    <row r="685" spans="1:19" x14ac:dyDescent="0.25">
      <c r="A685" t="s">
        <v>23</v>
      </c>
      <c r="B685" t="s">
        <v>18</v>
      </c>
      <c r="D685" s="27" t="s">
        <v>890</v>
      </c>
      <c r="E685" s="7" t="s">
        <v>25</v>
      </c>
      <c r="F685" t="s">
        <v>21</v>
      </c>
      <c r="G685" t="s">
        <v>792</v>
      </c>
      <c r="H685" s="5">
        <v>28</v>
      </c>
      <c r="I685" s="5" t="s">
        <v>9</v>
      </c>
      <c r="J685">
        <v>28</v>
      </c>
      <c r="K685" s="13">
        <v>5000</v>
      </c>
      <c r="L685" s="13">
        <v>83.333333333333329</v>
      </c>
      <c r="M685" s="14">
        <v>60</v>
      </c>
      <c r="N685" s="15">
        <v>76.95</v>
      </c>
      <c r="O685" s="27" t="s">
        <v>1650</v>
      </c>
      <c r="P685" s="6">
        <v>15.39</v>
      </c>
      <c r="Q685" s="6">
        <v>1.2825</v>
      </c>
      <c r="R685" s="24"/>
      <c r="S685" s="25"/>
    </row>
    <row r="686" spans="1:19" x14ac:dyDescent="0.25">
      <c r="A686" t="s">
        <v>23</v>
      </c>
      <c r="B686" t="s">
        <v>18</v>
      </c>
      <c r="D686" s="25" t="s">
        <v>890</v>
      </c>
      <c r="E686" s="7" t="s">
        <v>37</v>
      </c>
      <c r="F686" t="s">
        <v>21</v>
      </c>
      <c r="G686" t="s">
        <v>792</v>
      </c>
      <c r="H686" s="5">
        <v>27</v>
      </c>
      <c r="I686" s="5" t="s">
        <v>9</v>
      </c>
      <c r="J686">
        <v>27</v>
      </c>
      <c r="K686" s="8">
        <v>3700</v>
      </c>
      <c r="L686" s="8">
        <v>82.222222222222229</v>
      </c>
      <c r="M686" s="9">
        <v>45</v>
      </c>
      <c r="N686" s="10">
        <v>75.989999999999995</v>
      </c>
      <c r="O686" s="25" t="s">
        <v>1651</v>
      </c>
      <c r="P686" s="6">
        <v>20.537837837837838</v>
      </c>
      <c r="Q686" s="6">
        <v>1.6886666666666665</v>
      </c>
      <c r="R686" s="12"/>
      <c r="S686" s="16"/>
    </row>
    <row r="687" spans="1:19" x14ac:dyDescent="0.25">
      <c r="A687" t="s">
        <v>23</v>
      </c>
      <c r="B687" t="s">
        <v>18</v>
      </c>
      <c r="D687" s="27" t="s">
        <v>890</v>
      </c>
      <c r="E687" s="7" t="s">
        <v>25</v>
      </c>
      <c r="F687" t="s">
        <v>21</v>
      </c>
      <c r="G687" t="s">
        <v>792</v>
      </c>
      <c r="H687" s="5">
        <v>27</v>
      </c>
      <c r="I687" s="5" t="s">
        <v>9</v>
      </c>
      <c r="J687">
        <v>27</v>
      </c>
      <c r="K687" s="13">
        <v>3000</v>
      </c>
      <c r="L687" s="13">
        <v>115.38461538461539</v>
      </c>
      <c r="M687" s="14">
        <v>26</v>
      </c>
      <c r="N687" s="15">
        <v>75.989999999999995</v>
      </c>
      <c r="O687" s="27" t="s">
        <v>1652</v>
      </c>
      <c r="P687" s="6">
        <v>25.33</v>
      </c>
      <c r="Q687" s="6">
        <v>2.9226923076923077</v>
      </c>
      <c r="R687" s="24"/>
      <c r="S687" s="25"/>
    </row>
    <row r="688" spans="1:19" x14ac:dyDescent="0.25">
      <c r="A688" t="s">
        <v>23</v>
      </c>
      <c r="B688" t="s">
        <v>18</v>
      </c>
      <c r="D688" s="7" t="s">
        <v>890</v>
      </c>
      <c r="E688" s="7" t="s">
        <v>25</v>
      </c>
      <c r="F688" t="s">
        <v>21</v>
      </c>
      <c r="G688" t="s">
        <v>792</v>
      </c>
      <c r="H688" s="5">
        <v>28</v>
      </c>
      <c r="I688" s="5" t="s">
        <v>9</v>
      </c>
      <c r="J688">
        <v>28</v>
      </c>
      <c r="K688" s="8">
        <v>5870</v>
      </c>
      <c r="L688" s="8">
        <v>117.4</v>
      </c>
      <c r="M688" s="9">
        <v>50</v>
      </c>
      <c r="N688" s="10">
        <v>75</v>
      </c>
      <c r="O688" s="11" t="s">
        <v>1429</v>
      </c>
      <c r="P688" s="6">
        <v>12.776831345826235</v>
      </c>
      <c r="Q688" s="6">
        <v>1.5</v>
      </c>
      <c r="R688" s="26"/>
      <c r="S688" s="27"/>
    </row>
    <row r="689" spans="1:19" x14ac:dyDescent="0.25">
      <c r="A689" t="s">
        <v>23</v>
      </c>
      <c r="B689" t="s">
        <v>18</v>
      </c>
      <c r="D689" s="21" t="s">
        <v>890</v>
      </c>
      <c r="E689" s="7" t="s">
        <v>25</v>
      </c>
      <c r="F689" t="s">
        <v>21</v>
      </c>
      <c r="G689" t="s">
        <v>792</v>
      </c>
      <c r="H689" s="5">
        <v>28</v>
      </c>
      <c r="I689" s="5" t="s">
        <v>9</v>
      </c>
      <c r="J689">
        <v>28</v>
      </c>
      <c r="K689" s="13">
        <v>5600</v>
      </c>
      <c r="L689" s="13">
        <v>80</v>
      </c>
      <c r="M689" s="14">
        <v>70</v>
      </c>
      <c r="N689" s="15">
        <v>74.989999999999995</v>
      </c>
      <c r="O689" s="21" t="s">
        <v>1653</v>
      </c>
      <c r="P689" s="6">
        <v>13.391071428571427</v>
      </c>
      <c r="Q689" s="6">
        <v>1.0712857142857142</v>
      </c>
      <c r="R689" s="24"/>
      <c r="S689" s="25"/>
    </row>
    <row r="690" spans="1:19" x14ac:dyDescent="0.25">
      <c r="A690" t="s">
        <v>23</v>
      </c>
      <c r="B690" t="s">
        <v>18</v>
      </c>
      <c r="D690" s="23" t="s">
        <v>890</v>
      </c>
      <c r="E690" s="7" t="s">
        <v>25</v>
      </c>
      <c r="F690" t="s">
        <v>21</v>
      </c>
      <c r="G690" t="s">
        <v>792</v>
      </c>
      <c r="H690" s="5">
        <v>28</v>
      </c>
      <c r="I690" s="5" t="s">
        <v>9</v>
      </c>
      <c r="J690">
        <v>28</v>
      </c>
      <c r="K690" s="8">
        <v>6000</v>
      </c>
      <c r="L690" s="8">
        <v>85.714285714285708</v>
      </c>
      <c r="M690" s="9">
        <v>70</v>
      </c>
      <c r="N690" s="10">
        <v>72.56</v>
      </c>
      <c r="O690" s="23" t="s">
        <v>1654</v>
      </c>
      <c r="P690" s="6">
        <v>12.093333333333334</v>
      </c>
      <c r="Q690" s="6">
        <v>1.0365714285714287</v>
      </c>
      <c r="R690" s="26"/>
      <c r="S690" s="27"/>
    </row>
    <row r="691" spans="1:19" x14ac:dyDescent="0.25">
      <c r="A691" t="s">
        <v>23</v>
      </c>
      <c r="B691" t="s">
        <v>18</v>
      </c>
      <c r="D691" s="21" t="s">
        <v>890</v>
      </c>
      <c r="E691" s="7" t="s">
        <v>25</v>
      </c>
      <c r="F691" t="s">
        <v>21</v>
      </c>
      <c r="G691" t="s">
        <v>792</v>
      </c>
      <c r="H691" s="5">
        <v>26</v>
      </c>
      <c r="I691" s="5" t="s">
        <v>9</v>
      </c>
      <c r="J691">
        <v>26</v>
      </c>
      <c r="K691" s="13">
        <v>2240</v>
      </c>
      <c r="L691" s="13">
        <v>82.962962962962962</v>
      </c>
      <c r="M691" s="14">
        <v>27</v>
      </c>
      <c r="N691" s="15">
        <v>71.569999999999993</v>
      </c>
      <c r="O691" s="21" t="s">
        <v>1655</v>
      </c>
      <c r="P691" s="6">
        <v>31.950892857142851</v>
      </c>
      <c r="Q691" s="6">
        <v>2.6507407407407406</v>
      </c>
      <c r="R691" s="7"/>
      <c r="S691" s="25"/>
    </row>
    <row r="692" spans="1:19" x14ac:dyDescent="0.25">
      <c r="A692" t="s">
        <v>23</v>
      </c>
      <c r="B692" t="s">
        <v>18</v>
      </c>
      <c r="D692" s="23" t="s">
        <v>890</v>
      </c>
      <c r="E692" s="7" t="s">
        <v>25</v>
      </c>
      <c r="F692" t="s">
        <v>21</v>
      </c>
      <c r="G692" t="s">
        <v>792</v>
      </c>
      <c r="H692" s="5">
        <v>29</v>
      </c>
      <c r="I692" s="5" t="s">
        <v>9</v>
      </c>
      <c r="J692">
        <v>29</v>
      </c>
      <c r="K692" s="8">
        <v>7427</v>
      </c>
      <c r="L692" s="8">
        <v>114.26153846153846</v>
      </c>
      <c r="M692" s="9">
        <v>65</v>
      </c>
      <c r="N692" s="10">
        <v>71</v>
      </c>
      <c r="O692" s="23" t="s">
        <v>1656</v>
      </c>
      <c r="P692" s="6">
        <v>9.5597145550020208</v>
      </c>
      <c r="Q692" s="6">
        <v>1.0923076923076922</v>
      </c>
      <c r="R692" s="18"/>
      <c r="S692" s="21"/>
    </row>
    <row r="693" spans="1:19" x14ac:dyDescent="0.25">
      <c r="A693" t="s">
        <v>23</v>
      </c>
      <c r="B693" t="s">
        <v>18</v>
      </c>
      <c r="D693" s="27" t="s">
        <v>890</v>
      </c>
      <c r="E693" s="7" t="s">
        <v>25</v>
      </c>
      <c r="F693" t="s">
        <v>21</v>
      </c>
      <c r="G693" t="s">
        <v>792</v>
      </c>
      <c r="H693" s="5">
        <v>27</v>
      </c>
      <c r="I693" s="5" t="s">
        <v>9</v>
      </c>
      <c r="J693">
        <v>27</v>
      </c>
      <c r="K693" s="13">
        <v>3300</v>
      </c>
      <c r="L693" s="13">
        <v>110</v>
      </c>
      <c r="M693" s="14">
        <v>30</v>
      </c>
      <c r="N693" s="15">
        <v>70.989999999999995</v>
      </c>
      <c r="O693" s="27" t="s">
        <v>1657</v>
      </c>
      <c r="P693" s="6">
        <v>21.512121212121212</v>
      </c>
      <c r="Q693" s="6">
        <v>2.366333333333333</v>
      </c>
      <c r="R693" s="22"/>
      <c r="S693" s="23"/>
    </row>
    <row r="694" spans="1:19" x14ac:dyDescent="0.25">
      <c r="A694" t="s">
        <v>23</v>
      </c>
      <c r="B694" t="s">
        <v>18</v>
      </c>
      <c r="D694" s="23" t="s">
        <v>890</v>
      </c>
      <c r="E694" s="7" t="s">
        <v>25</v>
      </c>
      <c r="F694" t="s">
        <v>21</v>
      </c>
      <c r="G694" t="s">
        <v>792</v>
      </c>
      <c r="H694" s="5">
        <v>28</v>
      </c>
      <c r="I694" s="5" t="s">
        <v>9</v>
      </c>
      <c r="J694">
        <v>28</v>
      </c>
      <c r="K694" s="8">
        <v>6000</v>
      </c>
      <c r="L694" s="8">
        <v>85.714285714285708</v>
      </c>
      <c r="M694" s="9">
        <v>70</v>
      </c>
      <c r="N694" s="10">
        <v>69.989999999999995</v>
      </c>
      <c r="O694" s="23" t="s">
        <v>1658</v>
      </c>
      <c r="P694" s="6">
        <v>11.664999999999999</v>
      </c>
      <c r="Q694" s="6">
        <v>0.99985714285714278</v>
      </c>
      <c r="R694" s="18"/>
      <c r="S694" s="21"/>
    </row>
    <row r="695" spans="1:19" x14ac:dyDescent="0.25">
      <c r="A695" t="s">
        <v>23</v>
      </c>
      <c r="B695" t="s">
        <v>18</v>
      </c>
      <c r="D695" s="27" t="s">
        <v>890</v>
      </c>
      <c r="E695" s="7" t="s">
        <v>25</v>
      </c>
      <c r="F695" t="s">
        <v>21</v>
      </c>
      <c r="G695" t="s">
        <v>792</v>
      </c>
      <c r="H695" s="5">
        <v>26</v>
      </c>
      <c r="I695" s="5" t="s">
        <v>9</v>
      </c>
      <c r="J695">
        <v>26</v>
      </c>
      <c r="K695" s="13">
        <v>900</v>
      </c>
      <c r="L695" s="13">
        <v>60</v>
      </c>
      <c r="M695" s="14">
        <v>15</v>
      </c>
      <c r="N695" s="15">
        <v>69.989999999999995</v>
      </c>
      <c r="O695" s="27" t="s">
        <v>1659</v>
      </c>
      <c r="P695" s="6">
        <v>77.766666666666666</v>
      </c>
      <c r="Q695" s="6">
        <v>4.6659999999999995</v>
      </c>
      <c r="R695" s="22"/>
      <c r="S695" s="23"/>
    </row>
    <row r="696" spans="1:19" x14ac:dyDescent="0.25">
      <c r="A696" t="s">
        <v>23</v>
      </c>
      <c r="B696" t="s">
        <v>18</v>
      </c>
      <c r="D696" s="25" t="s">
        <v>890</v>
      </c>
      <c r="E696" s="7" t="s">
        <v>20</v>
      </c>
      <c r="F696" t="s">
        <v>21</v>
      </c>
      <c r="G696" t="s">
        <v>792</v>
      </c>
      <c r="H696" s="5">
        <v>27</v>
      </c>
      <c r="I696" s="5" t="s">
        <v>9</v>
      </c>
      <c r="J696">
        <v>27</v>
      </c>
      <c r="K696" s="8">
        <v>3000</v>
      </c>
      <c r="L696" s="8">
        <v>115.38461538461539</v>
      </c>
      <c r="M696" s="9">
        <v>26</v>
      </c>
      <c r="N696" s="10">
        <v>69.989999999999995</v>
      </c>
      <c r="O696" s="25" t="s">
        <v>1660</v>
      </c>
      <c r="P696" s="6">
        <v>23.33</v>
      </c>
      <c r="Q696" s="6">
        <v>2.6919230769230769</v>
      </c>
      <c r="R696" s="12"/>
      <c r="S696" s="16"/>
    </row>
    <row r="697" spans="1:19" x14ac:dyDescent="0.25">
      <c r="A697" t="s">
        <v>23</v>
      </c>
      <c r="B697" t="s">
        <v>18</v>
      </c>
      <c r="D697" s="21" t="s">
        <v>890</v>
      </c>
      <c r="E697" s="7" t="s">
        <v>25</v>
      </c>
      <c r="F697" t="s">
        <v>21</v>
      </c>
      <c r="G697" t="s">
        <v>792</v>
      </c>
      <c r="H697" s="5">
        <v>29</v>
      </c>
      <c r="I697" s="5" t="s">
        <v>9</v>
      </c>
      <c r="J697">
        <v>29</v>
      </c>
      <c r="K697" s="13">
        <v>7023</v>
      </c>
      <c r="L697" s="13">
        <v>108.04615384615384</v>
      </c>
      <c r="M697" s="14">
        <v>65</v>
      </c>
      <c r="N697" s="15">
        <v>69.930000000000007</v>
      </c>
      <c r="O697" s="21" t="s">
        <v>1661</v>
      </c>
      <c r="P697" s="6">
        <v>9.9572832123024355</v>
      </c>
      <c r="Q697" s="6">
        <v>1.0758461538461539</v>
      </c>
      <c r="R697" s="24"/>
      <c r="S697" s="25"/>
    </row>
    <row r="698" spans="1:19" x14ac:dyDescent="0.25">
      <c r="A698" t="s">
        <v>23</v>
      </c>
      <c r="B698" t="s">
        <v>18</v>
      </c>
      <c r="D698" s="25" t="s">
        <v>890</v>
      </c>
      <c r="E698" s="7" t="s">
        <v>25</v>
      </c>
      <c r="F698" t="s">
        <v>21</v>
      </c>
      <c r="G698" t="s">
        <v>792</v>
      </c>
      <c r="H698" s="5">
        <v>26</v>
      </c>
      <c r="I698" s="5" t="s">
        <v>9</v>
      </c>
      <c r="J698">
        <v>26</v>
      </c>
      <c r="K698" s="8">
        <v>1500</v>
      </c>
      <c r="L698" s="8">
        <v>75</v>
      </c>
      <c r="M698" s="9">
        <v>20</v>
      </c>
      <c r="N698" s="10">
        <v>68.88</v>
      </c>
      <c r="O698" s="25" t="s">
        <v>1662</v>
      </c>
      <c r="P698" s="6">
        <v>45.919999999999995</v>
      </c>
      <c r="Q698" s="6">
        <v>3.444</v>
      </c>
      <c r="R698" s="26"/>
      <c r="S698" s="27"/>
    </row>
    <row r="699" spans="1:19" x14ac:dyDescent="0.25">
      <c r="A699" t="s">
        <v>23</v>
      </c>
      <c r="B699" t="s">
        <v>18</v>
      </c>
      <c r="D699" s="21" t="s">
        <v>890</v>
      </c>
      <c r="E699" s="7" t="s">
        <v>25</v>
      </c>
      <c r="F699" t="s">
        <v>21</v>
      </c>
      <c r="G699" t="s">
        <v>792</v>
      </c>
      <c r="H699" s="5">
        <v>29</v>
      </c>
      <c r="I699" s="5" t="s">
        <v>9</v>
      </c>
      <c r="J699">
        <v>29</v>
      </c>
      <c r="K699" s="13">
        <v>7469</v>
      </c>
      <c r="L699" s="13">
        <v>114.9076923076923</v>
      </c>
      <c r="M699" s="14">
        <v>65</v>
      </c>
      <c r="N699" s="15">
        <v>68</v>
      </c>
      <c r="O699" s="21" t="s">
        <v>1663</v>
      </c>
      <c r="P699" s="6">
        <v>9.1042977640915783</v>
      </c>
      <c r="Q699" s="6">
        <v>1.0461538461538462</v>
      </c>
      <c r="R699" s="24"/>
      <c r="S699" s="25"/>
    </row>
    <row r="700" spans="1:19" x14ac:dyDescent="0.25">
      <c r="A700" t="s">
        <v>23</v>
      </c>
      <c r="B700" t="s">
        <v>18</v>
      </c>
      <c r="D700" s="25" t="s">
        <v>890</v>
      </c>
      <c r="E700" s="7" t="s">
        <v>20</v>
      </c>
      <c r="F700" t="s">
        <v>21</v>
      </c>
      <c r="G700" t="s">
        <v>792</v>
      </c>
      <c r="H700" s="5">
        <v>28</v>
      </c>
      <c r="I700" s="5" t="s">
        <v>9</v>
      </c>
      <c r="J700">
        <v>28</v>
      </c>
      <c r="K700" s="8">
        <v>5300</v>
      </c>
      <c r="L700" s="8">
        <v>110.41666666666667</v>
      </c>
      <c r="M700" s="9">
        <v>48</v>
      </c>
      <c r="N700" s="10">
        <v>65</v>
      </c>
      <c r="O700" s="25" t="s">
        <v>1664</v>
      </c>
      <c r="P700" s="6">
        <v>12.264150943396228</v>
      </c>
      <c r="Q700" s="6">
        <v>1.3541666666666667</v>
      </c>
      <c r="R700" s="12"/>
      <c r="S700" s="16"/>
    </row>
    <row r="701" spans="1:19" x14ac:dyDescent="0.25">
      <c r="A701" t="s">
        <v>23</v>
      </c>
      <c r="B701" t="s">
        <v>18</v>
      </c>
      <c r="D701" s="27" t="s">
        <v>890</v>
      </c>
      <c r="E701" s="7" t="s">
        <v>37</v>
      </c>
      <c r="F701" t="s">
        <v>21</v>
      </c>
      <c r="G701" t="s">
        <v>792</v>
      </c>
      <c r="H701" s="5">
        <v>27</v>
      </c>
      <c r="I701" s="5" t="s">
        <v>9</v>
      </c>
      <c r="J701">
        <v>27</v>
      </c>
      <c r="K701" s="13">
        <v>2800</v>
      </c>
      <c r="L701" s="13">
        <v>77.777777777777771</v>
      </c>
      <c r="M701" s="14">
        <v>36</v>
      </c>
      <c r="N701" s="15">
        <v>64.997500000000002</v>
      </c>
      <c r="O701" s="27" t="s">
        <v>1665</v>
      </c>
      <c r="P701" s="6">
        <v>23.21339285714286</v>
      </c>
      <c r="Q701" s="6">
        <v>1.8054861111111111</v>
      </c>
      <c r="R701" s="7"/>
      <c r="S701" s="23"/>
    </row>
    <row r="702" spans="1:19" x14ac:dyDescent="0.25">
      <c r="A702" t="s">
        <v>23</v>
      </c>
      <c r="B702" t="s">
        <v>18</v>
      </c>
      <c r="D702" s="7" t="s">
        <v>890</v>
      </c>
      <c r="E702" s="7" t="s">
        <v>25</v>
      </c>
      <c r="F702" t="s">
        <v>21</v>
      </c>
      <c r="G702" t="s">
        <v>792</v>
      </c>
      <c r="H702" s="5">
        <v>26</v>
      </c>
      <c r="I702" s="5" t="s">
        <v>9</v>
      </c>
      <c r="J702">
        <v>26</v>
      </c>
      <c r="K702" s="8">
        <v>1200</v>
      </c>
      <c r="L702" s="8">
        <v>54.545454545454547</v>
      </c>
      <c r="M702" s="9">
        <v>22</v>
      </c>
      <c r="N702" s="10">
        <v>64.989999999999995</v>
      </c>
      <c r="O702" s="11" t="s">
        <v>1324</v>
      </c>
      <c r="P702" s="6">
        <v>54.158333333333331</v>
      </c>
      <c r="Q702" s="6">
        <v>2.9540909090909087</v>
      </c>
      <c r="R702" s="26"/>
      <c r="S702" s="27"/>
    </row>
    <row r="703" spans="1:19" x14ac:dyDescent="0.25">
      <c r="A703" t="s">
        <v>23</v>
      </c>
      <c r="B703" t="s">
        <v>18</v>
      </c>
      <c r="D703" s="21" t="s">
        <v>890</v>
      </c>
      <c r="E703" s="7" t="s">
        <v>25</v>
      </c>
      <c r="F703" t="s">
        <v>21</v>
      </c>
      <c r="G703" t="s">
        <v>792</v>
      </c>
      <c r="H703" s="5">
        <v>26</v>
      </c>
      <c r="I703" s="5" t="s">
        <v>9</v>
      </c>
      <c r="J703">
        <v>26</v>
      </c>
      <c r="K703" s="13">
        <v>1200</v>
      </c>
      <c r="L703" s="13">
        <v>54.545454545454547</v>
      </c>
      <c r="M703" s="14">
        <v>22</v>
      </c>
      <c r="N703" s="15">
        <v>64.989999999999995</v>
      </c>
      <c r="O703" s="21" t="s">
        <v>1666</v>
      </c>
      <c r="P703" s="6">
        <v>54.158333333333331</v>
      </c>
      <c r="Q703" s="6">
        <v>2.9540909090909087</v>
      </c>
      <c r="R703" s="24"/>
      <c r="S703" s="25"/>
    </row>
    <row r="704" spans="1:19" x14ac:dyDescent="0.25">
      <c r="A704" t="s">
        <v>23</v>
      </c>
      <c r="B704" t="s">
        <v>18</v>
      </c>
      <c r="D704" s="23" t="s">
        <v>890</v>
      </c>
      <c r="E704" s="7" t="s">
        <v>25</v>
      </c>
      <c r="F704" t="s">
        <v>21</v>
      </c>
      <c r="G704" t="s">
        <v>792</v>
      </c>
      <c r="H704" s="5">
        <v>29</v>
      </c>
      <c r="I704" s="5" t="s">
        <v>9</v>
      </c>
      <c r="J704">
        <v>29</v>
      </c>
      <c r="K704" s="8">
        <v>7427</v>
      </c>
      <c r="L704" s="8">
        <v>114.26153846153846</v>
      </c>
      <c r="M704" s="9">
        <v>65</v>
      </c>
      <c r="N704" s="10">
        <v>62.93</v>
      </c>
      <c r="O704" s="23" t="s">
        <v>1667</v>
      </c>
      <c r="P704" s="6">
        <v>8.4731385485391133</v>
      </c>
      <c r="Q704" s="6">
        <v>0.96815384615384614</v>
      </c>
      <c r="R704" s="12"/>
      <c r="S704" s="21"/>
    </row>
    <row r="705" spans="1:19" x14ac:dyDescent="0.25">
      <c r="A705" t="s">
        <v>23</v>
      </c>
      <c r="B705" t="s">
        <v>18</v>
      </c>
      <c r="D705" s="21" t="s">
        <v>890</v>
      </c>
      <c r="E705" s="7" t="s">
        <v>25</v>
      </c>
      <c r="F705" t="s">
        <v>21</v>
      </c>
      <c r="G705" t="s">
        <v>792</v>
      </c>
      <c r="H705" s="5">
        <v>27</v>
      </c>
      <c r="I705" s="5" t="s">
        <v>9</v>
      </c>
      <c r="J705">
        <v>27</v>
      </c>
      <c r="K705" s="13">
        <v>3060</v>
      </c>
      <c r="L705" s="13">
        <v>102</v>
      </c>
      <c r="M705" s="14">
        <v>30</v>
      </c>
      <c r="N705" s="15">
        <v>62.93</v>
      </c>
      <c r="O705" s="21" t="s">
        <v>1668</v>
      </c>
      <c r="P705" s="6">
        <v>20.565359477124183</v>
      </c>
      <c r="Q705" s="6">
        <v>2.0976666666666666</v>
      </c>
      <c r="R705" s="22"/>
      <c r="S705" s="23"/>
    </row>
    <row r="706" spans="1:19" x14ac:dyDescent="0.25">
      <c r="A706" t="s">
        <v>23</v>
      </c>
      <c r="B706" t="s">
        <v>18</v>
      </c>
      <c r="D706" s="23" t="s">
        <v>890</v>
      </c>
      <c r="E706" s="7" t="s">
        <v>25</v>
      </c>
      <c r="F706" t="s">
        <v>21</v>
      </c>
      <c r="G706" t="s">
        <v>792</v>
      </c>
      <c r="H706" s="5">
        <v>27</v>
      </c>
      <c r="I706" s="5" t="s">
        <v>9</v>
      </c>
      <c r="J706">
        <v>27</v>
      </c>
      <c r="K706" s="8">
        <v>2810</v>
      </c>
      <c r="L706" s="8">
        <v>93.666666666666671</v>
      </c>
      <c r="M706" s="9">
        <v>30</v>
      </c>
      <c r="N706" s="10">
        <v>62.93</v>
      </c>
      <c r="O706" s="23" t="s">
        <v>1669</v>
      </c>
      <c r="P706" s="6">
        <v>22.395017793594306</v>
      </c>
      <c r="Q706" s="6">
        <v>2.0976666666666666</v>
      </c>
      <c r="R706" s="12"/>
      <c r="S706" s="27"/>
    </row>
    <row r="707" spans="1:19" x14ac:dyDescent="0.25">
      <c r="A707" t="s">
        <v>23</v>
      </c>
      <c r="B707" t="s">
        <v>18</v>
      </c>
      <c r="D707" s="21" t="s">
        <v>890</v>
      </c>
      <c r="E707" s="7" t="s">
        <v>25</v>
      </c>
      <c r="F707" t="s">
        <v>21</v>
      </c>
      <c r="G707" t="s">
        <v>792</v>
      </c>
      <c r="H707" s="5">
        <v>26</v>
      </c>
      <c r="I707" s="5" t="s">
        <v>9</v>
      </c>
      <c r="J707">
        <v>26</v>
      </c>
      <c r="K707" s="13">
        <v>1500</v>
      </c>
      <c r="L707" s="13">
        <v>83.333333333333329</v>
      </c>
      <c r="M707" s="14">
        <v>18</v>
      </c>
      <c r="N707" s="15">
        <v>62.24</v>
      </c>
      <c r="O707" s="21" t="s">
        <v>1670</v>
      </c>
      <c r="P707" s="6">
        <v>41.493333333333332</v>
      </c>
      <c r="Q707" s="6">
        <v>3.4577777777777778</v>
      </c>
      <c r="R707" s="22"/>
      <c r="S707" s="23"/>
    </row>
    <row r="708" spans="1:19" x14ac:dyDescent="0.25">
      <c r="A708" t="s">
        <v>23</v>
      </c>
      <c r="B708" t="s">
        <v>18</v>
      </c>
      <c r="D708" s="7" t="s">
        <v>890</v>
      </c>
      <c r="E708" s="7" t="s">
        <v>25</v>
      </c>
      <c r="F708" t="s">
        <v>21</v>
      </c>
      <c r="G708" t="s">
        <v>792</v>
      </c>
      <c r="H708" s="5">
        <v>28</v>
      </c>
      <c r="I708" s="5" t="s">
        <v>9</v>
      </c>
      <c r="J708">
        <v>28</v>
      </c>
      <c r="K708" s="8">
        <v>5700</v>
      </c>
      <c r="L708" s="8">
        <v>59.375</v>
      </c>
      <c r="M708" s="9">
        <v>96</v>
      </c>
      <c r="N708" s="10">
        <v>61.8</v>
      </c>
      <c r="O708" s="11" t="s">
        <v>1428</v>
      </c>
      <c r="P708" s="6">
        <v>10.842105263157894</v>
      </c>
      <c r="Q708" s="6">
        <v>0.64374999999999993</v>
      </c>
      <c r="R708" s="18"/>
      <c r="S708" s="21"/>
    </row>
    <row r="709" spans="1:19" x14ac:dyDescent="0.25">
      <c r="A709" t="s">
        <v>23</v>
      </c>
      <c r="B709" t="s">
        <v>18</v>
      </c>
      <c r="D709" s="21" t="s">
        <v>890</v>
      </c>
      <c r="E709" s="7" t="s">
        <v>25</v>
      </c>
      <c r="F709" t="s">
        <v>21</v>
      </c>
      <c r="G709" t="s">
        <v>792</v>
      </c>
      <c r="H709" s="5">
        <v>26</v>
      </c>
      <c r="I709" s="5" t="s">
        <v>9</v>
      </c>
      <c r="J709">
        <v>26</v>
      </c>
      <c r="K709" s="13">
        <v>2240</v>
      </c>
      <c r="L709" s="13">
        <v>82.962962962962962</v>
      </c>
      <c r="M709" s="14">
        <v>27</v>
      </c>
      <c r="N709" s="15">
        <v>61.79</v>
      </c>
      <c r="O709" s="21" t="s">
        <v>1671</v>
      </c>
      <c r="P709" s="6">
        <v>27.584821428571427</v>
      </c>
      <c r="Q709" s="6">
        <v>2.2885185185185186</v>
      </c>
      <c r="R709" s="7"/>
      <c r="S709" s="11"/>
    </row>
    <row r="710" spans="1:19" x14ac:dyDescent="0.25">
      <c r="A710" t="s">
        <v>23</v>
      </c>
      <c r="B710" t="s">
        <v>18</v>
      </c>
      <c r="D710" s="23" t="s">
        <v>890</v>
      </c>
      <c r="E710" s="7" t="s">
        <v>25</v>
      </c>
      <c r="F710" t="s">
        <v>21</v>
      </c>
      <c r="G710" t="s">
        <v>792</v>
      </c>
      <c r="H710" s="5">
        <v>26</v>
      </c>
      <c r="I710" s="5" t="s">
        <v>9</v>
      </c>
      <c r="J710">
        <v>26</v>
      </c>
      <c r="K710" s="8">
        <v>2240</v>
      </c>
      <c r="L710" s="8">
        <v>82.962962962962962</v>
      </c>
      <c r="M710" s="9">
        <v>27</v>
      </c>
      <c r="N710" s="10">
        <v>61.33</v>
      </c>
      <c r="O710" s="23" t="s">
        <v>1672</v>
      </c>
      <c r="P710" s="6">
        <v>27.379464285714285</v>
      </c>
      <c r="Q710" s="6">
        <v>2.2714814814814814</v>
      </c>
      <c r="R710" s="12"/>
      <c r="S710" s="16"/>
    </row>
    <row r="711" spans="1:19" x14ac:dyDescent="0.25">
      <c r="A711" t="s">
        <v>23</v>
      </c>
      <c r="B711" t="s">
        <v>18</v>
      </c>
      <c r="D711" s="12" t="s">
        <v>890</v>
      </c>
      <c r="E711" s="7" t="s">
        <v>25</v>
      </c>
      <c r="F711" t="s">
        <v>21</v>
      </c>
      <c r="G711" t="s">
        <v>792</v>
      </c>
      <c r="H711" s="5">
        <v>27</v>
      </c>
      <c r="I711" s="5" t="s">
        <v>9</v>
      </c>
      <c r="J711">
        <v>27</v>
      </c>
      <c r="K711" s="13">
        <v>2800</v>
      </c>
      <c r="L711" s="13">
        <v>66.666666666666671</v>
      </c>
      <c r="M711" s="14">
        <v>42</v>
      </c>
      <c r="N711" s="15">
        <v>59.99</v>
      </c>
      <c r="O711" s="16" t="s">
        <v>1371</v>
      </c>
      <c r="P711" s="6">
        <v>21.425000000000001</v>
      </c>
      <c r="Q711" s="6">
        <v>1.4283333333333335</v>
      </c>
      <c r="R711" s="7"/>
      <c r="S711" s="11"/>
    </row>
    <row r="712" spans="1:19" x14ac:dyDescent="0.25">
      <c r="A712" t="s">
        <v>23</v>
      </c>
      <c r="B712" t="s">
        <v>18</v>
      </c>
      <c r="D712" s="23" t="s">
        <v>890</v>
      </c>
      <c r="E712" s="7" t="s">
        <v>25</v>
      </c>
      <c r="F712" t="s">
        <v>21</v>
      </c>
      <c r="G712" t="s">
        <v>792</v>
      </c>
      <c r="H712" s="5">
        <v>27</v>
      </c>
      <c r="I712" s="5" t="s">
        <v>9</v>
      </c>
      <c r="J712">
        <v>27</v>
      </c>
      <c r="K712" s="8">
        <v>4000</v>
      </c>
      <c r="L712" s="8">
        <v>95.238095238095241</v>
      </c>
      <c r="M712" s="9">
        <v>42</v>
      </c>
      <c r="N712" s="10">
        <v>59.99</v>
      </c>
      <c r="O712" s="23" t="s">
        <v>1673</v>
      </c>
      <c r="P712" s="6">
        <v>14.9975</v>
      </c>
      <c r="Q712" s="6">
        <v>1.4283333333333335</v>
      </c>
      <c r="R712" s="26"/>
      <c r="S712" s="27"/>
    </row>
    <row r="713" spans="1:19" x14ac:dyDescent="0.25">
      <c r="A713" t="s">
        <v>23</v>
      </c>
      <c r="B713" t="s">
        <v>18</v>
      </c>
      <c r="D713" s="27" t="s">
        <v>890</v>
      </c>
      <c r="E713" s="7" t="s">
        <v>20</v>
      </c>
      <c r="F713" t="s">
        <v>21</v>
      </c>
      <c r="G713" t="s">
        <v>792</v>
      </c>
      <c r="H713" s="5">
        <v>27</v>
      </c>
      <c r="I713" s="5" t="s">
        <v>9</v>
      </c>
      <c r="J713">
        <v>27</v>
      </c>
      <c r="K713" s="13">
        <v>3000</v>
      </c>
      <c r="L713" s="13">
        <v>115.38461538461539</v>
      </c>
      <c r="M713" s="14">
        <v>26</v>
      </c>
      <c r="N713" s="15">
        <v>59.99</v>
      </c>
      <c r="O713" s="27" t="s">
        <v>1674</v>
      </c>
      <c r="P713" s="6">
        <v>19.996666666666666</v>
      </c>
      <c r="Q713" s="6">
        <v>2.3073076923076923</v>
      </c>
      <c r="R713" s="22"/>
      <c r="S713" s="23"/>
    </row>
    <row r="714" spans="1:19" x14ac:dyDescent="0.25">
      <c r="A714" t="s">
        <v>23</v>
      </c>
      <c r="B714" t="s">
        <v>18</v>
      </c>
      <c r="D714" s="23" t="s">
        <v>890</v>
      </c>
      <c r="E714" s="7" t="s">
        <v>25</v>
      </c>
      <c r="F714" t="s">
        <v>21</v>
      </c>
      <c r="G714" t="s">
        <v>792</v>
      </c>
      <c r="H714" s="5">
        <v>26</v>
      </c>
      <c r="I714" s="5" t="s">
        <v>9</v>
      </c>
      <c r="J714">
        <v>26</v>
      </c>
      <c r="K714" s="8">
        <v>1100</v>
      </c>
      <c r="L714" s="8">
        <v>42.307692307692307</v>
      </c>
      <c r="M714" s="9">
        <v>26</v>
      </c>
      <c r="N714" s="10">
        <v>59.97</v>
      </c>
      <c r="O714" s="23" t="s">
        <v>1675</v>
      </c>
      <c r="P714" s="6">
        <v>54.518181818181823</v>
      </c>
      <c r="Q714" s="6">
        <v>2.3065384615384614</v>
      </c>
      <c r="R714" s="18"/>
      <c r="S714" s="21"/>
    </row>
    <row r="715" spans="1:19" x14ac:dyDescent="0.25">
      <c r="A715" t="s">
        <v>23</v>
      </c>
      <c r="B715" t="s">
        <v>18</v>
      </c>
      <c r="D715" s="27" t="s">
        <v>890</v>
      </c>
      <c r="E715" s="7" t="s">
        <v>25</v>
      </c>
      <c r="F715" t="s">
        <v>21</v>
      </c>
      <c r="G715" t="s">
        <v>792</v>
      </c>
      <c r="H715" s="5">
        <v>26</v>
      </c>
      <c r="I715" s="5" t="s">
        <v>9</v>
      </c>
      <c r="J715">
        <v>26</v>
      </c>
      <c r="K715" s="13">
        <v>2000</v>
      </c>
      <c r="L715" s="13">
        <v>100</v>
      </c>
      <c r="M715" s="14">
        <v>20</v>
      </c>
      <c r="N715" s="15">
        <v>59.88</v>
      </c>
      <c r="O715" s="27" t="s">
        <v>1676</v>
      </c>
      <c r="P715" s="6">
        <v>29.94</v>
      </c>
      <c r="Q715" s="6">
        <v>2.9940000000000002</v>
      </c>
      <c r="R715" s="22"/>
      <c r="S715" s="23"/>
    </row>
    <row r="716" spans="1:19" x14ac:dyDescent="0.25">
      <c r="A716" t="s">
        <v>23</v>
      </c>
      <c r="B716" t="s">
        <v>18</v>
      </c>
      <c r="D716" s="7" t="s">
        <v>890</v>
      </c>
      <c r="E716" s="7" t="s">
        <v>37</v>
      </c>
      <c r="F716" t="s">
        <v>21</v>
      </c>
      <c r="G716" t="s">
        <v>792</v>
      </c>
      <c r="H716" s="5">
        <v>26</v>
      </c>
      <c r="I716" s="5" t="s">
        <v>9</v>
      </c>
      <c r="J716">
        <v>26</v>
      </c>
      <c r="K716" s="8">
        <v>2240</v>
      </c>
      <c r="L716" s="8">
        <v>82.962962962962962</v>
      </c>
      <c r="M716" s="9">
        <v>27</v>
      </c>
      <c r="N716" s="10">
        <v>59.74</v>
      </c>
      <c r="O716" s="11" t="s">
        <v>1356</v>
      </c>
      <c r="P716" s="6">
        <v>26.669642857142858</v>
      </c>
      <c r="Q716" s="6">
        <v>2.2125925925925927</v>
      </c>
      <c r="R716" s="26"/>
      <c r="S716" s="27"/>
    </row>
    <row r="717" spans="1:19" x14ac:dyDescent="0.25">
      <c r="A717" t="s">
        <v>23</v>
      </c>
      <c r="B717" t="s">
        <v>18</v>
      </c>
      <c r="D717" s="21" t="s">
        <v>890</v>
      </c>
      <c r="E717" s="7" t="s">
        <v>25</v>
      </c>
      <c r="F717" t="s">
        <v>21</v>
      </c>
      <c r="G717" t="s">
        <v>792</v>
      </c>
      <c r="H717" s="5">
        <v>30</v>
      </c>
      <c r="I717" s="5" t="s">
        <v>9</v>
      </c>
      <c r="J717">
        <v>30</v>
      </c>
      <c r="K717" s="13">
        <v>9089</v>
      </c>
      <c r="L717" s="13">
        <v>110.84146341463415</v>
      </c>
      <c r="M717" s="14">
        <v>82</v>
      </c>
      <c r="N717" s="15">
        <v>59</v>
      </c>
      <c r="O717" s="21" t="s">
        <v>1677</v>
      </c>
      <c r="P717" s="6">
        <v>6.4913631862691163</v>
      </c>
      <c r="Q717" s="6">
        <v>0.71951219512195119</v>
      </c>
      <c r="R717" s="22"/>
      <c r="S717" s="23"/>
    </row>
    <row r="718" spans="1:19" x14ac:dyDescent="0.25">
      <c r="A718" t="s">
        <v>23</v>
      </c>
      <c r="B718" t="s">
        <v>18</v>
      </c>
      <c r="D718" s="25" t="s">
        <v>890</v>
      </c>
      <c r="E718" s="7" t="s">
        <v>25</v>
      </c>
      <c r="F718" t="s">
        <v>21</v>
      </c>
      <c r="G718" t="s">
        <v>792</v>
      </c>
      <c r="H718" s="5">
        <v>26</v>
      </c>
      <c r="I718" s="5" t="s">
        <v>9</v>
      </c>
      <c r="J718">
        <v>26</v>
      </c>
      <c r="K718" s="8">
        <v>1700</v>
      </c>
      <c r="L718" s="8">
        <v>100</v>
      </c>
      <c r="M718" s="9">
        <v>17</v>
      </c>
      <c r="N718" s="10">
        <v>59</v>
      </c>
      <c r="O718" s="25" t="s">
        <v>1335</v>
      </c>
      <c r="P718" s="6">
        <v>34.705882352941174</v>
      </c>
      <c r="Q718" s="6">
        <v>3.4705882352941178</v>
      </c>
      <c r="R718" s="26"/>
      <c r="S718" s="27"/>
    </row>
    <row r="719" spans="1:19" x14ac:dyDescent="0.25">
      <c r="A719" t="s">
        <v>23</v>
      </c>
      <c r="B719" t="s">
        <v>18</v>
      </c>
      <c r="D719" s="7" t="s">
        <v>890</v>
      </c>
      <c r="E719" s="7" t="s">
        <v>20</v>
      </c>
      <c r="F719" t="s">
        <v>21</v>
      </c>
      <c r="G719" t="s">
        <v>792</v>
      </c>
      <c r="H719" s="5">
        <v>27</v>
      </c>
      <c r="I719" s="5" t="s">
        <v>9</v>
      </c>
      <c r="J719">
        <v>27</v>
      </c>
      <c r="K719" s="8">
        <v>3819</v>
      </c>
      <c r="L719" s="8">
        <v>90.928571428571431</v>
      </c>
      <c r="M719" s="9">
        <v>42</v>
      </c>
      <c r="N719" s="10">
        <v>57.25</v>
      </c>
      <c r="O719" s="11" t="s">
        <v>1395</v>
      </c>
      <c r="P719" s="6">
        <v>14.99083529719822</v>
      </c>
      <c r="Q719" s="6">
        <v>1.3630952380952381</v>
      </c>
      <c r="R719" s="22"/>
      <c r="S719" s="23"/>
    </row>
    <row r="720" spans="1:19" x14ac:dyDescent="0.25">
      <c r="A720" t="s">
        <v>23</v>
      </c>
      <c r="B720" t="s">
        <v>18</v>
      </c>
      <c r="D720" s="12" t="s">
        <v>890</v>
      </c>
      <c r="E720" s="7" t="s">
        <v>20</v>
      </c>
      <c r="F720" t="s">
        <v>21</v>
      </c>
      <c r="G720" t="s">
        <v>792</v>
      </c>
      <c r="H720" s="5">
        <v>26</v>
      </c>
      <c r="I720" s="5" t="s">
        <v>9</v>
      </c>
      <c r="J720">
        <v>26</v>
      </c>
      <c r="K720" s="13">
        <v>2529</v>
      </c>
      <c r="L720" s="13">
        <v>97.269230769230774</v>
      </c>
      <c r="M720" s="14">
        <v>26</v>
      </c>
      <c r="N720" s="15">
        <v>57.125</v>
      </c>
      <c r="O720" s="16" t="s">
        <v>1366</v>
      </c>
      <c r="P720" s="6">
        <v>22.587979438513248</v>
      </c>
      <c r="Q720" s="6">
        <v>2.1971153846153846</v>
      </c>
      <c r="R720" s="26"/>
      <c r="S720" s="27"/>
    </row>
    <row r="721" spans="1:19" x14ac:dyDescent="0.25">
      <c r="A721" t="s">
        <v>23</v>
      </c>
      <c r="B721" t="s">
        <v>18</v>
      </c>
      <c r="D721" s="12" t="s">
        <v>890</v>
      </c>
      <c r="E721" s="7" t="s">
        <v>20</v>
      </c>
      <c r="F721" t="s">
        <v>21</v>
      </c>
      <c r="G721" t="s">
        <v>792</v>
      </c>
      <c r="H721" s="5">
        <v>26</v>
      </c>
      <c r="I721" s="5" t="s">
        <v>9</v>
      </c>
      <c r="J721">
        <v>26</v>
      </c>
      <c r="K721" s="13">
        <v>1700</v>
      </c>
      <c r="L721" s="13">
        <v>100</v>
      </c>
      <c r="M721" s="14">
        <v>17</v>
      </c>
      <c r="N721" s="15">
        <v>54</v>
      </c>
      <c r="O721" s="16" t="s">
        <v>1335</v>
      </c>
      <c r="P721" s="6">
        <v>31.764705882352938</v>
      </c>
      <c r="Q721" s="6">
        <v>3.1764705882352939</v>
      </c>
      <c r="R721" s="7"/>
      <c r="S721" s="23"/>
    </row>
    <row r="722" spans="1:19" x14ac:dyDescent="0.25">
      <c r="A722" t="s">
        <v>23</v>
      </c>
      <c r="B722" t="s">
        <v>18</v>
      </c>
      <c r="D722" s="25" t="s">
        <v>890</v>
      </c>
      <c r="E722" s="7" t="s">
        <v>25</v>
      </c>
      <c r="F722" t="s">
        <v>21</v>
      </c>
      <c r="G722" t="s">
        <v>792</v>
      </c>
      <c r="H722" s="5">
        <v>26</v>
      </c>
      <c r="I722" s="5" t="s">
        <v>9</v>
      </c>
      <c r="J722">
        <v>26</v>
      </c>
      <c r="K722" s="8">
        <v>2500</v>
      </c>
      <c r="L722" s="8">
        <v>104.16666666666667</v>
      </c>
      <c r="M722" s="9">
        <v>24</v>
      </c>
      <c r="N722" s="10">
        <v>52.99</v>
      </c>
      <c r="O722" s="25" t="s">
        <v>1679</v>
      </c>
      <c r="P722" s="6">
        <v>21.195999999999998</v>
      </c>
      <c r="Q722" s="6">
        <v>2.2079166666666667</v>
      </c>
      <c r="R722" s="26"/>
      <c r="S722" s="27"/>
    </row>
    <row r="723" spans="1:19" x14ac:dyDescent="0.25">
      <c r="A723" t="s">
        <v>23</v>
      </c>
      <c r="B723" t="s">
        <v>18</v>
      </c>
      <c r="D723" s="21" t="s">
        <v>890</v>
      </c>
      <c r="E723" s="7" t="s">
        <v>25</v>
      </c>
      <c r="F723" t="s">
        <v>21</v>
      </c>
      <c r="G723" t="s">
        <v>792</v>
      </c>
      <c r="H723" s="5">
        <v>26</v>
      </c>
      <c r="I723" s="5" t="s">
        <v>9</v>
      </c>
      <c r="J723">
        <v>26</v>
      </c>
      <c r="K723" s="13">
        <v>1500</v>
      </c>
      <c r="L723" s="13">
        <v>83.333333333333329</v>
      </c>
      <c r="M723" s="14">
        <v>18</v>
      </c>
      <c r="N723" s="15">
        <v>52.57</v>
      </c>
      <c r="O723" s="21" t="s">
        <v>1680</v>
      </c>
      <c r="P723" s="6">
        <v>35.046666666666667</v>
      </c>
      <c r="Q723" s="6">
        <v>2.9205555555555556</v>
      </c>
      <c r="R723" s="22"/>
      <c r="S723" s="23"/>
    </row>
    <row r="724" spans="1:19" x14ac:dyDescent="0.25">
      <c r="A724" t="s">
        <v>23</v>
      </c>
      <c r="B724" t="s">
        <v>18</v>
      </c>
      <c r="D724" s="7" t="s">
        <v>890</v>
      </c>
      <c r="E724" s="7" t="s">
        <v>37</v>
      </c>
      <c r="F724" t="s">
        <v>21</v>
      </c>
      <c r="G724" t="s">
        <v>792</v>
      </c>
      <c r="H724" s="5">
        <v>26</v>
      </c>
      <c r="I724" s="5" t="s">
        <v>9</v>
      </c>
      <c r="J724">
        <v>26</v>
      </c>
      <c r="K724" s="8">
        <v>1500</v>
      </c>
      <c r="L724" s="8">
        <v>83.333333333333329</v>
      </c>
      <c r="M724" s="9">
        <v>18</v>
      </c>
      <c r="N724" s="10">
        <v>51.95</v>
      </c>
      <c r="O724" s="11" t="s">
        <v>1331</v>
      </c>
      <c r="P724" s="6">
        <v>34.633333333333333</v>
      </c>
      <c r="Q724" s="6">
        <v>2.8861111111111111</v>
      </c>
      <c r="R724" s="26"/>
      <c r="S724" s="27"/>
    </row>
    <row r="725" spans="1:19" x14ac:dyDescent="0.25">
      <c r="A725" t="s">
        <v>23</v>
      </c>
      <c r="B725" t="s">
        <v>18</v>
      </c>
      <c r="D725" s="12" t="s">
        <v>890</v>
      </c>
      <c r="E725" s="7" t="s">
        <v>25</v>
      </c>
      <c r="F725" t="s">
        <v>21</v>
      </c>
      <c r="G725" t="s">
        <v>792</v>
      </c>
      <c r="H725" s="5">
        <v>26</v>
      </c>
      <c r="I725" s="5" t="s">
        <v>9</v>
      </c>
      <c r="J725">
        <v>26</v>
      </c>
      <c r="K725" s="13">
        <v>1100</v>
      </c>
      <c r="L725" s="13">
        <v>42.307692307692307</v>
      </c>
      <c r="M725" s="14">
        <v>26</v>
      </c>
      <c r="N725" s="15">
        <v>49.99</v>
      </c>
      <c r="O725" s="16" t="s">
        <v>1322</v>
      </c>
      <c r="P725" s="6">
        <v>45.445454545454545</v>
      </c>
      <c r="Q725" s="6">
        <v>1.9226923076923077</v>
      </c>
      <c r="R725" s="22"/>
      <c r="S725" s="23"/>
    </row>
    <row r="726" spans="1:19" x14ac:dyDescent="0.25">
      <c r="A726" t="s">
        <v>23</v>
      </c>
      <c r="B726" t="s">
        <v>18</v>
      </c>
      <c r="D726" s="23" t="s">
        <v>890</v>
      </c>
      <c r="E726" s="7" t="s">
        <v>25</v>
      </c>
      <c r="F726" t="s">
        <v>21</v>
      </c>
      <c r="G726" t="s">
        <v>792</v>
      </c>
      <c r="H726" s="5">
        <v>26</v>
      </c>
      <c r="I726" s="5" t="s">
        <v>9</v>
      </c>
      <c r="J726">
        <v>26</v>
      </c>
      <c r="K726" s="8">
        <v>1100</v>
      </c>
      <c r="L726" s="8">
        <v>42.307692307692307</v>
      </c>
      <c r="M726" s="9">
        <v>26</v>
      </c>
      <c r="N726" s="10">
        <v>49.99</v>
      </c>
      <c r="O726" s="23" t="s">
        <v>1681</v>
      </c>
      <c r="P726" s="6">
        <v>45.445454545454545</v>
      </c>
      <c r="Q726" s="6">
        <v>1.9226923076923077</v>
      </c>
      <c r="R726" s="18"/>
      <c r="S726" s="21"/>
    </row>
    <row r="727" spans="1:19" x14ac:dyDescent="0.25">
      <c r="A727" t="s">
        <v>23</v>
      </c>
      <c r="B727" t="s">
        <v>18</v>
      </c>
      <c r="D727" s="12" t="s">
        <v>890</v>
      </c>
      <c r="E727" s="7" t="s">
        <v>20</v>
      </c>
      <c r="F727" t="s">
        <v>21</v>
      </c>
      <c r="G727" t="s">
        <v>792</v>
      </c>
      <c r="H727" s="5">
        <v>26</v>
      </c>
      <c r="I727" s="5" t="s">
        <v>9</v>
      </c>
      <c r="J727">
        <v>26</v>
      </c>
      <c r="K727" s="13">
        <v>2529</v>
      </c>
      <c r="L727" s="13">
        <v>97.269230769230774</v>
      </c>
      <c r="M727" s="14">
        <v>26</v>
      </c>
      <c r="N727" s="15">
        <v>49.75</v>
      </c>
      <c r="O727" s="16" t="s">
        <v>1365</v>
      </c>
      <c r="P727" s="6">
        <v>19.671807038355084</v>
      </c>
      <c r="Q727" s="6">
        <v>1.9134615384615385</v>
      </c>
      <c r="R727" s="22"/>
      <c r="S727" s="23"/>
    </row>
    <row r="728" spans="1:19" x14ac:dyDescent="0.25">
      <c r="A728" t="s">
        <v>23</v>
      </c>
      <c r="B728" t="s">
        <v>18</v>
      </c>
      <c r="D728" s="23" t="s">
        <v>890</v>
      </c>
      <c r="E728" s="7" t="s">
        <v>25</v>
      </c>
      <c r="F728" t="s">
        <v>21</v>
      </c>
      <c r="G728" t="s">
        <v>792</v>
      </c>
      <c r="H728" s="5">
        <v>29</v>
      </c>
      <c r="I728" s="5" t="s">
        <v>9</v>
      </c>
      <c r="J728">
        <v>29</v>
      </c>
      <c r="K728" s="8">
        <v>8599</v>
      </c>
      <c r="L728" s="8">
        <v>104.86585365853658</v>
      </c>
      <c r="M728" s="9">
        <v>82</v>
      </c>
      <c r="N728" s="10">
        <v>48</v>
      </c>
      <c r="O728" s="23" t="s">
        <v>1682</v>
      </c>
      <c r="P728" s="6">
        <v>5.5820444237702063</v>
      </c>
      <c r="Q728" s="6">
        <v>0.58536585365853655</v>
      </c>
      <c r="R728" s="18"/>
      <c r="S728" s="21"/>
    </row>
    <row r="729" spans="1:19" x14ac:dyDescent="0.25">
      <c r="A729" t="s">
        <v>23</v>
      </c>
      <c r="B729" t="s">
        <v>18</v>
      </c>
      <c r="D729" s="21" t="s">
        <v>890</v>
      </c>
      <c r="E729" s="7" t="s">
        <v>25</v>
      </c>
      <c r="F729" t="s">
        <v>21</v>
      </c>
      <c r="G729" t="s">
        <v>792</v>
      </c>
      <c r="H729" s="5">
        <v>29</v>
      </c>
      <c r="I729" s="5" t="s">
        <v>9</v>
      </c>
      <c r="J729">
        <v>29</v>
      </c>
      <c r="K729" s="13">
        <v>7469</v>
      </c>
      <c r="L729" s="13">
        <v>114.9076923076923</v>
      </c>
      <c r="M729" s="14">
        <v>65</v>
      </c>
      <c r="N729" s="15">
        <v>48</v>
      </c>
      <c r="O729" s="21" t="s">
        <v>1683</v>
      </c>
      <c r="P729" s="6">
        <v>6.426563127594056</v>
      </c>
      <c r="Q729" s="6">
        <v>0.7384615384615385</v>
      </c>
      <c r="R729" s="22"/>
      <c r="S729" s="23"/>
    </row>
    <row r="730" spans="1:19" x14ac:dyDescent="0.25">
      <c r="A730" t="s">
        <v>23</v>
      </c>
      <c r="B730" t="s">
        <v>18</v>
      </c>
      <c r="D730" s="23" t="s">
        <v>890</v>
      </c>
      <c r="E730" s="7" t="s">
        <v>25</v>
      </c>
      <c r="F730" t="s">
        <v>21</v>
      </c>
      <c r="G730" t="s">
        <v>792</v>
      </c>
      <c r="H730" s="5">
        <v>27</v>
      </c>
      <c r="I730" s="5" t="s">
        <v>9</v>
      </c>
      <c r="J730">
        <v>27</v>
      </c>
      <c r="K730" s="8">
        <v>2933</v>
      </c>
      <c r="L730" s="8">
        <v>97.766666666666666</v>
      </c>
      <c r="M730" s="9">
        <v>30</v>
      </c>
      <c r="N730" s="10">
        <v>48</v>
      </c>
      <c r="O730" s="23" t="s">
        <v>1684</v>
      </c>
      <c r="P730" s="6">
        <v>16.365496079099898</v>
      </c>
      <c r="Q730" s="6">
        <v>1.6</v>
      </c>
      <c r="R730" s="18"/>
      <c r="S730" s="21"/>
    </row>
    <row r="731" spans="1:19" x14ac:dyDescent="0.25">
      <c r="A731" t="s">
        <v>23</v>
      </c>
      <c r="B731" t="s">
        <v>18</v>
      </c>
      <c r="D731" s="27" t="s">
        <v>890</v>
      </c>
      <c r="E731" s="7" t="s">
        <v>37</v>
      </c>
      <c r="F731" t="s">
        <v>21</v>
      </c>
      <c r="G731" t="s">
        <v>792</v>
      </c>
      <c r="H731" s="5">
        <v>26</v>
      </c>
      <c r="I731" s="5" t="s">
        <v>9</v>
      </c>
      <c r="J731">
        <v>26</v>
      </c>
      <c r="K731" s="13">
        <v>2700</v>
      </c>
      <c r="L731" s="13">
        <v>90</v>
      </c>
      <c r="M731" s="14">
        <v>30</v>
      </c>
      <c r="N731" s="15">
        <v>48</v>
      </c>
      <c r="O731" s="27" t="s">
        <v>1685</v>
      </c>
      <c r="P731" s="6">
        <v>17.777777777777779</v>
      </c>
      <c r="Q731" s="6">
        <v>1.6</v>
      </c>
      <c r="R731" s="24"/>
      <c r="S731" s="25"/>
    </row>
    <row r="732" spans="1:19" x14ac:dyDescent="0.25">
      <c r="A732" t="s">
        <v>23</v>
      </c>
      <c r="B732" t="s">
        <v>18</v>
      </c>
      <c r="D732" s="7" t="s">
        <v>890</v>
      </c>
      <c r="E732" s="7" t="s">
        <v>25</v>
      </c>
      <c r="F732" t="s">
        <v>21</v>
      </c>
      <c r="G732" t="s">
        <v>792</v>
      </c>
      <c r="H732" s="5">
        <v>27</v>
      </c>
      <c r="I732" s="5" t="s">
        <v>9</v>
      </c>
      <c r="J732">
        <v>27</v>
      </c>
      <c r="K732" s="8">
        <v>3000</v>
      </c>
      <c r="L732" s="8">
        <v>60</v>
      </c>
      <c r="M732" s="9">
        <v>50</v>
      </c>
      <c r="N732" s="10">
        <v>47.8</v>
      </c>
      <c r="O732" s="11" t="s">
        <v>1374</v>
      </c>
      <c r="P732" s="6">
        <v>15.933333333333334</v>
      </c>
      <c r="Q732" s="6">
        <v>0.95599999999999996</v>
      </c>
      <c r="R732" s="18"/>
      <c r="S732" s="21"/>
    </row>
    <row r="733" spans="1:19" x14ac:dyDescent="0.25">
      <c r="A733" t="s">
        <v>23</v>
      </c>
      <c r="B733" t="s">
        <v>18</v>
      </c>
      <c r="D733" s="27" t="s">
        <v>890</v>
      </c>
      <c r="E733" s="7" t="s">
        <v>37</v>
      </c>
      <c r="F733" t="s">
        <v>21</v>
      </c>
      <c r="G733" t="s">
        <v>792</v>
      </c>
      <c r="H733" s="5">
        <v>26</v>
      </c>
      <c r="I733" s="5" t="s">
        <v>9</v>
      </c>
      <c r="J733">
        <v>26</v>
      </c>
      <c r="K733" s="13">
        <v>1050</v>
      </c>
      <c r="L733" s="13">
        <v>70</v>
      </c>
      <c r="M733" s="14">
        <v>15</v>
      </c>
      <c r="N733" s="15">
        <v>47.5</v>
      </c>
      <c r="O733" s="27" t="s">
        <v>1686</v>
      </c>
      <c r="P733" s="6">
        <v>45.238095238095234</v>
      </c>
      <c r="Q733" s="6">
        <v>3.1666666666666665</v>
      </c>
      <c r="R733" s="24"/>
      <c r="S733" s="25"/>
    </row>
    <row r="734" spans="1:19" x14ac:dyDescent="0.25">
      <c r="A734" t="s">
        <v>23</v>
      </c>
      <c r="B734" t="s">
        <v>18</v>
      </c>
      <c r="D734" s="25" t="s">
        <v>890</v>
      </c>
      <c r="E734" s="7" t="s">
        <v>20</v>
      </c>
      <c r="F734" t="s">
        <v>21</v>
      </c>
      <c r="G734" t="s">
        <v>792</v>
      </c>
      <c r="H734" s="5">
        <v>26</v>
      </c>
      <c r="I734" s="5" t="s">
        <v>9</v>
      </c>
      <c r="J734">
        <v>26</v>
      </c>
      <c r="K734" s="8">
        <v>1500</v>
      </c>
      <c r="L734" s="8">
        <v>100</v>
      </c>
      <c r="M734" s="9">
        <v>15</v>
      </c>
      <c r="N734" s="10">
        <v>46.99</v>
      </c>
      <c r="O734" s="25" t="s">
        <v>1687</v>
      </c>
      <c r="P734" s="6">
        <v>31.326666666666668</v>
      </c>
      <c r="Q734" s="6">
        <v>3.1326666666666667</v>
      </c>
      <c r="R734" s="18"/>
      <c r="S734" s="21"/>
    </row>
    <row r="735" spans="1:19" x14ac:dyDescent="0.25">
      <c r="A735" t="s">
        <v>23</v>
      </c>
      <c r="B735" t="s">
        <v>18</v>
      </c>
      <c r="D735" s="21" t="s">
        <v>890</v>
      </c>
      <c r="E735" s="7" t="s">
        <v>25</v>
      </c>
      <c r="F735" t="s">
        <v>21</v>
      </c>
      <c r="G735" t="s">
        <v>792</v>
      </c>
      <c r="H735" s="5">
        <v>26</v>
      </c>
      <c r="I735" s="5" t="s">
        <v>9</v>
      </c>
      <c r="J735">
        <v>26</v>
      </c>
      <c r="K735" s="13">
        <v>2600</v>
      </c>
      <c r="L735" s="13">
        <v>74.285714285714292</v>
      </c>
      <c r="M735" s="14">
        <v>35</v>
      </c>
      <c r="N735" s="15">
        <v>44.62</v>
      </c>
      <c r="O735" s="21" t="s">
        <v>1688</v>
      </c>
      <c r="P735" s="6">
        <v>17.161538461538459</v>
      </c>
      <c r="Q735" s="6">
        <v>1.2748571428571427</v>
      </c>
      <c r="R735" s="7"/>
      <c r="S735" s="11"/>
    </row>
    <row r="736" spans="1:19" x14ac:dyDescent="0.25">
      <c r="A736" t="s">
        <v>23</v>
      </c>
      <c r="B736" t="s">
        <v>18</v>
      </c>
      <c r="D736" s="23" t="s">
        <v>890</v>
      </c>
      <c r="E736" s="7" t="s">
        <v>25</v>
      </c>
      <c r="F736" t="s">
        <v>21</v>
      </c>
      <c r="G736" t="s">
        <v>792</v>
      </c>
      <c r="H736" s="5">
        <v>28</v>
      </c>
      <c r="I736" s="5" t="s">
        <v>9</v>
      </c>
      <c r="J736">
        <v>28</v>
      </c>
      <c r="K736" s="8">
        <v>6645</v>
      </c>
      <c r="L736" s="8">
        <v>120.81818181818181</v>
      </c>
      <c r="M736" s="9">
        <v>55</v>
      </c>
      <c r="N736" s="10">
        <v>44</v>
      </c>
      <c r="O736" s="23" t="s">
        <v>1689</v>
      </c>
      <c r="P736" s="6">
        <v>6.6215199398043643</v>
      </c>
      <c r="Q736" s="6">
        <v>0.8</v>
      </c>
      <c r="R736" s="18"/>
      <c r="S736" s="21"/>
    </row>
    <row r="737" spans="1:19" x14ac:dyDescent="0.25">
      <c r="A737" t="s">
        <v>23</v>
      </c>
      <c r="B737" t="s">
        <v>18</v>
      </c>
      <c r="D737" s="21" t="s">
        <v>890</v>
      </c>
      <c r="E737" s="7" t="s">
        <v>25</v>
      </c>
      <c r="F737" t="s">
        <v>21</v>
      </c>
      <c r="G737" t="s">
        <v>792</v>
      </c>
      <c r="H737" s="5">
        <v>27</v>
      </c>
      <c r="I737" s="5" t="s">
        <v>9</v>
      </c>
      <c r="J737">
        <v>27</v>
      </c>
      <c r="K737" s="13">
        <v>3060</v>
      </c>
      <c r="L737" s="13">
        <v>102</v>
      </c>
      <c r="M737" s="14">
        <v>30</v>
      </c>
      <c r="N737" s="15">
        <v>44</v>
      </c>
      <c r="O737" s="21" t="s">
        <v>1690</v>
      </c>
      <c r="P737" s="6">
        <v>14.37908496732026</v>
      </c>
      <c r="Q737" s="6">
        <v>1.4666666666666666</v>
      </c>
      <c r="R737" s="22"/>
      <c r="S737" s="23"/>
    </row>
    <row r="738" spans="1:19" x14ac:dyDescent="0.25">
      <c r="A738" t="s">
        <v>23</v>
      </c>
      <c r="B738" t="s">
        <v>18</v>
      </c>
      <c r="D738" s="23" t="s">
        <v>890</v>
      </c>
      <c r="E738" s="7" t="s">
        <v>25</v>
      </c>
      <c r="F738" t="s">
        <v>21</v>
      </c>
      <c r="G738" t="s">
        <v>792</v>
      </c>
      <c r="H738" s="5">
        <v>27</v>
      </c>
      <c r="I738" s="5" t="s">
        <v>9</v>
      </c>
      <c r="J738">
        <v>27</v>
      </c>
      <c r="K738" s="8">
        <v>4000</v>
      </c>
      <c r="L738" s="8">
        <v>80</v>
      </c>
      <c r="M738" s="9">
        <v>50</v>
      </c>
      <c r="N738" s="10">
        <v>42.99</v>
      </c>
      <c r="O738" s="23" t="s">
        <v>1691</v>
      </c>
      <c r="P738" s="6">
        <v>10.7475</v>
      </c>
      <c r="Q738" s="6">
        <v>0.85980000000000001</v>
      </c>
      <c r="R738" s="18"/>
      <c r="S738" s="21"/>
    </row>
    <row r="739" spans="1:19" x14ac:dyDescent="0.25">
      <c r="A739" t="s">
        <v>23</v>
      </c>
      <c r="B739" t="s">
        <v>18</v>
      </c>
      <c r="D739" s="27" t="s">
        <v>890</v>
      </c>
      <c r="E739" s="7" t="s">
        <v>25</v>
      </c>
      <c r="F739" t="s">
        <v>21</v>
      </c>
      <c r="G739" t="s">
        <v>792</v>
      </c>
      <c r="H739" s="5">
        <v>26</v>
      </c>
      <c r="I739" s="5" t="s">
        <v>9</v>
      </c>
      <c r="J739">
        <v>26</v>
      </c>
      <c r="K739" s="13">
        <v>1550</v>
      </c>
      <c r="L739" s="13">
        <v>81.578947368421055</v>
      </c>
      <c r="M739" s="14">
        <v>19</v>
      </c>
      <c r="N739" s="15">
        <v>42.99</v>
      </c>
      <c r="O739" s="27" t="s">
        <v>1692</v>
      </c>
      <c r="P739" s="6">
        <v>27.735483870967744</v>
      </c>
      <c r="Q739" s="6">
        <v>2.2626315789473685</v>
      </c>
      <c r="R739" s="22"/>
      <c r="S739" s="23"/>
    </row>
    <row r="740" spans="1:19" x14ac:dyDescent="0.25">
      <c r="A740" t="s">
        <v>23</v>
      </c>
      <c r="B740" t="s">
        <v>18</v>
      </c>
      <c r="D740" s="7" t="s">
        <v>890</v>
      </c>
      <c r="E740" s="7" t="s">
        <v>37</v>
      </c>
      <c r="F740" t="s">
        <v>21</v>
      </c>
      <c r="G740" t="s">
        <v>792</v>
      </c>
      <c r="H740" s="5">
        <v>26</v>
      </c>
      <c r="I740" s="5" t="s">
        <v>9</v>
      </c>
      <c r="J740">
        <v>26</v>
      </c>
      <c r="K740" s="8">
        <v>1824</v>
      </c>
      <c r="L740" s="8">
        <v>79.304347826086953</v>
      </c>
      <c r="M740" s="9">
        <v>23</v>
      </c>
      <c r="N740" s="10">
        <v>41.8</v>
      </c>
      <c r="O740" s="7" t="s">
        <v>1338</v>
      </c>
      <c r="P740" s="6">
        <v>22.916666666666664</v>
      </c>
      <c r="Q740" s="6">
        <v>1.817391304347826</v>
      </c>
      <c r="R740" s="12"/>
      <c r="S740" s="12"/>
    </row>
    <row r="741" spans="1:19" x14ac:dyDescent="0.25">
      <c r="A741" t="s">
        <v>23</v>
      </c>
      <c r="B741" t="s">
        <v>18</v>
      </c>
      <c r="D741" s="21" t="s">
        <v>890</v>
      </c>
      <c r="E741" s="7" t="s">
        <v>25</v>
      </c>
      <c r="F741" t="s">
        <v>21</v>
      </c>
      <c r="G741" t="s">
        <v>792</v>
      </c>
      <c r="H741" s="5">
        <v>30</v>
      </c>
      <c r="I741" s="5" t="s">
        <v>9</v>
      </c>
      <c r="J741">
        <v>30</v>
      </c>
      <c r="K741" s="13">
        <v>9037</v>
      </c>
      <c r="L741" s="13">
        <v>110.20731707317073</v>
      </c>
      <c r="M741" s="14">
        <v>82</v>
      </c>
      <c r="N741" s="15">
        <v>40</v>
      </c>
      <c r="O741" s="21" t="s">
        <v>1693</v>
      </c>
      <c r="P741" s="6">
        <v>4.426247648555937</v>
      </c>
      <c r="Q741" s="6">
        <v>0.48780487804878048</v>
      </c>
      <c r="R741" s="22"/>
      <c r="S741" s="23"/>
    </row>
    <row r="742" spans="1:19" x14ac:dyDescent="0.25">
      <c r="A742" t="s">
        <v>23</v>
      </c>
      <c r="B742" t="s">
        <v>18</v>
      </c>
      <c r="D742" s="23" t="s">
        <v>890</v>
      </c>
      <c r="E742" s="7" t="s">
        <v>25</v>
      </c>
      <c r="F742" t="s">
        <v>21</v>
      </c>
      <c r="G742" t="s">
        <v>792</v>
      </c>
      <c r="H742" s="5">
        <v>26</v>
      </c>
      <c r="I742" s="5" t="s">
        <v>9</v>
      </c>
      <c r="J742">
        <v>26</v>
      </c>
      <c r="K742" s="8">
        <v>1700</v>
      </c>
      <c r="L742" s="8">
        <v>85</v>
      </c>
      <c r="M742" s="9">
        <v>20</v>
      </c>
      <c r="N742" s="10">
        <v>39.99</v>
      </c>
      <c r="O742" s="23" t="s">
        <v>1694</v>
      </c>
      <c r="P742" s="6">
        <v>23.523529411764706</v>
      </c>
      <c r="Q742" s="6">
        <v>1.9995000000000001</v>
      </c>
      <c r="R742" s="26"/>
      <c r="S742" s="27"/>
    </row>
    <row r="743" spans="1:19" x14ac:dyDescent="0.25">
      <c r="A743" t="s">
        <v>23</v>
      </c>
      <c r="B743" t="s">
        <v>18</v>
      </c>
      <c r="D743" s="21" t="s">
        <v>890</v>
      </c>
      <c r="E743" s="7" t="s">
        <v>25</v>
      </c>
      <c r="F743" t="s">
        <v>21</v>
      </c>
      <c r="G743" t="s">
        <v>792</v>
      </c>
      <c r="H743" s="5">
        <v>26</v>
      </c>
      <c r="I743" s="5" t="s">
        <v>9</v>
      </c>
      <c r="J743">
        <v>26</v>
      </c>
      <c r="K743" s="13">
        <v>2588</v>
      </c>
      <c r="L743" s="13">
        <v>103.52</v>
      </c>
      <c r="M743" s="14">
        <v>25</v>
      </c>
      <c r="N743" s="15">
        <v>39.99</v>
      </c>
      <c r="O743" s="21" t="s">
        <v>1695</v>
      </c>
      <c r="P743" s="6">
        <v>15.45208655332303</v>
      </c>
      <c r="Q743" s="6">
        <v>1.5996000000000001</v>
      </c>
      <c r="R743" s="24"/>
      <c r="S743" s="25"/>
    </row>
    <row r="744" spans="1:19" x14ac:dyDescent="0.25">
      <c r="A744" t="s">
        <v>23</v>
      </c>
      <c r="B744" t="s">
        <v>18</v>
      </c>
      <c r="D744" s="23" t="s">
        <v>890</v>
      </c>
      <c r="E744" s="7" t="s">
        <v>25</v>
      </c>
      <c r="F744" t="s">
        <v>21</v>
      </c>
      <c r="G744" t="s">
        <v>792</v>
      </c>
      <c r="H744" s="5">
        <v>26</v>
      </c>
      <c r="I744" s="5" t="s">
        <v>9</v>
      </c>
      <c r="J744">
        <v>26</v>
      </c>
      <c r="K744" s="8">
        <v>1400</v>
      </c>
      <c r="L744" s="8">
        <v>73.684210526315795</v>
      </c>
      <c r="M744" s="9">
        <v>19</v>
      </c>
      <c r="N744" s="10">
        <v>39.97</v>
      </c>
      <c r="O744" s="23" t="s">
        <v>1696</v>
      </c>
      <c r="P744" s="6">
        <v>28.55</v>
      </c>
      <c r="Q744" s="6">
        <v>2.1036842105263158</v>
      </c>
      <c r="R744" s="12"/>
      <c r="S744" s="21"/>
    </row>
    <row r="745" spans="1:19" x14ac:dyDescent="0.25">
      <c r="A745" t="s">
        <v>23</v>
      </c>
      <c r="B745" t="s">
        <v>18</v>
      </c>
      <c r="D745" s="21" t="s">
        <v>890</v>
      </c>
      <c r="E745" s="7" t="s">
        <v>25</v>
      </c>
      <c r="F745" t="s">
        <v>21</v>
      </c>
      <c r="G745" t="s">
        <v>792</v>
      </c>
      <c r="H745" s="5">
        <v>26</v>
      </c>
      <c r="I745" s="5" t="s">
        <v>9</v>
      </c>
      <c r="J745">
        <v>26</v>
      </c>
      <c r="K745" s="13">
        <v>2100</v>
      </c>
      <c r="L745" s="13">
        <v>70</v>
      </c>
      <c r="M745" s="14">
        <v>30</v>
      </c>
      <c r="N745" s="15">
        <v>39.97</v>
      </c>
      <c r="O745" s="21" t="s">
        <v>1697</v>
      </c>
      <c r="P745" s="6">
        <v>19.033333333333331</v>
      </c>
      <c r="Q745" s="6">
        <v>1.3323333333333334</v>
      </c>
      <c r="R745" s="7"/>
      <c r="S745" s="11"/>
    </row>
    <row r="746" spans="1:19" x14ac:dyDescent="0.25">
      <c r="A746" t="s">
        <v>23</v>
      </c>
      <c r="B746" t="s">
        <v>18</v>
      </c>
      <c r="D746" s="23" t="s">
        <v>890</v>
      </c>
      <c r="E746" s="7" t="s">
        <v>25</v>
      </c>
      <c r="F746" t="s">
        <v>21</v>
      </c>
      <c r="G746" t="s">
        <v>792</v>
      </c>
      <c r="H746" s="5">
        <v>26</v>
      </c>
      <c r="I746" s="5" t="s">
        <v>9</v>
      </c>
      <c r="J746">
        <v>26</v>
      </c>
      <c r="K746" s="8">
        <v>1500</v>
      </c>
      <c r="L746" s="8">
        <v>75</v>
      </c>
      <c r="M746" s="9">
        <v>20</v>
      </c>
      <c r="N746" s="10">
        <v>36.99</v>
      </c>
      <c r="O746" s="23" t="s">
        <v>1698</v>
      </c>
      <c r="P746" s="6">
        <v>24.66</v>
      </c>
      <c r="Q746" s="6">
        <v>1.8495000000000001</v>
      </c>
      <c r="R746" s="12"/>
      <c r="S746" s="16"/>
    </row>
    <row r="747" spans="1:19" x14ac:dyDescent="0.25">
      <c r="A747" t="s">
        <v>23</v>
      </c>
      <c r="B747" t="s">
        <v>18</v>
      </c>
      <c r="D747" s="12" t="s">
        <v>890</v>
      </c>
      <c r="E747" s="7" t="s">
        <v>37</v>
      </c>
      <c r="F747" t="s">
        <v>21</v>
      </c>
      <c r="G747" t="s">
        <v>792</v>
      </c>
      <c r="H747" s="5">
        <v>27</v>
      </c>
      <c r="I747" s="5" t="s">
        <v>9</v>
      </c>
      <c r="J747">
        <v>27</v>
      </c>
      <c r="K747" s="13">
        <v>3510</v>
      </c>
      <c r="L747" s="13">
        <v>78</v>
      </c>
      <c r="M747" s="14">
        <v>45</v>
      </c>
      <c r="N747" s="15">
        <v>35</v>
      </c>
      <c r="O747" s="16" t="s">
        <v>1392</v>
      </c>
      <c r="P747" s="6">
        <v>9.9715099715099722</v>
      </c>
      <c r="Q747" s="6">
        <v>0.77777777777777779</v>
      </c>
      <c r="R747" s="7"/>
      <c r="S747" s="11"/>
    </row>
    <row r="748" spans="1:19" x14ac:dyDescent="0.25">
      <c r="A748" t="s">
        <v>23</v>
      </c>
      <c r="B748" t="s">
        <v>18</v>
      </c>
      <c r="D748" s="23" t="s">
        <v>890</v>
      </c>
      <c r="E748" s="7" t="s">
        <v>25</v>
      </c>
      <c r="F748" t="s">
        <v>21</v>
      </c>
      <c r="G748" t="s">
        <v>792</v>
      </c>
      <c r="H748" s="5">
        <v>28</v>
      </c>
      <c r="I748" s="5" t="s">
        <v>9</v>
      </c>
      <c r="J748">
        <v>28</v>
      </c>
      <c r="K748" s="8">
        <v>4827</v>
      </c>
      <c r="L748" s="8">
        <v>120.675</v>
      </c>
      <c r="M748" s="9">
        <v>40</v>
      </c>
      <c r="N748" s="10">
        <v>32.99</v>
      </c>
      <c r="O748" s="23" t="s">
        <v>1699</v>
      </c>
      <c r="P748" s="6">
        <v>6.8344727574062567</v>
      </c>
      <c r="Q748" s="6">
        <v>0.82475000000000009</v>
      </c>
      <c r="R748" s="12"/>
      <c r="S748" s="16"/>
    </row>
    <row r="749" spans="1:19" x14ac:dyDescent="0.25">
      <c r="A749" t="s">
        <v>23</v>
      </c>
      <c r="B749" t="s">
        <v>18</v>
      </c>
      <c r="D749" s="27" t="s">
        <v>890</v>
      </c>
      <c r="E749" s="7" t="s">
        <v>25</v>
      </c>
      <c r="F749" t="s">
        <v>21</v>
      </c>
      <c r="G749" t="s">
        <v>792</v>
      </c>
      <c r="H749" s="5">
        <v>28</v>
      </c>
      <c r="I749" s="5" t="s">
        <v>9</v>
      </c>
      <c r="J749">
        <v>28</v>
      </c>
      <c r="K749" s="13">
        <v>6000</v>
      </c>
      <c r="L749" s="13">
        <v>85.714285714285708</v>
      </c>
      <c r="M749" s="14">
        <v>70</v>
      </c>
      <c r="N749" s="15">
        <v>31.55</v>
      </c>
      <c r="O749" s="27" t="s">
        <v>1700</v>
      </c>
      <c r="P749" s="6">
        <v>5.2583333333333337</v>
      </c>
      <c r="Q749" s="6">
        <v>0.45071428571428573</v>
      </c>
      <c r="R749" s="7"/>
      <c r="S749" s="11"/>
    </row>
    <row r="750" spans="1:19" x14ac:dyDescent="0.25">
      <c r="A750" t="s">
        <v>23</v>
      </c>
      <c r="B750" t="s">
        <v>18</v>
      </c>
      <c r="D750" s="7" t="s">
        <v>890</v>
      </c>
      <c r="E750" s="7" t="s">
        <v>37</v>
      </c>
      <c r="F750" t="s">
        <v>21</v>
      </c>
      <c r="G750" t="s">
        <v>792</v>
      </c>
      <c r="H750" s="5">
        <v>28</v>
      </c>
      <c r="I750" s="5" t="s">
        <v>9</v>
      </c>
      <c r="J750">
        <v>28</v>
      </c>
      <c r="K750" s="8">
        <v>5400</v>
      </c>
      <c r="L750" s="8">
        <v>90</v>
      </c>
      <c r="M750" s="9">
        <v>60</v>
      </c>
      <c r="N750" s="10">
        <v>30</v>
      </c>
      <c r="O750" s="11" t="s">
        <v>1423</v>
      </c>
      <c r="P750" s="6">
        <v>5.5555555555555554</v>
      </c>
      <c r="Q750" s="6">
        <v>0.5</v>
      </c>
      <c r="R750" s="12"/>
      <c r="S750" s="16"/>
    </row>
    <row r="751" spans="1:19" x14ac:dyDescent="0.25">
      <c r="A751" t="s">
        <v>622</v>
      </c>
      <c r="B751" t="s">
        <v>18</v>
      </c>
      <c r="C751" t="s">
        <v>807</v>
      </c>
      <c r="D751" s="43" t="s">
        <v>791</v>
      </c>
      <c r="E751" s="43" t="s">
        <v>65</v>
      </c>
      <c r="F751" t="s">
        <v>66</v>
      </c>
      <c r="G751" t="s">
        <v>792</v>
      </c>
      <c r="H751" t="s">
        <v>67</v>
      </c>
      <c r="I751">
        <v>29</v>
      </c>
      <c r="J751">
        <v>29</v>
      </c>
      <c r="K751" s="43">
        <v>8131</v>
      </c>
      <c r="L751" s="43">
        <v>131.5</v>
      </c>
      <c r="M751" s="43">
        <v>61.82</v>
      </c>
      <c r="N751" s="54">
        <v>298.44</v>
      </c>
      <c r="O751" s="89"/>
      <c r="P751" s="6">
        <v>36.703972451113025</v>
      </c>
      <c r="Q751" s="6">
        <v>4.8275638951795532</v>
      </c>
      <c r="R751" s="7"/>
      <c r="S751" s="11"/>
    </row>
    <row r="752" spans="1:19" x14ac:dyDescent="0.25">
      <c r="A752" t="s">
        <v>682</v>
      </c>
      <c r="B752" t="s">
        <v>18</v>
      </c>
      <c r="C752" t="s">
        <v>807</v>
      </c>
      <c r="D752" s="43" t="s">
        <v>791</v>
      </c>
      <c r="E752" s="43" t="s">
        <v>65</v>
      </c>
      <c r="F752" t="s">
        <v>66</v>
      </c>
      <c r="G752" t="s">
        <v>792</v>
      </c>
      <c r="H752" t="s">
        <v>67</v>
      </c>
      <c r="I752">
        <v>31</v>
      </c>
      <c r="J752">
        <v>31</v>
      </c>
      <c r="K752" s="43">
        <v>8131</v>
      </c>
      <c r="L752" s="43">
        <v>131.5</v>
      </c>
      <c r="M752" s="43">
        <v>61.82</v>
      </c>
      <c r="N752" s="43">
        <v>225</v>
      </c>
      <c r="O752" s="31"/>
      <c r="P752" s="6">
        <v>27.671873078342148</v>
      </c>
      <c r="Q752" s="6">
        <v>3.6395988353283726</v>
      </c>
      <c r="R752" s="12"/>
      <c r="S752" s="16"/>
    </row>
    <row r="753" spans="1:19" x14ac:dyDescent="0.25">
      <c r="A753" t="s">
        <v>682</v>
      </c>
      <c r="B753" t="s">
        <v>18</v>
      </c>
      <c r="C753" t="s">
        <v>807</v>
      </c>
      <c r="D753" s="43" t="s">
        <v>791</v>
      </c>
      <c r="E753" s="43" t="s">
        <v>65</v>
      </c>
      <c r="F753" t="s">
        <v>66</v>
      </c>
      <c r="G753" t="s">
        <v>792</v>
      </c>
      <c r="H753" t="s">
        <v>67</v>
      </c>
      <c r="I753">
        <v>31</v>
      </c>
      <c r="J753">
        <v>31</v>
      </c>
      <c r="K753" s="43">
        <v>8131</v>
      </c>
      <c r="L753" s="43">
        <v>131.5</v>
      </c>
      <c r="M753" s="43">
        <v>61.82</v>
      </c>
      <c r="N753" s="43">
        <v>225</v>
      </c>
      <c r="O753" s="31"/>
      <c r="P753" s="6">
        <v>27.671873078342148</v>
      </c>
      <c r="Q753" s="6">
        <v>3.6395988353283726</v>
      </c>
      <c r="R753" s="7"/>
      <c r="S753" s="11"/>
    </row>
    <row r="754" spans="1:19" x14ac:dyDescent="0.25">
      <c r="A754" t="s">
        <v>682</v>
      </c>
      <c r="B754" t="s">
        <v>18</v>
      </c>
      <c r="C754" t="s">
        <v>821</v>
      </c>
      <c r="D754" s="43" t="s">
        <v>791</v>
      </c>
      <c r="E754" s="43" t="s">
        <v>65</v>
      </c>
      <c r="F754" t="s">
        <v>66</v>
      </c>
      <c r="G754" t="s">
        <v>792</v>
      </c>
      <c r="H754" t="s">
        <v>67</v>
      </c>
      <c r="I754">
        <v>29</v>
      </c>
      <c r="J754">
        <v>29</v>
      </c>
      <c r="K754" s="43">
        <v>4500</v>
      </c>
      <c r="L754" s="43">
        <v>112</v>
      </c>
      <c r="M754" s="43">
        <v>40</v>
      </c>
      <c r="N754" s="43">
        <v>40</v>
      </c>
      <c r="O754" s="31"/>
      <c r="P754" s="6">
        <v>8.8888888888888893</v>
      </c>
      <c r="Q754" s="6">
        <v>1</v>
      </c>
      <c r="R754" s="12"/>
      <c r="S754" s="16"/>
    </row>
    <row r="755" spans="1:19" x14ac:dyDescent="0.25">
      <c r="A755" t="s">
        <v>682</v>
      </c>
      <c r="B755" t="s">
        <v>18</v>
      </c>
      <c r="C755" t="s">
        <v>821</v>
      </c>
      <c r="D755" s="43" t="s">
        <v>791</v>
      </c>
      <c r="E755" s="43" t="s">
        <v>65</v>
      </c>
      <c r="F755" t="s">
        <v>66</v>
      </c>
      <c r="G755" t="s">
        <v>792</v>
      </c>
      <c r="H755" t="s">
        <v>67</v>
      </c>
      <c r="I755">
        <v>29</v>
      </c>
      <c r="J755">
        <v>29</v>
      </c>
      <c r="K755" s="43">
        <v>4500</v>
      </c>
      <c r="L755" s="43">
        <v>112</v>
      </c>
      <c r="M755" s="43">
        <v>40</v>
      </c>
      <c r="N755" s="43">
        <v>170</v>
      </c>
      <c r="O755" s="31"/>
      <c r="P755" s="6">
        <v>37.777777777777779</v>
      </c>
      <c r="Q755" s="6">
        <v>4.25</v>
      </c>
      <c r="R755" s="7"/>
      <c r="S755" s="11"/>
    </row>
    <row r="756" spans="1:19" x14ac:dyDescent="0.25">
      <c r="A756" t="s">
        <v>622</v>
      </c>
      <c r="B756" t="s">
        <v>18</v>
      </c>
      <c r="C756" t="s">
        <v>834</v>
      </c>
      <c r="D756" s="43" t="s">
        <v>791</v>
      </c>
      <c r="E756" s="43" t="s">
        <v>65</v>
      </c>
      <c r="F756" t="s">
        <v>66</v>
      </c>
      <c r="G756" t="s">
        <v>792</v>
      </c>
      <c r="H756" t="s">
        <v>67</v>
      </c>
      <c r="I756">
        <v>27</v>
      </c>
      <c r="J756">
        <v>27</v>
      </c>
      <c r="K756" s="43">
        <v>3550</v>
      </c>
      <c r="L756" s="43">
        <v>107.6</v>
      </c>
      <c r="M756" s="43">
        <v>33</v>
      </c>
      <c r="N756" s="54">
        <v>119.99</v>
      </c>
      <c r="O756" t="s">
        <v>1779</v>
      </c>
      <c r="P756" s="6">
        <v>33.799999999999997</v>
      </c>
      <c r="Q756" s="6">
        <v>3.6360606060606058</v>
      </c>
      <c r="R756" s="12"/>
      <c r="S756" s="16"/>
    </row>
    <row r="757" spans="1:19" x14ac:dyDescent="0.25">
      <c r="A757" t="s">
        <v>622</v>
      </c>
      <c r="B757" t="s">
        <v>18</v>
      </c>
      <c r="C757" t="s">
        <v>957</v>
      </c>
      <c r="D757" s="43" t="s">
        <v>791</v>
      </c>
      <c r="E757" s="43" t="s">
        <v>65</v>
      </c>
      <c r="F757" t="s">
        <v>66</v>
      </c>
      <c r="G757" t="s">
        <v>792</v>
      </c>
      <c r="H757" t="s">
        <v>67</v>
      </c>
      <c r="I757">
        <v>26</v>
      </c>
      <c r="J757">
        <v>26</v>
      </c>
      <c r="K757" s="43">
        <v>1494</v>
      </c>
      <c r="L757" s="43">
        <v>124.5</v>
      </c>
      <c r="M757" s="43">
        <v>12</v>
      </c>
      <c r="N757" s="43">
        <v>465.92</v>
      </c>
      <c r="P757" s="6">
        <v>33.799999999999997</v>
      </c>
      <c r="Q757" s="6">
        <v>3.6360606060606058</v>
      </c>
      <c r="R757" s="12"/>
      <c r="S757" s="16"/>
    </row>
    <row r="758" spans="1:19" x14ac:dyDescent="0.25">
      <c r="A758" t="s">
        <v>622</v>
      </c>
      <c r="B758" t="s">
        <v>18</v>
      </c>
      <c r="C758" t="s">
        <v>958</v>
      </c>
      <c r="D758" s="43" t="s">
        <v>791</v>
      </c>
      <c r="E758" s="43" t="s">
        <v>65</v>
      </c>
      <c r="F758" t="s">
        <v>66</v>
      </c>
      <c r="G758" t="s">
        <v>792</v>
      </c>
      <c r="H758" t="s">
        <v>67</v>
      </c>
      <c r="I758">
        <v>26</v>
      </c>
      <c r="J758">
        <v>26</v>
      </c>
      <c r="K758" s="43">
        <v>1638</v>
      </c>
      <c r="L758" s="43">
        <v>117.05</v>
      </c>
      <c r="M758" s="43">
        <v>14</v>
      </c>
      <c r="N758" s="43">
        <v>465.92</v>
      </c>
      <c r="P758" s="6">
        <v>33.799999999999997</v>
      </c>
      <c r="Q758" s="6">
        <v>3.6360606060606058</v>
      </c>
      <c r="R758" s="12"/>
      <c r="S758" s="16"/>
    </row>
    <row r="759" spans="1:19" x14ac:dyDescent="0.25">
      <c r="A759" t="s">
        <v>622</v>
      </c>
      <c r="B759" t="s">
        <v>18</v>
      </c>
      <c r="C759" t="s">
        <v>959</v>
      </c>
      <c r="D759" s="43" t="s">
        <v>791</v>
      </c>
      <c r="E759" s="43" t="s">
        <v>65</v>
      </c>
      <c r="F759" t="s">
        <v>66</v>
      </c>
      <c r="G759" t="s">
        <v>792</v>
      </c>
      <c r="H759" t="s">
        <v>67</v>
      </c>
      <c r="I759">
        <v>26</v>
      </c>
      <c r="J759">
        <v>26</v>
      </c>
      <c r="K759" s="43">
        <v>3468</v>
      </c>
      <c r="L759" s="43">
        <v>138.72999999999999</v>
      </c>
      <c r="M759" s="43">
        <v>25</v>
      </c>
      <c r="N759" s="43">
        <v>908.92</v>
      </c>
      <c r="P759" s="6">
        <v>33.799999999999997</v>
      </c>
      <c r="Q759" s="6">
        <v>3.6360606060606058</v>
      </c>
      <c r="R759" s="12"/>
      <c r="S759" s="16"/>
    </row>
    <row r="760" spans="1:19" x14ac:dyDescent="0.25">
      <c r="A760" t="s">
        <v>622</v>
      </c>
      <c r="B760" t="s">
        <v>18</v>
      </c>
      <c r="C760" t="s">
        <v>835</v>
      </c>
      <c r="D760" s="43" t="s">
        <v>791</v>
      </c>
      <c r="E760" s="43" t="s">
        <v>65</v>
      </c>
      <c r="F760" t="s">
        <v>66</v>
      </c>
      <c r="G760" t="s">
        <v>792</v>
      </c>
      <c r="H760" t="s">
        <v>67</v>
      </c>
      <c r="I760">
        <v>27</v>
      </c>
      <c r="J760">
        <v>27</v>
      </c>
      <c r="K760" s="43">
        <v>3600</v>
      </c>
      <c r="L760" s="43">
        <v>109.1</v>
      </c>
      <c r="M760" s="43">
        <v>33</v>
      </c>
      <c r="N760" s="54">
        <v>119.99</v>
      </c>
      <c r="O760" t="s">
        <v>1780</v>
      </c>
      <c r="P760" s="6">
        <v>33.330555555555549</v>
      </c>
      <c r="Q760" s="6">
        <v>3.6360606060606058</v>
      </c>
      <c r="R760" s="7"/>
      <c r="S760" s="11"/>
    </row>
    <row r="761" spans="1:19" x14ac:dyDescent="0.25">
      <c r="A761" t="s">
        <v>622</v>
      </c>
      <c r="B761" t="s">
        <v>18</v>
      </c>
      <c r="C761" t="s">
        <v>836</v>
      </c>
      <c r="D761" s="43" t="s">
        <v>791</v>
      </c>
      <c r="E761" s="43" t="s">
        <v>65</v>
      </c>
      <c r="F761" t="s">
        <v>66</v>
      </c>
      <c r="G761" t="s">
        <v>792</v>
      </c>
      <c r="H761" t="s">
        <v>67</v>
      </c>
      <c r="I761">
        <v>33</v>
      </c>
      <c r="J761">
        <v>33</v>
      </c>
      <c r="K761" s="43">
        <v>29219</v>
      </c>
      <c r="L761" s="43">
        <v>129.30000000000001</v>
      </c>
      <c r="M761" s="43">
        <v>226</v>
      </c>
      <c r="N761" s="54">
        <v>1005.08</v>
      </c>
      <c r="O761" t="s">
        <v>1781</v>
      </c>
      <c r="P761" s="6">
        <v>34.398165577192927</v>
      </c>
      <c r="Q761" s="6">
        <v>4.4472566371681417</v>
      </c>
      <c r="R761" s="12"/>
      <c r="S761" s="16"/>
    </row>
    <row r="762" spans="1:19" x14ac:dyDescent="0.25">
      <c r="A762" t="s">
        <v>622</v>
      </c>
      <c r="B762" t="s">
        <v>18</v>
      </c>
      <c r="C762" t="s">
        <v>837</v>
      </c>
      <c r="D762" s="43" t="s">
        <v>791</v>
      </c>
      <c r="E762" s="43" t="s">
        <v>65</v>
      </c>
      <c r="F762" t="s">
        <v>66</v>
      </c>
      <c r="G762" t="s">
        <v>792</v>
      </c>
      <c r="H762" t="s">
        <v>67</v>
      </c>
      <c r="I762">
        <v>28</v>
      </c>
      <c r="J762">
        <v>28</v>
      </c>
      <c r="K762" s="43">
        <v>6115</v>
      </c>
      <c r="L762" s="43">
        <v>124.8</v>
      </c>
      <c r="M762" s="43">
        <v>49</v>
      </c>
      <c r="N762" s="54">
        <v>651.95000000000005</v>
      </c>
      <c r="O762" t="s">
        <v>1782</v>
      </c>
      <c r="P762" s="6">
        <v>106.61488143908423</v>
      </c>
      <c r="Q762" s="6">
        <v>13.305102040816328</v>
      </c>
      <c r="R762" s="7"/>
      <c r="S762" s="7"/>
    </row>
    <row r="763" spans="1:19" x14ac:dyDescent="0.25">
      <c r="A763" t="s">
        <v>622</v>
      </c>
      <c r="B763" t="s">
        <v>18</v>
      </c>
      <c r="C763" t="s">
        <v>838</v>
      </c>
      <c r="D763" s="43" t="s">
        <v>791</v>
      </c>
      <c r="E763" s="43" t="s">
        <v>65</v>
      </c>
      <c r="F763" t="s">
        <v>66</v>
      </c>
      <c r="G763" t="s">
        <v>792</v>
      </c>
      <c r="H763" t="s">
        <v>67</v>
      </c>
      <c r="I763">
        <v>28</v>
      </c>
      <c r="J763">
        <v>28</v>
      </c>
      <c r="K763" s="43">
        <v>6223</v>
      </c>
      <c r="L763" s="43">
        <v>127</v>
      </c>
      <c r="M763" s="43">
        <v>49</v>
      </c>
      <c r="N763" s="54">
        <v>551.70000000000005</v>
      </c>
      <c r="O763" t="s">
        <v>1783</v>
      </c>
      <c r="P763" s="6">
        <v>88.654989554877076</v>
      </c>
      <c r="Q763" s="6">
        <v>11.259183673469389</v>
      </c>
      <c r="R763" s="12"/>
      <c r="S763" s="12"/>
    </row>
    <row r="764" spans="1:19" x14ac:dyDescent="0.25">
      <c r="A764" t="s">
        <v>622</v>
      </c>
      <c r="B764" t="s">
        <v>18</v>
      </c>
      <c r="C764" t="s">
        <v>840</v>
      </c>
      <c r="D764" s="43" t="s">
        <v>794</v>
      </c>
      <c r="E764" s="43" t="s">
        <v>65</v>
      </c>
      <c r="F764" t="s">
        <v>66</v>
      </c>
      <c r="G764" t="s">
        <v>792</v>
      </c>
      <c r="H764" t="s">
        <v>67</v>
      </c>
      <c r="I764">
        <v>27</v>
      </c>
      <c r="J764">
        <v>27</v>
      </c>
      <c r="K764" s="43">
        <v>3465.1</v>
      </c>
      <c r="L764" s="43">
        <v>122.79</v>
      </c>
      <c r="M764" s="43">
        <v>28.22</v>
      </c>
      <c r="N764" s="54">
        <v>109.99</v>
      </c>
      <c r="P764" s="6">
        <v>31.74222966148163</v>
      </c>
      <c r="Q764" s="6">
        <v>3.8975903614457832</v>
      </c>
      <c r="R764" s="7"/>
      <c r="S764" s="11"/>
    </row>
    <row r="765" spans="1:19" x14ac:dyDescent="0.25">
      <c r="A765" t="s">
        <v>622</v>
      </c>
      <c r="B765" t="s">
        <v>18</v>
      </c>
      <c r="C765" t="s">
        <v>846</v>
      </c>
      <c r="D765" s="43" t="s">
        <v>791</v>
      </c>
      <c r="E765" s="43" t="s">
        <v>65</v>
      </c>
      <c r="F765" t="s">
        <v>66</v>
      </c>
      <c r="G765" t="s">
        <v>792</v>
      </c>
      <c r="H765" t="s">
        <v>67</v>
      </c>
      <c r="I765">
        <v>30</v>
      </c>
      <c r="J765">
        <v>30</v>
      </c>
      <c r="K765" s="43">
        <v>11250</v>
      </c>
      <c r="L765" s="43">
        <v>131.5</v>
      </c>
      <c r="M765" s="43">
        <v>85.57</v>
      </c>
      <c r="N765" s="54">
        <v>551.79999999999995</v>
      </c>
      <c r="P765" s="6">
        <v>49.048888888888882</v>
      </c>
      <c r="Q765" s="6">
        <v>6.4485216781582331</v>
      </c>
      <c r="R765" s="12"/>
      <c r="S765" s="16"/>
    </row>
    <row r="766" spans="1:19" x14ac:dyDescent="0.25">
      <c r="A766" t="s">
        <v>622</v>
      </c>
      <c r="B766" t="s">
        <v>18</v>
      </c>
      <c r="C766" t="s">
        <v>849</v>
      </c>
      <c r="D766" s="43" t="s">
        <v>794</v>
      </c>
      <c r="E766" s="43" t="s">
        <v>65</v>
      </c>
      <c r="F766" t="s">
        <v>66</v>
      </c>
      <c r="G766" t="s">
        <v>792</v>
      </c>
      <c r="H766" t="s">
        <v>67</v>
      </c>
      <c r="I766">
        <v>28</v>
      </c>
      <c r="J766">
        <v>28</v>
      </c>
      <c r="K766" s="43">
        <v>7122.21</v>
      </c>
      <c r="L766" s="43">
        <v>121.3</v>
      </c>
      <c r="M766" s="43">
        <v>58.73</v>
      </c>
      <c r="N766" s="54">
        <v>529.17999999999995</v>
      </c>
      <c r="P766" s="6">
        <v>74.299971497610983</v>
      </c>
      <c r="Q766" s="6">
        <v>9.0103865145581477</v>
      </c>
      <c r="R766" s="7"/>
      <c r="S766" s="7"/>
    </row>
    <row r="767" spans="1:19" x14ac:dyDescent="0.25">
      <c r="A767" t="s">
        <v>622</v>
      </c>
      <c r="B767" t="s">
        <v>18</v>
      </c>
      <c r="C767" t="s">
        <v>850</v>
      </c>
      <c r="D767" s="43" t="s">
        <v>791</v>
      </c>
      <c r="E767" s="43" t="s">
        <v>65</v>
      </c>
      <c r="F767" t="s">
        <v>66</v>
      </c>
      <c r="G767" t="s">
        <v>792</v>
      </c>
      <c r="H767" t="s">
        <v>67</v>
      </c>
      <c r="I767">
        <v>28</v>
      </c>
      <c r="J767">
        <v>28</v>
      </c>
      <c r="K767" s="43">
        <v>5334</v>
      </c>
      <c r="L767" s="43">
        <v>132.69999999999999</v>
      </c>
      <c r="M767" s="43">
        <v>40.21</v>
      </c>
      <c r="N767" s="54">
        <v>297.76</v>
      </c>
      <c r="P767" s="6">
        <v>55.823022122234725</v>
      </c>
      <c r="Q767" s="6">
        <v>7.4051231037055452</v>
      </c>
      <c r="R767" s="12"/>
      <c r="S767" s="16"/>
    </row>
    <row r="768" spans="1:19" x14ac:dyDescent="0.25">
      <c r="A768" t="s">
        <v>622</v>
      </c>
      <c r="B768" t="s">
        <v>18</v>
      </c>
      <c r="C768" t="s">
        <v>851</v>
      </c>
      <c r="D768" s="43" t="s">
        <v>791</v>
      </c>
      <c r="E768" s="43" t="s">
        <v>65</v>
      </c>
      <c r="F768" t="s">
        <v>66</v>
      </c>
      <c r="G768" t="s">
        <v>792</v>
      </c>
      <c r="H768" t="s">
        <v>67</v>
      </c>
      <c r="I768">
        <v>26</v>
      </c>
      <c r="J768">
        <v>26</v>
      </c>
      <c r="K768" s="43">
        <v>1765</v>
      </c>
      <c r="L768" s="43">
        <v>124.3</v>
      </c>
      <c r="M768" s="43">
        <v>14.2</v>
      </c>
      <c r="N768" s="54">
        <v>245.2</v>
      </c>
      <c r="P768" s="6">
        <v>138.92351274787535</v>
      </c>
      <c r="Q768" s="6">
        <v>17.267605633802816</v>
      </c>
      <c r="R768" s="7"/>
      <c r="S768" s="11"/>
    </row>
    <row r="769" spans="1:19" x14ac:dyDescent="0.25">
      <c r="A769" t="s">
        <v>622</v>
      </c>
      <c r="B769" t="s">
        <v>18</v>
      </c>
      <c r="C769" t="s">
        <v>852</v>
      </c>
      <c r="D769" s="43" t="s">
        <v>791</v>
      </c>
      <c r="E769" s="43" t="s">
        <v>65</v>
      </c>
      <c r="F769" t="s">
        <v>66</v>
      </c>
      <c r="G769" t="s">
        <v>792</v>
      </c>
      <c r="H769" t="s">
        <v>67</v>
      </c>
      <c r="I769">
        <v>27</v>
      </c>
      <c r="J769">
        <v>27</v>
      </c>
      <c r="K769" s="43">
        <v>3311</v>
      </c>
      <c r="L769" s="43">
        <v>125.8</v>
      </c>
      <c r="M769" s="43">
        <v>26.33</v>
      </c>
      <c r="N769" s="54">
        <v>232.93</v>
      </c>
      <c r="P769" s="6">
        <v>70.350347327091512</v>
      </c>
      <c r="Q769" s="6">
        <v>8.8465628560577301</v>
      </c>
      <c r="R769" s="12"/>
      <c r="S769" s="16"/>
    </row>
    <row r="770" spans="1:19" x14ac:dyDescent="0.25">
      <c r="A770" t="s">
        <v>622</v>
      </c>
      <c r="B770" t="s">
        <v>18</v>
      </c>
      <c r="C770" t="s">
        <v>853</v>
      </c>
      <c r="D770" s="43" t="s">
        <v>791</v>
      </c>
      <c r="E770" s="43" t="s">
        <v>65</v>
      </c>
      <c r="F770" t="s">
        <v>66</v>
      </c>
      <c r="G770" t="s">
        <v>792</v>
      </c>
      <c r="H770" t="s">
        <v>67</v>
      </c>
      <c r="I770">
        <v>31</v>
      </c>
      <c r="J770">
        <v>31</v>
      </c>
      <c r="K770" s="43">
        <v>14170</v>
      </c>
      <c r="L770" s="43">
        <v>141.4</v>
      </c>
      <c r="M770" s="43">
        <v>100.2</v>
      </c>
      <c r="N770" s="54">
        <v>630.64</v>
      </c>
      <c r="P770" s="6">
        <v>44.505292872265343</v>
      </c>
      <c r="Q770" s="6">
        <v>6.2938123752495008</v>
      </c>
      <c r="R770" s="7"/>
      <c r="S770" s="7"/>
    </row>
    <row r="771" spans="1:19" x14ac:dyDescent="0.25">
      <c r="A771" t="s">
        <v>23</v>
      </c>
      <c r="B771" t="s">
        <v>18</v>
      </c>
      <c r="D771" s="7" t="s">
        <v>890</v>
      </c>
      <c r="E771" s="7" t="s">
        <v>65</v>
      </c>
      <c r="F771" t="s">
        <v>66</v>
      </c>
      <c r="G771" t="s">
        <v>792</v>
      </c>
      <c r="H771" s="5" t="s">
        <v>67</v>
      </c>
      <c r="I771" s="5">
        <v>28</v>
      </c>
      <c r="J771">
        <v>28</v>
      </c>
      <c r="K771" s="8">
        <v>6645</v>
      </c>
      <c r="L771" s="8">
        <v>120.81818181818181</v>
      </c>
      <c r="M771" s="9">
        <v>55</v>
      </c>
      <c r="N771" s="10">
        <v>56.858000000000004</v>
      </c>
      <c r="O771" s="11" t="s">
        <v>1433</v>
      </c>
      <c r="P771" s="6">
        <v>8.5565086531226484</v>
      </c>
      <c r="Q771" s="6">
        <v>1.0337818181818184</v>
      </c>
      <c r="R771" s="12"/>
      <c r="S771" s="16"/>
    </row>
    <row r="772" spans="1:19" x14ac:dyDescent="0.25">
      <c r="A772" t="s">
        <v>23</v>
      </c>
      <c r="B772" t="s">
        <v>18</v>
      </c>
      <c r="D772" s="12" t="s">
        <v>890</v>
      </c>
      <c r="E772" s="7" t="s">
        <v>65</v>
      </c>
      <c r="F772" t="s">
        <v>66</v>
      </c>
      <c r="G772" t="s">
        <v>792</v>
      </c>
      <c r="H772" s="5" t="s">
        <v>67</v>
      </c>
      <c r="I772" s="5">
        <v>31</v>
      </c>
      <c r="J772">
        <v>31</v>
      </c>
      <c r="K772" s="13">
        <v>16300</v>
      </c>
      <c r="L772" s="13">
        <v>135.83333333333334</v>
      </c>
      <c r="M772" s="14">
        <v>120</v>
      </c>
      <c r="N772" s="15">
        <v>399.99</v>
      </c>
      <c r="O772" s="12" t="s">
        <v>226</v>
      </c>
      <c r="P772" s="6">
        <v>24.539263803680981</v>
      </c>
      <c r="Q772" s="6">
        <v>3.33325</v>
      </c>
      <c r="R772" s="7"/>
      <c r="S772" s="7"/>
    </row>
    <row r="773" spans="1:19" x14ac:dyDescent="0.25">
      <c r="A773" t="s">
        <v>23</v>
      </c>
      <c r="B773" t="s">
        <v>18</v>
      </c>
      <c r="D773" s="23" t="s">
        <v>890</v>
      </c>
      <c r="E773" s="7" t="s">
        <v>65</v>
      </c>
      <c r="F773" t="s">
        <v>66</v>
      </c>
      <c r="G773" t="s">
        <v>792</v>
      </c>
      <c r="H773" s="5" t="s">
        <v>67</v>
      </c>
      <c r="I773" s="5">
        <v>31</v>
      </c>
      <c r="J773">
        <v>31</v>
      </c>
      <c r="K773" s="8">
        <v>16900</v>
      </c>
      <c r="L773" s="8">
        <v>140.83333333333334</v>
      </c>
      <c r="M773" s="9">
        <v>120</v>
      </c>
      <c r="N773" s="10">
        <v>349.99</v>
      </c>
      <c r="O773" s="23" t="s">
        <v>1490</v>
      </c>
      <c r="P773" s="6">
        <v>20.709467455621304</v>
      </c>
      <c r="Q773" s="6">
        <v>2.9165833333333335</v>
      </c>
      <c r="R773" s="12"/>
      <c r="S773" s="16"/>
    </row>
    <row r="774" spans="1:19" x14ac:dyDescent="0.25">
      <c r="A774" t="s">
        <v>23</v>
      </c>
      <c r="B774" t="s">
        <v>18</v>
      </c>
      <c r="D774" s="21" t="s">
        <v>890</v>
      </c>
      <c r="E774" s="7" t="s">
        <v>65</v>
      </c>
      <c r="F774" t="s">
        <v>66</v>
      </c>
      <c r="G774" t="s">
        <v>792</v>
      </c>
      <c r="H774" s="5" t="s">
        <v>67</v>
      </c>
      <c r="I774" s="5">
        <v>28</v>
      </c>
      <c r="J774">
        <v>28</v>
      </c>
      <c r="K774" s="13">
        <v>6645</v>
      </c>
      <c r="L774" s="13">
        <v>120.81818181818181</v>
      </c>
      <c r="M774" s="14">
        <v>55</v>
      </c>
      <c r="N774" s="15">
        <v>305.70999999999998</v>
      </c>
      <c r="O774" s="21" t="s">
        <v>1502</v>
      </c>
      <c r="P774" s="6">
        <v>46.006019563581631</v>
      </c>
      <c r="Q774" s="6">
        <v>5.5583636363636364</v>
      </c>
      <c r="R774" s="7"/>
      <c r="S774" s="11"/>
    </row>
    <row r="775" spans="1:19" x14ac:dyDescent="0.25">
      <c r="A775" t="s">
        <v>23</v>
      </c>
      <c r="B775" t="s">
        <v>18</v>
      </c>
      <c r="D775" s="27" t="s">
        <v>890</v>
      </c>
      <c r="E775" s="7" t="s">
        <v>65</v>
      </c>
      <c r="F775" t="s">
        <v>66</v>
      </c>
      <c r="G775" t="s">
        <v>792</v>
      </c>
      <c r="H775" s="5" t="s">
        <v>67</v>
      </c>
      <c r="I775" s="5">
        <v>27</v>
      </c>
      <c r="J775">
        <v>27</v>
      </c>
      <c r="K775" s="13">
        <v>3300</v>
      </c>
      <c r="L775" s="13">
        <v>126.92307692307692</v>
      </c>
      <c r="M775" s="14">
        <v>26</v>
      </c>
      <c r="N775" s="15">
        <v>58.99</v>
      </c>
      <c r="O775" s="27" t="s">
        <v>1678</v>
      </c>
      <c r="P775" s="6">
        <v>17.875757575757575</v>
      </c>
      <c r="Q775" s="6">
        <v>2.268846153846154</v>
      </c>
      <c r="R775" s="12"/>
      <c r="S775" s="16"/>
    </row>
    <row r="776" spans="1:19" x14ac:dyDescent="0.25">
      <c r="A776" t="s">
        <v>23</v>
      </c>
      <c r="B776" t="s">
        <v>18</v>
      </c>
      <c r="D776" s="7" t="s">
        <v>890</v>
      </c>
      <c r="E776" s="7" t="s">
        <v>65</v>
      </c>
      <c r="F776" t="s">
        <v>66</v>
      </c>
      <c r="G776" t="s">
        <v>792</v>
      </c>
      <c r="H776" s="5" t="s">
        <v>67</v>
      </c>
      <c r="I776" s="5">
        <v>28</v>
      </c>
      <c r="J776">
        <v>28</v>
      </c>
      <c r="K776" s="8">
        <v>6645</v>
      </c>
      <c r="L776" s="8">
        <v>120.81818181818181</v>
      </c>
      <c r="M776" s="9">
        <v>55</v>
      </c>
      <c r="N776" s="10">
        <v>56.858000000000004</v>
      </c>
      <c r="O776" s="11" t="s">
        <v>1433</v>
      </c>
      <c r="P776" s="6">
        <v>8.5565086531226484</v>
      </c>
      <c r="Q776" s="6">
        <v>1.0337818181818184</v>
      </c>
      <c r="R776" s="7"/>
      <c r="S776" s="7"/>
    </row>
    <row r="777" spans="1:19" x14ac:dyDescent="0.25">
      <c r="D777" s="12"/>
      <c r="E777" s="7"/>
      <c r="H777" s="5"/>
      <c r="I777" s="5"/>
      <c r="K777" s="13"/>
      <c r="L777" s="13"/>
      <c r="M777" s="14"/>
      <c r="N777" s="15"/>
      <c r="O777" s="55"/>
      <c r="P777" s="6"/>
      <c r="Q777" s="6"/>
      <c r="R777" s="12"/>
      <c r="S777" s="16"/>
    </row>
    <row r="778" spans="1:19" x14ac:dyDescent="0.25">
      <c r="D778" s="7"/>
      <c r="E778" s="7"/>
      <c r="H778" s="5"/>
      <c r="I778" s="5"/>
      <c r="K778" s="8"/>
      <c r="L778" s="8"/>
      <c r="M778" s="9"/>
      <c r="N778" s="10"/>
      <c r="O778" s="53"/>
      <c r="P778" s="6"/>
      <c r="Q778" s="6"/>
      <c r="R778" s="7"/>
      <c r="S778" s="11"/>
    </row>
    <row r="779" spans="1:19" x14ac:dyDescent="0.25">
      <c r="D779" s="7"/>
      <c r="E779" s="7"/>
      <c r="H779" s="5"/>
      <c r="I779" s="5"/>
      <c r="K779" s="8"/>
      <c r="L779" s="13"/>
      <c r="M779" s="9"/>
      <c r="N779" s="15"/>
      <c r="O779" s="55"/>
      <c r="P779" s="6"/>
      <c r="Q779" s="6"/>
      <c r="R779" s="12"/>
      <c r="S779" s="16"/>
    </row>
    <row r="780" spans="1:19" x14ac:dyDescent="0.25">
      <c r="D780" s="23"/>
      <c r="E780" s="7"/>
      <c r="H780" s="5"/>
      <c r="I780" s="5"/>
      <c r="K780" s="8"/>
      <c r="L780" s="8"/>
      <c r="M780" s="9"/>
      <c r="N780" s="10"/>
      <c r="O780" s="53"/>
      <c r="P780" s="6"/>
      <c r="Q780" s="6"/>
      <c r="R780" s="7"/>
      <c r="S780" s="11"/>
    </row>
    <row r="781" spans="1:19" x14ac:dyDescent="0.25">
      <c r="D781" s="7"/>
      <c r="E781" s="7"/>
      <c r="H781" s="5"/>
      <c r="I781" s="5"/>
      <c r="K781" s="8"/>
      <c r="L781" s="13"/>
      <c r="M781" s="9"/>
      <c r="N781" s="15"/>
      <c r="O781" s="55"/>
      <c r="P781" s="6"/>
      <c r="Q781" s="6"/>
      <c r="R781" s="12"/>
      <c r="S781" s="16"/>
    </row>
    <row r="782" spans="1:19" x14ac:dyDescent="0.25">
      <c r="D782" s="7"/>
      <c r="E782" s="7"/>
      <c r="H782" s="5"/>
      <c r="I782" s="5"/>
      <c r="K782" s="8"/>
      <c r="L782" s="8"/>
      <c r="M782" s="9"/>
      <c r="N782" s="10"/>
      <c r="O782" s="53"/>
      <c r="P782" s="6"/>
      <c r="Q782" s="6"/>
      <c r="R782" s="7"/>
      <c r="S782" s="11"/>
    </row>
    <row r="783" spans="1:19" x14ac:dyDescent="0.25">
      <c r="D783" s="21"/>
      <c r="E783" s="7"/>
      <c r="H783" s="5"/>
      <c r="I783" s="5"/>
      <c r="K783" s="13"/>
      <c r="L783" s="13"/>
      <c r="M783" s="14"/>
      <c r="N783" s="15"/>
      <c r="O783" s="55"/>
      <c r="P783" s="6"/>
      <c r="Q783" s="6"/>
      <c r="R783" s="12"/>
      <c r="S783" s="16"/>
    </row>
    <row r="784" spans="1:19" x14ac:dyDescent="0.25">
      <c r="D784" s="7"/>
      <c r="E784" s="7"/>
      <c r="H784" s="5"/>
      <c r="I784" s="5"/>
      <c r="K784" s="8"/>
      <c r="L784" s="8"/>
      <c r="M784" s="9"/>
      <c r="N784" s="10"/>
      <c r="O784" s="53"/>
      <c r="P784" s="6"/>
      <c r="Q784" s="6"/>
      <c r="R784" s="7"/>
      <c r="S784" s="11"/>
    </row>
    <row r="785" spans="4:19" x14ac:dyDescent="0.25">
      <c r="D785" s="21"/>
      <c r="E785" s="7"/>
      <c r="H785" s="5"/>
      <c r="I785" s="5"/>
      <c r="K785" s="13"/>
      <c r="L785" s="13"/>
      <c r="M785" s="14"/>
      <c r="N785" s="15"/>
      <c r="O785" s="55"/>
      <c r="P785" s="6"/>
      <c r="Q785" s="6"/>
      <c r="R785" s="12"/>
      <c r="S785" s="12"/>
    </row>
    <row r="786" spans="4:19" x14ac:dyDescent="0.25">
      <c r="D786" s="25"/>
      <c r="E786" s="7"/>
      <c r="H786" s="5"/>
      <c r="I786" s="5"/>
      <c r="K786" s="8"/>
      <c r="L786" s="8"/>
      <c r="M786" s="9"/>
      <c r="N786" s="10"/>
      <c r="O786" s="53"/>
      <c r="P786" s="6"/>
      <c r="Q786" s="6"/>
      <c r="R786" s="7"/>
      <c r="S786" s="11"/>
    </row>
    <row r="787" spans="4:19" x14ac:dyDescent="0.25">
      <c r="D787" s="27"/>
      <c r="E787" s="7"/>
      <c r="H787" s="5"/>
      <c r="I787" s="5"/>
      <c r="K787" s="13"/>
      <c r="L787" s="13"/>
      <c r="M787" s="14"/>
      <c r="N787" s="15"/>
      <c r="O787" s="55"/>
      <c r="P787" s="6"/>
      <c r="Q787" s="6"/>
      <c r="R787" s="12"/>
      <c r="S787" s="16"/>
    </row>
    <row r="788" spans="4:19" x14ac:dyDescent="0.25">
      <c r="D788" s="25"/>
      <c r="E788" s="7"/>
      <c r="H788" s="5"/>
      <c r="I788" s="5"/>
      <c r="K788" s="8"/>
      <c r="L788" s="8"/>
      <c r="M788" s="9"/>
      <c r="N788" s="10"/>
      <c r="O788" s="53"/>
      <c r="P788" s="6"/>
      <c r="Q788" s="6"/>
      <c r="R788" s="7"/>
      <c r="S788" s="11"/>
    </row>
    <row r="789" spans="4:19" x14ac:dyDescent="0.25">
      <c r="D789" s="27"/>
      <c r="E789" s="7"/>
      <c r="H789" s="5"/>
      <c r="I789" s="5"/>
      <c r="K789" s="13"/>
      <c r="L789" s="13"/>
      <c r="M789" s="14"/>
      <c r="N789" s="15"/>
      <c r="O789" s="55"/>
      <c r="P789" s="6"/>
      <c r="Q789" s="6"/>
      <c r="R789" s="12"/>
      <c r="S789" s="12"/>
    </row>
    <row r="790" spans="4:19" x14ac:dyDescent="0.25">
      <c r="D790" s="7"/>
      <c r="E790" s="7"/>
      <c r="H790" s="5"/>
      <c r="I790" s="5"/>
      <c r="K790" s="8"/>
      <c r="L790" s="8"/>
      <c r="M790" s="9"/>
      <c r="N790" s="10"/>
      <c r="O790" s="53"/>
      <c r="P790" s="6"/>
      <c r="Q790" s="6"/>
      <c r="R790" s="7"/>
      <c r="S790" s="11"/>
    </row>
    <row r="791" spans="4:19" x14ac:dyDescent="0.25">
      <c r="D791" s="7"/>
      <c r="E791" s="7"/>
      <c r="H791" s="5"/>
      <c r="I791" s="5"/>
      <c r="K791" s="8"/>
      <c r="L791" s="8"/>
      <c r="M791" s="9"/>
      <c r="N791" s="10"/>
      <c r="O791" s="53"/>
      <c r="P791" s="6"/>
      <c r="Q791" s="6"/>
      <c r="R791" s="12"/>
      <c r="S791" s="16"/>
    </row>
    <row r="792" spans="4:19" x14ac:dyDescent="0.25">
      <c r="D792" s="7"/>
      <c r="E792" s="7"/>
      <c r="H792" s="5"/>
      <c r="I792" s="5"/>
      <c r="K792" s="8"/>
      <c r="L792" s="8"/>
      <c r="M792" s="9"/>
      <c r="N792" s="10"/>
      <c r="O792" s="53"/>
      <c r="P792" s="6"/>
      <c r="Q792" s="6"/>
      <c r="R792" s="7"/>
      <c r="S792" s="11"/>
    </row>
    <row r="793" spans="4:19" x14ac:dyDescent="0.25">
      <c r="D793" s="7"/>
      <c r="E793" s="7"/>
      <c r="H793" s="5"/>
      <c r="I793" s="5"/>
      <c r="K793" s="8"/>
      <c r="L793" s="13"/>
      <c r="M793" s="9"/>
      <c r="N793" s="15"/>
      <c r="O793" s="55"/>
      <c r="P793" s="6"/>
      <c r="Q793" s="6"/>
      <c r="R793" s="12"/>
      <c r="S793" s="16"/>
    </row>
    <row r="794" spans="4:19" x14ac:dyDescent="0.25">
      <c r="D794" s="23"/>
      <c r="E794" s="7"/>
      <c r="H794" s="5"/>
      <c r="I794" s="5"/>
      <c r="K794" s="8"/>
      <c r="L794" s="8"/>
      <c r="M794" s="9"/>
      <c r="N794" s="10"/>
      <c r="O794" s="53"/>
      <c r="P794" s="6"/>
      <c r="Q794" s="6"/>
      <c r="R794" s="7"/>
      <c r="S794" s="7"/>
    </row>
    <row r="795" spans="4:19" x14ac:dyDescent="0.25">
      <c r="D795" s="27"/>
      <c r="E795" s="7"/>
      <c r="H795" s="5"/>
      <c r="I795" s="5"/>
      <c r="K795" s="13"/>
      <c r="L795" s="13"/>
      <c r="M795" s="14"/>
      <c r="N795" s="15"/>
      <c r="O795" s="55"/>
      <c r="P795" s="6"/>
      <c r="Q795" s="6"/>
      <c r="R795" s="12"/>
      <c r="S795" s="16"/>
    </row>
    <row r="796" spans="4:19" x14ac:dyDescent="0.25">
      <c r="D796" s="7"/>
      <c r="E796" s="7"/>
      <c r="H796" s="5"/>
      <c r="I796" s="5"/>
      <c r="K796" s="8"/>
      <c r="L796" s="8"/>
      <c r="M796" s="9"/>
      <c r="N796" s="10"/>
      <c r="O796" s="53"/>
      <c r="P796" s="6"/>
      <c r="Q796" s="6"/>
      <c r="R796" s="7"/>
      <c r="S796" s="11"/>
    </row>
    <row r="797" spans="4:19" x14ac:dyDescent="0.25">
      <c r="D797" s="7"/>
      <c r="E797" s="7"/>
      <c r="H797" s="5"/>
      <c r="I797" s="5"/>
      <c r="K797" s="8"/>
      <c r="L797" s="13"/>
      <c r="M797" s="9"/>
      <c r="N797" s="15"/>
      <c r="O797" s="55"/>
      <c r="P797" s="6"/>
      <c r="Q797" s="6"/>
      <c r="R797" s="12"/>
      <c r="S797" s="16"/>
    </row>
    <row r="798" spans="4:19" x14ac:dyDescent="0.25">
      <c r="D798" s="23"/>
      <c r="E798" s="7"/>
      <c r="H798" s="5"/>
      <c r="I798" s="5"/>
      <c r="K798" s="8"/>
      <c r="L798" s="8"/>
      <c r="M798" s="9"/>
      <c r="N798" s="10"/>
      <c r="O798" s="53"/>
      <c r="P798" s="6"/>
      <c r="Q798" s="6"/>
      <c r="R798" s="7"/>
      <c r="S798" s="11"/>
    </row>
    <row r="799" spans="4:19" x14ac:dyDescent="0.25">
      <c r="D799" s="27"/>
      <c r="E799" s="7"/>
      <c r="H799" s="5"/>
      <c r="I799" s="5"/>
      <c r="K799" s="13"/>
      <c r="L799" s="13"/>
      <c r="M799" s="14"/>
      <c r="N799" s="15"/>
      <c r="O799" s="55"/>
      <c r="P799" s="6"/>
      <c r="Q799" s="6"/>
      <c r="R799" s="12"/>
      <c r="S799" s="16"/>
    </row>
    <row r="800" spans="4:19" x14ac:dyDescent="0.25">
      <c r="D800" s="25"/>
      <c r="E800" s="7"/>
      <c r="H800" s="5"/>
      <c r="I800" s="5"/>
      <c r="K800" s="8"/>
      <c r="L800" s="8"/>
      <c r="M800" s="9"/>
      <c r="N800" s="10"/>
      <c r="O800" s="53"/>
      <c r="P800" s="6"/>
      <c r="Q800" s="6"/>
      <c r="R800" s="7"/>
      <c r="S800" s="7"/>
    </row>
    <row r="801" spans="4:19" x14ac:dyDescent="0.25">
      <c r="D801" s="27"/>
      <c r="E801" s="7"/>
      <c r="H801" s="5"/>
      <c r="I801" s="5"/>
      <c r="K801" s="13"/>
      <c r="L801" s="13"/>
      <c r="M801" s="14"/>
      <c r="N801" s="15"/>
      <c r="O801" s="55"/>
      <c r="P801" s="6"/>
      <c r="Q801" s="6"/>
      <c r="R801" s="12"/>
      <c r="S801" s="16"/>
    </row>
    <row r="802" spans="4:19" x14ac:dyDescent="0.25">
      <c r="D802" s="23"/>
      <c r="E802" s="7"/>
      <c r="H802" s="5"/>
      <c r="I802" s="5"/>
      <c r="K802" s="8"/>
      <c r="L802" s="8"/>
      <c r="M802" s="9"/>
      <c r="N802" s="10"/>
      <c r="O802" s="53"/>
      <c r="P802" s="6"/>
      <c r="Q802" s="6"/>
      <c r="R802" s="7"/>
      <c r="S802" s="11"/>
    </row>
    <row r="803" spans="4:19" x14ac:dyDescent="0.25">
      <c r="D803" s="12"/>
      <c r="E803" s="7"/>
      <c r="H803" s="5"/>
      <c r="I803" s="5"/>
      <c r="K803" s="13"/>
      <c r="L803" s="13"/>
      <c r="M803" s="14"/>
      <c r="N803" s="15"/>
      <c r="O803" s="55"/>
      <c r="P803" s="6"/>
      <c r="Q803" s="6"/>
      <c r="R803" s="12"/>
      <c r="S803" s="16"/>
    </row>
    <row r="804" spans="4:19" x14ac:dyDescent="0.25">
      <c r="D804" s="7"/>
      <c r="E804" s="7"/>
      <c r="H804" s="5"/>
      <c r="I804" s="5"/>
      <c r="K804" s="8"/>
      <c r="L804" s="8"/>
      <c r="M804" s="9"/>
      <c r="N804" s="10"/>
      <c r="O804" s="53"/>
      <c r="P804" s="6"/>
      <c r="Q804" s="6"/>
      <c r="R804" s="7"/>
      <c r="S804" s="7"/>
    </row>
    <row r="805" spans="4:19" x14ac:dyDescent="0.25">
      <c r="D805" s="21"/>
      <c r="E805" s="7"/>
      <c r="H805" s="5"/>
      <c r="I805" s="5"/>
      <c r="K805" s="13"/>
      <c r="L805" s="13"/>
      <c r="M805" s="14"/>
      <c r="N805" s="15"/>
      <c r="O805" s="55"/>
      <c r="P805" s="6"/>
      <c r="Q805" s="6"/>
      <c r="R805" s="12"/>
      <c r="S805" s="16"/>
    </row>
    <row r="806" spans="4:19" x14ac:dyDescent="0.25">
      <c r="D806" s="7"/>
      <c r="E806" s="7"/>
      <c r="H806" s="5"/>
      <c r="I806" s="5"/>
      <c r="K806" s="8"/>
      <c r="L806" s="8"/>
      <c r="M806" s="9"/>
      <c r="N806" s="10"/>
      <c r="O806" s="53"/>
      <c r="P806" s="6"/>
      <c r="Q806" s="6"/>
      <c r="R806" s="7"/>
      <c r="S806" s="11"/>
    </row>
    <row r="807" spans="4:19" x14ac:dyDescent="0.25">
      <c r="D807" s="27"/>
      <c r="E807" s="7"/>
      <c r="H807" s="5"/>
      <c r="I807" s="5"/>
      <c r="K807" s="13"/>
      <c r="L807" s="13"/>
      <c r="M807" s="14"/>
      <c r="N807" s="15"/>
      <c r="O807" s="55"/>
      <c r="P807" s="6"/>
      <c r="Q807" s="6"/>
      <c r="R807" s="12"/>
      <c r="S807" s="12"/>
    </row>
    <row r="808" spans="4:19" x14ac:dyDescent="0.25">
      <c r="D808" s="25"/>
      <c r="E808" s="7"/>
      <c r="H808" s="5"/>
      <c r="I808" s="5"/>
      <c r="K808" s="8"/>
      <c r="L808" s="8"/>
      <c r="M808" s="9"/>
      <c r="N808" s="10"/>
      <c r="O808" s="53"/>
      <c r="P808" s="6"/>
      <c r="Q808" s="6"/>
      <c r="R808" s="7"/>
      <c r="S808" s="7"/>
    </row>
    <row r="809" spans="4:19" x14ac:dyDescent="0.25">
      <c r="D809" s="27"/>
      <c r="E809" s="7"/>
      <c r="H809" s="5"/>
      <c r="I809" s="5"/>
      <c r="K809" s="13"/>
      <c r="L809" s="13"/>
      <c r="M809" s="14"/>
      <c r="N809" s="15"/>
      <c r="O809" s="55"/>
      <c r="P809" s="6"/>
      <c r="Q809" s="6"/>
      <c r="R809" s="12"/>
      <c r="S809" s="12"/>
    </row>
    <row r="810" spans="4:19" x14ac:dyDescent="0.25">
      <c r="D810" s="7"/>
      <c r="E810" s="7"/>
      <c r="H810" s="5"/>
      <c r="I810" s="5"/>
      <c r="K810" s="8"/>
      <c r="L810" s="8"/>
      <c r="M810" s="9"/>
      <c r="N810" s="10"/>
      <c r="O810" s="53"/>
      <c r="P810" s="6"/>
      <c r="Q810" s="6"/>
      <c r="R810" s="7"/>
      <c r="S810" s="11"/>
    </row>
    <row r="811" spans="4:19" x14ac:dyDescent="0.25">
      <c r="D811" s="21"/>
      <c r="E811" s="7"/>
      <c r="H811" s="5"/>
      <c r="I811" s="5"/>
      <c r="K811" s="13"/>
      <c r="L811" s="13"/>
      <c r="M811" s="14"/>
      <c r="N811" s="15"/>
      <c r="O811" s="55"/>
      <c r="P811" s="6"/>
      <c r="Q811" s="6"/>
      <c r="R811" s="12"/>
      <c r="S811" s="16"/>
    </row>
    <row r="812" spans="4:19" x14ac:dyDescent="0.25">
      <c r="D812" s="7"/>
      <c r="E812" s="7"/>
      <c r="H812" s="5"/>
      <c r="I812" s="5"/>
      <c r="K812" s="8"/>
      <c r="L812" s="8"/>
      <c r="M812" s="9"/>
      <c r="N812" s="10"/>
      <c r="O812" s="53"/>
      <c r="P812" s="6"/>
      <c r="Q812" s="6"/>
      <c r="R812" s="7"/>
      <c r="S812" s="7"/>
    </row>
    <row r="813" spans="4:19" x14ac:dyDescent="0.25">
      <c r="D813" s="21"/>
      <c r="E813" s="7"/>
      <c r="H813" s="5"/>
      <c r="I813" s="5"/>
      <c r="K813" s="13"/>
      <c r="L813" s="13"/>
      <c r="M813" s="14"/>
      <c r="N813" s="15"/>
      <c r="O813" s="55"/>
      <c r="P813" s="6"/>
      <c r="Q813" s="6"/>
      <c r="R813" s="12"/>
      <c r="S813" s="16"/>
    </row>
    <row r="814" spans="4:19" x14ac:dyDescent="0.25">
      <c r="D814" s="7"/>
      <c r="E814" s="7"/>
      <c r="H814" s="5"/>
      <c r="I814" s="5"/>
      <c r="K814" s="8"/>
      <c r="L814" s="8"/>
      <c r="M814" s="9"/>
      <c r="N814" s="10"/>
      <c r="O814" s="53"/>
      <c r="P814" s="6"/>
      <c r="Q814" s="6"/>
      <c r="R814" s="7"/>
      <c r="S814" s="11"/>
    </row>
    <row r="815" spans="4:19" x14ac:dyDescent="0.25">
      <c r="D815" s="27"/>
      <c r="E815" s="7"/>
      <c r="H815" s="5"/>
      <c r="I815" s="5"/>
      <c r="K815" s="13"/>
      <c r="L815" s="13"/>
      <c r="M815" s="14"/>
      <c r="N815" s="15"/>
      <c r="O815" s="55"/>
      <c r="P815" s="6"/>
      <c r="Q815" s="6"/>
      <c r="R815" s="12"/>
      <c r="S815" s="16"/>
    </row>
    <row r="816" spans="4:19" x14ac:dyDescent="0.25">
      <c r="D816" s="25"/>
      <c r="E816" s="7"/>
      <c r="H816" s="5"/>
      <c r="I816" s="5"/>
      <c r="K816" s="8"/>
      <c r="L816" s="8"/>
      <c r="M816" s="9"/>
      <c r="N816" s="10"/>
      <c r="O816" s="53"/>
      <c r="P816" s="6"/>
      <c r="Q816" s="6"/>
      <c r="R816" s="7"/>
      <c r="S816" s="11"/>
    </row>
    <row r="817" spans="4:19" x14ac:dyDescent="0.25">
      <c r="D817" s="25"/>
      <c r="E817" s="7"/>
      <c r="H817" s="5"/>
      <c r="I817" s="5"/>
      <c r="K817" s="8"/>
      <c r="L817" s="8"/>
      <c r="M817" s="9"/>
      <c r="N817" s="10"/>
      <c r="O817" s="53"/>
      <c r="P817" s="6"/>
      <c r="Q817" s="6"/>
      <c r="R817" s="12"/>
      <c r="S817" s="16"/>
    </row>
    <row r="818" spans="4:19" x14ac:dyDescent="0.25">
      <c r="D818" s="21"/>
      <c r="E818" s="7"/>
      <c r="H818" s="5"/>
      <c r="I818" s="5"/>
      <c r="K818" s="13"/>
      <c r="L818" s="13"/>
      <c r="M818" s="14"/>
      <c r="N818" s="15"/>
      <c r="O818" s="55"/>
      <c r="P818" s="6"/>
      <c r="Q818" s="6"/>
      <c r="R818" s="7"/>
      <c r="S818" s="7"/>
    </row>
    <row r="819" spans="4:19" x14ac:dyDescent="0.25">
      <c r="D819" s="7"/>
      <c r="E819" s="7"/>
      <c r="H819" s="5"/>
      <c r="I819" s="5"/>
      <c r="K819" s="8"/>
      <c r="L819" s="8"/>
      <c r="M819" s="9"/>
      <c r="N819" s="10"/>
      <c r="O819" s="53"/>
      <c r="P819" s="6"/>
      <c r="Q819" s="6"/>
      <c r="R819" s="12"/>
      <c r="S819" s="16"/>
    </row>
    <row r="820" spans="4:19" x14ac:dyDescent="0.25">
      <c r="D820" s="7"/>
      <c r="E820" s="7"/>
      <c r="H820" s="5"/>
      <c r="I820" s="5"/>
      <c r="K820" s="8"/>
      <c r="L820" s="8"/>
      <c r="M820" s="9"/>
      <c r="N820" s="10"/>
      <c r="O820" s="53"/>
      <c r="P820" s="6"/>
      <c r="Q820" s="6"/>
      <c r="R820" s="7"/>
      <c r="S820" s="11"/>
    </row>
    <row r="821" spans="4:19" x14ac:dyDescent="0.25">
      <c r="D821" s="12"/>
      <c r="E821" s="7"/>
      <c r="H821" s="5"/>
      <c r="I821" s="5"/>
      <c r="K821" s="13"/>
      <c r="L821" s="13"/>
      <c r="M821" s="14"/>
      <c r="N821" s="15"/>
      <c r="O821" s="55"/>
      <c r="P821" s="6"/>
      <c r="Q821" s="6"/>
      <c r="R821" s="12"/>
      <c r="S821" s="12"/>
    </row>
    <row r="822" spans="4:19" x14ac:dyDescent="0.25">
      <c r="D822" s="7"/>
      <c r="E822" s="7"/>
      <c r="H822" s="5"/>
      <c r="I822" s="5"/>
      <c r="K822" s="8"/>
      <c r="L822" s="8"/>
      <c r="M822" s="9"/>
      <c r="N822" s="10"/>
      <c r="O822" s="53"/>
      <c r="P822" s="6"/>
      <c r="Q822" s="6"/>
      <c r="R822" s="7"/>
      <c r="S822" s="11"/>
    </row>
    <row r="823" spans="4:19" x14ac:dyDescent="0.25">
      <c r="D823" s="27"/>
      <c r="E823" s="7"/>
      <c r="H823" s="5"/>
      <c r="I823" s="5"/>
      <c r="K823" s="13"/>
      <c r="L823" s="13"/>
      <c r="M823" s="14"/>
      <c r="N823" s="15"/>
      <c r="O823" s="55"/>
      <c r="P823" s="6"/>
      <c r="Q823" s="6"/>
      <c r="R823" s="12"/>
      <c r="S823" s="12"/>
    </row>
    <row r="824" spans="4:19" x14ac:dyDescent="0.25">
      <c r="D824" s="21"/>
      <c r="E824" s="7"/>
      <c r="H824" s="5"/>
      <c r="I824" s="5"/>
      <c r="K824" s="13"/>
      <c r="L824" s="13"/>
      <c r="M824" s="14"/>
      <c r="N824" s="15"/>
      <c r="O824" s="55"/>
      <c r="P824" s="6"/>
      <c r="Q824" s="6"/>
      <c r="R824" s="7"/>
      <c r="S824" s="7"/>
    </row>
    <row r="825" spans="4:19" x14ac:dyDescent="0.25">
      <c r="D825" s="27"/>
      <c r="E825" s="7"/>
      <c r="H825" s="5"/>
      <c r="I825" s="5"/>
      <c r="K825" s="13"/>
      <c r="L825" s="13"/>
      <c r="M825" s="14"/>
      <c r="N825" s="15"/>
      <c r="O825" s="55"/>
      <c r="P825" s="6"/>
      <c r="Q825" s="6"/>
      <c r="R825" s="12"/>
      <c r="S825" s="16"/>
    </row>
    <row r="826" spans="4:19" x14ac:dyDescent="0.25">
      <c r="D826" s="25"/>
      <c r="E826" s="7"/>
      <c r="H826" s="5"/>
      <c r="I826" s="5"/>
      <c r="K826" s="8"/>
      <c r="L826" s="8"/>
      <c r="M826" s="9"/>
      <c r="N826" s="10"/>
      <c r="O826" s="53"/>
      <c r="P826" s="6"/>
      <c r="Q826" s="6"/>
      <c r="R826" s="7"/>
      <c r="S826" s="11"/>
    </row>
    <row r="827" spans="4:19" x14ac:dyDescent="0.25">
      <c r="D827" s="23"/>
      <c r="E827" s="7"/>
      <c r="H827" s="5"/>
      <c r="I827" s="5"/>
      <c r="K827" s="8"/>
      <c r="L827" s="8"/>
      <c r="M827" s="9"/>
      <c r="N827" s="10"/>
      <c r="O827" s="53"/>
      <c r="P827" s="6"/>
      <c r="Q827" s="6"/>
      <c r="R827" s="12"/>
      <c r="S827" s="12"/>
    </row>
    <row r="828" spans="4:19" x14ac:dyDescent="0.25">
      <c r="D828" s="12"/>
      <c r="E828" s="7"/>
      <c r="H828" s="5"/>
      <c r="I828" s="5"/>
      <c r="K828" s="13"/>
      <c r="L828" s="13"/>
      <c r="M828" s="14"/>
      <c r="N828" s="15"/>
      <c r="O828" s="55"/>
      <c r="P828" s="6"/>
      <c r="Q828" s="6"/>
      <c r="R828" s="7"/>
      <c r="S828" s="7"/>
    </row>
    <row r="829" spans="4:19" x14ac:dyDescent="0.25">
      <c r="D829" s="25"/>
      <c r="E829" s="7"/>
      <c r="H829" s="5"/>
      <c r="I829" s="5"/>
      <c r="K829" s="8"/>
      <c r="L829" s="8"/>
      <c r="M829" s="9"/>
      <c r="N829" s="10"/>
      <c r="O829" s="53"/>
      <c r="P829" s="6"/>
      <c r="Q829" s="6"/>
      <c r="R829" s="12"/>
      <c r="S829" s="16"/>
    </row>
    <row r="830" spans="4:19" x14ac:dyDescent="0.25">
      <c r="D830" s="21"/>
      <c r="E830" s="7"/>
      <c r="H830" s="5"/>
      <c r="I830" s="5"/>
      <c r="K830" s="13"/>
      <c r="L830" s="13"/>
      <c r="M830" s="14"/>
      <c r="N830" s="15"/>
      <c r="O830" s="55"/>
      <c r="P830" s="6"/>
      <c r="Q830" s="6"/>
      <c r="R830" s="7"/>
      <c r="S830" s="11"/>
    </row>
    <row r="831" spans="4:19" x14ac:dyDescent="0.25">
      <c r="D831" s="25"/>
      <c r="E831" s="7"/>
      <c r="H831" s="5"/>
      <c r="I831" s="5"/>
      <c r="K831" s="8"/>
      <c r="L831" s="8"/>
      <c r="M831" s="9"/>
      <c r="N831" s="10"/>
      <c r="O831" s="53"/>
      <c r="P831" s="6"/>
      <c r="Q831" s="6"/>
      <c r="R831" s="12"/>
      <c r="S831" s="16"/>
    </row>
    <row r="832" spans="4:19" x14ac:dyDescent="0.25">
      <c r="D832" s="7"/>
      <c r="E832" s="7"/>
      <c r="H832" s="5"/>
      <c r="I832" s="5"/>
      <c r="K832" s="8"/>
      <c r="L832" s="13"/>
      <c r="M832" s="9"/>
      <c r="N832" s="15"/>
      <c r="O832" s="55"/>
      <c r="P832" s="6"/>
      <c r="Q832" s="6"/>
      <c r="R832" s="7"/>
      <c r="S832" s="11"/>
    </row>
    <row r="833" spans="4:19" x14ac:dyDescent="0.25">
      <c r="D833" s="23"/>
      <c r="E833" s="7"/>
      <c r="H833" s="5"/>
      <c r="I833" s="5"/>
      <c r="K833" s="8"/>
      <c r="L833" s="8"/>
      <c r="M833" s="9"/>
      <c r="N833" s="10"/>
      <c r="O833" s="53"/>
      <c r="P833" s="6"/>
      <c r="Q833" s="6"/>
      <c r="R833" s="12"/>
      <c r="S833" s="12"/>
    </row>
    <row r="834" spans="4:19" x14ac:dyDescent="0.25">
      <c r="D834" s="21"/>
      <c r="E834" s="7"/>
      <c r="H834" s="5"/>
      <c r="I834" s="5"/>
      <c r="K834" s="13"/>
      <c r="L834" s="13"/>
      <c r="M834" s="14"/>
      <c r="N834" s="15"/>
      <c r="O834" s="55"/>
      <c r="P834" s="6"/>
      <c r="Q834" s="6"/>
      <c r="R834" s="7"/>
      <c r="S834" s="7"/>
    </row>
    <row r="835" spans="4:19" x14ac:dyDescent="0.25">
      <c r="D835" s="25"/>
      <c r="E835" s="7"/>
      <c r="H835" s="5"/>
      <c r="I835" s="5"/>
      <c r="K835" s="8"/>
      <c r="L835" s="8"/>
      <c r="M835" s="9"/>
      <c r="N835" s="10"/>
      <c r="O835" s="53"/>
      <c r="P835" s="6"/>
      <c r="Q835" s="6"/>
      <c r="R835" s="18"/>
      <c r="S835" s="19"/>
    </row>
    <row r="836" spans="4:19" x14ac:dyDescent="0.25">
      <c r="D836" s="27"/>
      <c r="E836" s="7"/>
      <c r="H836" s="5"/>
      <c r="I836" s="5"/>
      <c r="K836" s="13"/>
      <c r="L836" s="13"/>
      <c r="M836" s="14"/>
      <c r="N836" s="15"/>
      <c r="O836" s="55"/>
      <c r="P836" s="6"/>
      <c r="Q836" s="6"/>
      <c r="R836" s="7"/>
      <c r="S836" s="11"/>
    </row>
    <row r="837" spans="4:19" x14ac:dyDescent="0.25">
      <c r="D837" s="27"/>
      <c r="E837" s="7"/>
      <c r="H837" s="5"/>
      <c r="I837" s="5"/>
      <c r="K837" s="13"/>
      <c r="L837" s="13"/>
      <c r="M837" s="14"/>
      <c r="N837" s="15"/>
      <c r="O837" s="55"/>
      <c r="P837" s="6"/>
      <c r="Q837" s="6"/>
      <c r="R837" s="12"/>
      <c r="S837" s="21"/>
    </row>
    <row r="838" spans="4:19" x14ac:dyDescent="0.25">
      <c r="D838" s="25"/>
      <c r="E838" s="7"/>
      <c r="H838" s="5"/>
      <c r="I838" s="5"/>
      <c r="K838" s="8"/>
      <c r="L838" s="8"/>
      <c r="M838" s="9"/>
      <c r="N838" s="10"/>
      <c r="O838" s="53"/>
      <c r="P838" s="6"/>
      <c r="Q838" s="6"/>
      <c r="R838" s="7"/>
      <c r="S838" s="11"/>
    </row>
    <row r="839" spans="4:19" x14ac:dyDescent="0.25">
      <c r="D839" s="27"/>
      <c r="E839" s="7"/>
      <c r="H839" s="5"/>
      <c r="I839" s="5"/>
      <c r="K839" s="13"/>
      <c r="L839" s="13"/>
      <c r="M839" s="14"/>
      <c r="N839" s="15"/>
      <c r="O839" s="55"/>
      <c r="P839" s="6"/>
      <c r="Q839" s="6"/>
      <c r="R839" s="12"/>
      <c r="S839" s="16"/>
    </row>
    <row r="840" spans="4:19" x14ac:dyDescent="0.25">
      <c r="D840" s="23"/>
      <c r="E840" s="7"/>
      <c r="H840" s="5"/>
      <c r="I840" s="5"/>
      <c r="K840" s="8"/>
      <c r="L840" s="8"/>
      <c r="M840" s="9"/>
      <c r="N840" s="10"/>
      <c r="O840" s="53"/>
      <c r="P840" s="6"/>
      <c r="Q840" s="6"/>
      <c r="R840" s="7"/>
      <c r="S840" s="17"/>
    </row>
    <row r="841" spans="4:19" x14ac:dyDescent="0.25">
      <c r="D841" s="27"/>
      <c r="E841" s="7"/>
      <c r="H841" s="5"/>
      <c r="I841" s="5"/>
      <c r="K841" s="13"/>
      <c r="L841" s="13"/>
      <c r="M841" s="14"/>
      <c r="N841" s="15"/>
      <c r="O841" s="55"/>
      <c r="P841" s="6"/>
      <c r="Q841" s="6"/>
      <c r="R841" s="7"/>
      <c r="S841" s="17"/>
    </row>
    <row r="842" spans="4:19" x14ac:dyDescent="0.25">
      <c r="D842" s="25"/>
      <c r="E842" s="7"/>
      <c r="H842" s="5"/>
      <c r="I842" s="5"/>
      <c r="K842" s="8"/>
      <c r="L842" s="8"/>
      <c r="M842" s="9"/>
      <c r="N842" s="10"/>
      <c r="O842" s="53"/>
      <c r="P842" s="6"/>
      <c r="Q842" s="6"/>
      <c r="R842" s="7"/>
      <c r="S842" s="7"/>
    </row>
    <row r="843" spans="4:19" x14ac:dyDescent="0.25">
      <c r="D843" s="25"/>
      <c r="E843" s="7"/>
      <c r="H843" s="5"/>
      <c r="I843" s="5"/>
      <c r="K843" s="8"/>
      <c r="L843" s="8"/>
      <c r="M843" s="9"/>
      <c r="N843" s="10"/>
      <c r="O843" s="53"/>
      <c r="P843" s="6"/>
      <c r="Q843" s="6"/>
      <c r="R843" s="12"/>
      <c r="S843" s="12"/>
    </row>
    <row r="844" spans="4:19" x14ac:dyDescent="0.25">
      <c r="D844" s="12"/>
      <c r="E844" s="7"/>
      <c r="H844" s="5"/>
      <c r="I844" s="5"/>
      <c r="K844" s="13"/>
      <c r="L844" s="13"/>
      <c r="M844" s="14"/>
      <c r="N844" s="15"/>
      <c r="O844" s="55"/>
      <c r="P844" s="6"/>
      <c r="Q844" s="6"/>
      <c r="R844" s="7"/>
      <c r="S844" s="7"/>
    </row>
    <row r="845" spans="4:19" x14ac:dyDescent="0.25">
      <c r="D845" s="25"/>
      <c r="E845" s="7"/>
      <c r="H845" s="5"/>
      <c r="I845" s="5"/>
      <c r="K845" s="8"/>
      <c r="L845" s="8"/>
      <c r="M845" s="9"/>
      <c r="N845" s="10"/>
      <c r="O845" s="53"/>
      <c r="P845" s="6"/>
      <c r="Q845" s="6"/>
      <c r="R845" s="7"/>
      <c r="S845" s="17"/>
    </row>
    <row r="846" spans="4:19" x14ac:dyDescent="0.25">
      <c r="D846" s="12"/>
      <c r="E846" s="7"/>
      <c r="H846" s="5"/>
      <c r="I846" s="5"/>
      <c r="K846" s="13"/>
      <c r="L846" s="13"/>
      <c r="M846" s="14"/>
      <c r="N846" s="15"/>
      <c r="O846" s="55"/>
      <c r="P846" s="6"/>
      <c r="Q846" s="6"/>
      <c r="R846" s="7"/>
      <c r="S846" s="23"/>
    </row>
    <row r="847" spans="4:19" x14ac:dyDescent="0.25">
      <c r="D847" s="7"/>
      <c r="E847" s="7"/>
      <c r="H847" s="5"/>
      <c r="I847" s="5"/>
      <c r="K847" s="8"/>
      <c r="L847" s="8"/>
      <c r="M847" s="9"/>
      <c r="N847" s="10"/>
      <c r="O847" s="53"/>
      <c r="P847" s="6"/>
      <c r="Q847" s="6"/>
      <c r="R847" s="7"/>
      <c r="S847" s="17"/>
    </row>
    <row r="848" spans="4:19" x14ac:dyDescent="0.25">
      <c r="D848" s="27"/>
      <c r="E848" s="7"/>
      <c r="H848" s="5"/>
      <c r="I848" s="5"/>
      <c r="K848" s="13"/>
      <c r="L848" s="13"/>
      <c r="M848" s="14"/>
      <c r="N848" s="15"/>
      <c r="O848" s="55"/>
      <c r="P848" s="6"/>
      <c r="Q848" s="6"/>
      <c r="R848" s="7"/>
      <c r="S848" s="7"/>
    </row>
    <row r="849" spans="4:19" x14ac:dyDescent="0.25">
      <c r="D849" s="25"/>
      <c r="E849" s="7"/>
      <c r="H849" s="5"/>
      <c r="I849" s="5"/>
      <c r="K849" s="8"/>
      <c r="L849" s="8"/>
      <c r="M849" s="9"/>
      <c r="N849" s="10"/>
      <c r="O849" s="53"/>
      <c r="P849" s="6"/>
      <c r="Q849" s="6"/>
      <c r="R849" s="7"/>
      <c r="S849" s="17"/>
    </row>
    <row r="850" spans="4:19" x14ac:dyDescent="0.25">
      <c r="D850" s="21"/>
      <c r="E850" s="7"/>
      <c r="H850" s="5"/>
      <c r="I850" s="5"/>
      <c r="K850" s="13"/>
      <c r="L850" s="13"/>
      <c r="M850" s="14"/>
      <c r="N850" s="15"/>
      <c r="O850" s="55"/>
      <c r="P850" s="6"/>
      <c r="Q850" s="6"/>
      <c r="R850" s="7"/>
      <c r="S850" s="17"/>
    </row>
    <row r="851" spans="4:19" x14ac:dyDescent="0.25">
      <c r="D851" s="25"/>
      <c r="E851" s="7"/>
      <c r="H851" s="5"/>
      <c r="I851" s="5"/>
      <c r="K851" s="8"/>
      <c r="L851" s="8"/>
      <c r="M851" s="9"/>
      <c r="N851" s="10"/>
      <c r="O851" s="53"/>
      <c r="P851" s="6"/>
      <c r="Q851" s="6"/>
      <c r="R851" s="12"/>
      <c r="S851" s="12"/>
    </row>
    <row r="852" spans="4:19" x14ac:dyDescent="0.25">
      <c r="D852" s="27"/>
      <c r="E852" s="7"/>
      <c r="H852" s="5"/>
      <c r="I852" s="5"/>
      <c r="K852" s="13"/>
      <c r="L852" s="13"/>
      <c r="M852" s="14"/>
      <c r="N852" s="15"/>
      <c r="O852" s="55"/>
      <c r="P852" s="6"/>
      <c r="Q852" s="6"/>
      <c r="R852" s="7"/>
      <c r="S852" s="7"/>
    </row>
    <row r="853" spans="4:19" x14ac:dyDescent="0.25">
      <c r="D853" s="25"/>
      <c r="E853" s="7"/>
      <c r="H853" s="5"/>
      <c r="I853" s="5"/>
      <c r="K853" s="8"/>
      <c r="L853" s="8"/>
      <c r="M853" s="9"/>
      <c r="N853" s="10"/>
      <c r="O853" s="53"/>
      <c r="P853" s="6"/>
      <c r="Q853" s="6"/>
      <c r="R853" s="12"/>
      <c r="S853" s="16"/>
    </row>
    <row r="854" spans="4:19" x14ac:dyDescent="0.25">
      <c r="D854" s="21"/>
      <c r="E854" s="7"/>
      <c r="H854" s="5"/>
      <c r="I854" s="5"/>
      <c r="K854" s="13"/>
      <c r="L854" s="13"/>
      <c r="M854" s="14"/>
      <c r="N854" s="15"/>
      <c r="O854" s="55"/>
      <c r="P854" s="6"/>
      <c r="Q854" s="6"/>
      <c r="R854" s="7"/>
      <c r="S854" s="7"/>
    </row>
    <row r="855" spans="4:19" x14ac:dyDescent="0.25">
      <c r="D855" s="7"/>
      <c r="E855" s="7"/>
      <c r="H855" s="5"/>
      <c r="I855" s="5"/>
      <c r="K855" s="8"/>
      <c r="L855" s="8"/>
      <c r="M855" s="9"/>
      <c r="N855" s="10"/>
      <c r="O855" s="53"/>
      <c r="P855" s="6"/>
      <c r="Q855" s="6"/>
      <c r="R855" s="12"/>
      <c r="S855" s="12"/>
    </row>
    <row r="856" spans="4:19" x14ac:dyDescent="0.25">
      <c r="D856" s="21"/>
      <c r="E856" s="7"/>
      <c r="H856" s="5"/>
      <c r="I856" s="5"/>
      <c r="K856" s="13"/>
      <c r="L856" s="13"/>
      <c r="M856" s="14"/>
      <c r="N856" s="15"/>
      <c r="O856" s="55"/>
      <c r="P856" s="6"/>
      <c r="Q856" s="6"/>
      <c r="R856" s="7"/>
      <c r="S856" s="7"/>
    </row>
    <row r="857" spans="4:19" x14ac:dyDescent="0.25">
      <c r="D857" s="23"/>
      <c r="E857" s="7"/>
      <c r="H857" s="5"/>
      <c r="I857" s="5"/>
      <c r="K857" s="8"/>
      <c r="L857" s="8"/>
      <c r="M857" s="9"/>
      <c r="N857" s="10"/>
      <c r="O857" s="53"/>
      <c r="P857" s="6"/>
      <c r="Q857" s="6"/>
      <c r="R857" s="12"/>
      <c r="S857" s="12"/>
    </row>
    <row r="858" spans="4:19" x14ac:dyDescent="0.25">
      <c r="D858" s="12"/>
      <c r="E858" s="7"/>
      <c r="H858" s="5"/>
      <c r="I858" s="5"/>
      <c r="K858" s="13"/>
      <c r="L858" s="13"/>
      <c r="M858" s="14"/>
      <c r="N858" s="15"/>
      <c r="O858" s="55"/>
      <c r="P858" s="6"/>
      <c r="Q858" s="6"/>
      <c r="R858" s="7"/>
      <c r="S858" s="17"/>
    </row>
    <row r="859" spans="4:19" x14ac:dyDescent="0.25">
      <c r="D859" s="25"/>
      <c r="E859" s="7"/>
      <c r="H859" s="5"/>
      <c r="I859" s="5"/>
      <c r="K859" s="8"/>
      <c r="L859" s="8"/>
      <c r="M859" s="9"/>
      <c r="N859" s="10"/>
      <c r="O859" s="53"/>
      <c r="P859" s="6"/>
      <c r="Q859" s="6"/>
      <c r="R859" s="7"/>
      <c r="S859" s="17"/>
    </row>
    <row r="860" spans="4:19" x14ac:dyDescent="0.25">
      <c r="D860" s="21"/>
      <c r="E860" s="7"/>
      <c r="H860" s="5"/>
      <c r="I860" s="5"/>
      <c r="K860" s="13"/>
      <c r="L860" s="13"/>
      <c r="M860" s="14"/>
      <c r="N860" s="15"/>
      <c r="O860" s="55"/>
      <c r="P860" s="6"/>
      <c r="Q860" s="6"/>
      <c r="R860" s="22"/>
      <c r="S860" s="23"/>
    </row>
    <row r="861" spans="4:19" x14ac:dyDescent="0.25">
      <c r="D861" s="25"/>
      <c r="E861" s="7"/>
      <c r="H861" s="5"/>
      <c r="I861" s="5"/>
      <c r="K861" s="8"/>
      <c r="L861" s="8"/>
      <c r="M861" s="9"/>
      <c r="N861" s="10"/>
      <c r="O861" s="53"/>
      <c r="P861" s="6"/>
      <c r="Q861" s="6"/>
      <c r="R861" s="7"/>
      <c r="S861" s="17"/>
    </row>
    <row r="862" spans="4:19" x14ac:dyDescent="0.25">
      <c r="D862" s="21"/>
      <c r="E862" s="7"/>
      <c r="H862" s="5"/>
      <c r="I862" s="5"/>
      <c r="K862" s="13"/>
      <c r="L862" s="13"/>
      <c r="M862" s="14"/>
      <c r="N862" s="15"/>
      <c r="O862" s="55"/>
      <c r="P862" s="6"/>
      <c r="Q862" s="6"/>
      <c r="R862" s="7"/>
      <c r="S862" s="7"/>
    </row>
    <row r="863" spans="4:19" x14ac:dyDescent="0.25">
      <c r="D863" s="25"/>
      <c r="E863" s="7"/>
      <c r="H863" s="5"/>
      <c r="I863" s="5"/>
      <c r="K863" s="8"/>
      <c r="L863" s="8"/>
      <c r="M863" s="9"/>
      <c r="N863" s="10"/>
      <c r="O863" s="53"/>
      <c r="P863" s="6"/>
      <c r="Q863" s="6"/>
      <c r="R863" s="18"/>
      <c r="S863" s="21"/>
    </row>
    <row r="864" spans="4:19" x14ac:dyDescent="0.25">
      <c r="D864" s="27"/>
      <c r="E864" s="7"/>
      <c r="H864" s="5"/>
      <c r="I864" s="5"/>
      <c r="K864" s="13"/>
      <c r="L864" s="13"/>
      <c r="M864" s="14"/>
      <c r="N864" s="15"/>
      <c r="O864" s="55"/>
      <c r="P864" s="6"/>
      <c r="Q864" s="6"/>
      <c r="R864" s="7"/>
      <c r="S864" s="17"/>
    </row>
    <row r="865" spans="4:19" x14ac:dyDescent="0.25">
      <c r="D865" s="23"/>
      <c r="E865" s="7"/>
      <c r="H865" s="5"/>
      <c r="I865" s="5"/>
      <c r="K865" s="8"/>
      <c r="L865" s="8"/>
      <c r="M865" s="9"/>
      <c r="N865" s="10"/>
      <c r="O865" s="53"/>
      <c r="P865" s="6"/>
      <c r="Q865" s="6"/>
      <c r="R865" s="18"/>
      <c r="S865" s="21"/>
    </row>
    <row r="866" spans="4:19" x14ac:dyDescent="0.25">
      <c r="D866" s="21"/>
      <c r="E866" s="7"/>
      <c r="H866" s="5"/>
      <c r="I866" s="5"/>
      <c r="K866" s="13"/>
      <c r="L866" s="13"/>
      <c r="M866" s="14"/>
      <c r="N866" s="15"/>
      <c r="O866" s="55"/>
      <c r="P866" s="6"/>
      <c r="Q866" s="6"/>
      <c r="R866" s="24"/>
      <c r="S866" s="25"/>
    </row>
    <row r="867" spans="4:19" x14ac:dyDescent="0.25">
      <c r="D867" s="23"/>
      <c r="E867" s="7"/>
      <c r="H867" s="5"/>
      <c r="I867" s="5"/>
      <c r="K867" s="8"/>
      <c r="L867" s="8"/>
      <c r="M867" s="9"/>
      <c r="N867" s="10"/>
      <c r="O867" s="53"/>
      <c r="P867" s="6"/>
      <c r="Q867" s="6"/>
      <c r="R867" s="26"/>
      <c r="S867" s="27"/>
    </row>
    <row r="868" spans="4:19" x14ac:dyDescent="0.25">
      <c r="D868" s="7"/>
      <c r="E868" s="7"/>
      <c r="H868" s="5"/>
      <c r="I868" s="5"/>
      <c r="K868" s="8"/>
      <c r="L868" s="8"/>
      <c r="M868" s="9"/>
      <c r="N868" s="10"/>
      <c r="O868" s="53"/>
      <c r="P868" s="6"/>
      <c r="Q868" s="6"/>
      <c r="R868" s="24"/>
      <c r="S868" s="25"/>
    </row>
    <row r="869" spans="4:19" x14ac:dyDescent="0.25">
      <c r="D869" s="12"/>
      <c r="E869" s="7"/>
      <c r="H869" s="5"/>
      <c r="I869" s="5"/>
      <c r="K869" s="13"/>
      <c r="L869" s="13"/>
      <c r="M869" s="14"/>
      <c r="N869" s="15"/>
      <c r="O869" s="55"/>
      <c r="P869" s="6"/>
      <c r="Q869" s="6"/>
      <c r="R869" s="12"/>
      <c r="S869" s="27"/>
    </row>
    <row r="870" spans="4:19" x14ac:dyDescent="0.25">
      <c r="D870" s="7"/>
      <c r="E870" s="7"/>
      <c r="H870" s="5"/>
      <c r="I870" s="5"/>
      <c r="K870" s="8"/>
      <c r="L870" s="8"/>
      <c r="M870" s="9"/>
      <c r="N870" s="10"/>
      <c r="O870" s="53"/>
      <c r="P870" s="6"/>
      <c r="Q870" s="6"/>
      <c r="R870" s="7"/>
      <c r="S870" s="17"/>
    </row>
    <row r="871" spans="4:19" x14ac:dyDescent="0.25">
      <c r="D871" s="12"/>
      <c r="E871" s="7"/>
      <c r="H871" s="5"/>
      <c r="I871" s="5"/>
      <c r="K871" s="13"/>
      <c r="L871" s="13"/>
      <c r="M871" s="14"/>
      <c r="N871" s="15"/>
      <c r="O871" s="55"/>
      <c r="P871" s="6"/>
      <c r="Q871" s="6"/>
      <c r="R871" s="12"/>
      <c r="S871" s="21"/>
    </row>
    <row r="872" spans="4:19" x14ac:dyDescent="0.25">
      <c r="D872" s="7"/>
      <c r="E872" s="7"/>
      <c r="H872" s="5"/>
      <c r="I872" s="5"/>
      <c r="K872" s="8"/>
      <c r="L872" s="8"/>
      <c r="M872" s="9"/>
      <c r="N872" s="10"/>
      <c r="O872" s="53"/>
      <c r="P872" s="6"/>
      <c r="Q872" s="6"/>
      <c r="R872" s="7"/>
      <c r="S872" s="17"/>
    </row>
    <row r="873" spans="4:19" x14ac:dyDescent="0.25">
      <c r="D873" s="12"/>
      <c r="E873" s="7"/>
      <c r="H873" s="5"/>
      <c r="I873" s="5"/>
      <c r="K873" s="13"/>
      <c r="L873" s="13"/>
      <c r="M873" s="14"/>
      <c r="N873" s="15"/>
      <c r="O873" s="55"/>
      <c r="P873" s="6"/>
      <c r="Q873" s="6"/>
      <c r="R873" s="12"/>
      <c r="S873" s="27"/>
    </row>
    <row r="874" spans="4:19" x14ac:dyDescent="0.25">
      <c r="D874" s="7"/>
      <c r="E874" s="7"/>
      <c r="H874" s="5"/>
      <c r="I874" s="5"/>
      <c r="K874" s="8"/>
      <c r="L874" s="8"/>
      <c r="M874" s="9"/>
      <c r="N874" s="10"/>
      <c r="O874" s="53"/>
      <c r="P874" s="6"/>
      <c r="Q874" s="6"/>
      <c r="R874" s="7"/>
      <c r="S874" s="7"/>
    </row>
    <row r="875" spans="4:19" x14ac:dyDescent="0.25">
      <c r="D875" s="12"/>
      <c r="E875" s="7"/>
      <c r="H875" s="5"/>
      <c r="I875" s="5"/>
      <c r="K875" s="13"/>
      <c r="L875" s="13"/>
      <c r="M875" s="14"/>
      <c r="N875" s="15"/>
      <c r="O875" s="55"/>
      <c r="P875" s="6"/>
      <c r="Q875" s="6"/>
      <c r="R875" s="7"/>
      <c r="S875" s="17"/>
    </row>
    <row r="876" spans="4:19" x14ac:dyDescent="0.25">
      <c r="D876" s="7"/>
      <c r="E876" s="7"/>
      <c r="H876" s="5"/>
      <c r="I876" s="5"/>
      <c r="K876" s="8"/>
      <c r="L876" s="8"/>
      <c r="M876" s="9"/>
      <c r="N876" s="10"/>
      <c r="O876" s="53"/>
      <c r="P876" s="6"/>
      <c r="Q876" s="6"/>
      <c r="R876" s="22"/>
      <c r="S876" s="23"/>
    </row>
    <row r="877" spans="4:19" x14ac:dyDescent="0.25">
      <c r="D877" s="12"/>
      <c r="E877" s="7"/>
      <c r="H877" s="5"/>
      <c r="I877" s="5"/>
      <c r="K877" s="13"/>
      <c r="L877" s="13"/>
      <c r="M877" s="14"/>
      <c r="N877" s="15"/>
      <c r="O877" s="55"/>
      <c r="P877" s="6"/>
      <c r="Q877" s="6"/>
      <c r="R877" s="12"/>
      <c r="S877" s="27"/>
    </row>
    <row r="878" spans="4:19" x14ac:dyDescent="0.25">
      <c r="D878" s="7"/>
      <c r="E878" s="7"/>
      <c r="H878" s="5"/>
      <c r="I878" s="5"/>
      <c r="K878" s="8"/>
      <c r="L878" s="8"/>
      <c r="M878" s="9"/>
      <c r="N878" s="10"/>
      <c r="O878" s="53"/>
      <c r="P878" s="6"/>
      <c r="Q878" s="6"/>
      <c r="R878" s="7"/>
      <c r="S878" s="17"/>
    </row>
    <row r="879" spans="4:19" x14ac:dyDescent="0.25">
      <c r="D879" s="12"/>
      <c r="E879" s="7"/>
      <c r="H879" s="5"/>
      <c r="I879" s="5"/>
      <c r="K879" s="13"/>
      <c r="L879" s="13"/>
      <c r="M879" s="14"/>
      <c r="N879" s="15"/>
      <c r="O879" s="55"/>
      <c r="P879" s="6"/>
      <c r="Q879" s="6"/>
      <c r="R879" s="7"/>
      <c r="S879" s="17"/>
    </row>
    <row r="880" spans="4:19" x14ac:dyDescent="0.25">
      <c r="D880" s="7"/>
      <c r="E880" s="7"/>
      <c r="H880" s="5"/>
      <c r="I880" s="5"/>
      <c r="K880" s="8"/>
      <c r="L880" s="8"/>
      <c r="M880" s="9"/>
      <c r="N880" s="10"/>
      <c r="O880" s="53"/>
      <c r="P880" s="6"/>
      <c r="Q880" s="6"/>
      <c r="R880" s="22"/>
      <c r="S880" s="23"/>
    </row>
    <row r="881" spans="4:19" x14ac:dyDescent="0.25">
      <c r="D881" s="12"/>
      <c r="E881" s="7"/>
      <c r="H881" s="5"/>
      <c r="I881" s="5"/>
      <c r="K881" s="13"/>
      <c r="L881" s="13"/>
      <c r="M881" s="14"/>
      <c r="N881" s="15"/>
      <c r="O881" s="55"/>
      <c r="P881" s="6"/>
      <c r="Q881" s="6"/>
      <c r="R881" s="26"/>
      <c r="S881" s="27"/>
    </row>
    <row r="882" spans="4:19" x14ac:dyDescent="0.25">
      <c r="D882" s="7"/>
      <c r="E882" s="7"/>
      <c r="H882" s="5"/>
      <c r="I882" s="5"/>
      <c r="K882" s="8"/>
      <c r="L882" s="8"/>
      <c r="M882" s="9"/>
      <c r="N882" s="10"/>
      <c r="O882" s="53"/>
      <c r="P882" s="6"/>
      <c r="Q882" s="6"/>
      <c r="R882" s="24"/>
      <c r="S882" s="25"/>
    </row>
    <row r="883" spans="4:19" x14ac:dyDescent="0.25">
      <c r="D883" s="12"/>
      <c r="E883" s="7"/>
      <c r="H883" s="5"/>
      <c r="I883" s="5"/>
      <c r="K883" s="13"/>
      <c r="L883" s="13"/>
      <c r="M883" s="14"/>
      <c r="N883" s="15"/>
      <c r="O883" s="55"/>
      <c r="P883" s="6"/>
      <c r="Q883" s="6"/>
      <c r="R883" s="26"/>
      <c r="S883" s="27"/>
    </row>
    <row r="884" spans="4:19" x14ac:dyDescent="0.25">
      <c r="D884" s="7"/>
      <c r="E884" s="7"/>
      <c r="H884" s="5"/>
      <c r="I884" s="5"/>
      <c r="K884" s="8"/>
      <c r="L884" s="8"/>
      <c r="M884" s="9"/>
      <c r="N884" s="10"/>
      <c r="O884" s="53"/>
      <c r="P884" s="6"/>
      <c r="Q884" s="6"/>
      <c r="R884" s="7"/>
      <c r="S884" s="23"/>
    </row>
    <row r="885" spans="4:19" x14ac:dyDescent="0.25">
      <c r="D885" s="12"/>
      <c r="E885" s="7"/>
      <c r="H885" s="5"/>
      <c r="I885" s="5"/>
      <c r="K885" s="13"/>
      <c r="L885" s="13"/>
      <c r="M885" s="14"/>
      <c r="N885" s="15"/>
      <c r="O885" s="55"/>
      <c r="P885" s="6"/>
      <c r="Q885" s="6"/>
      <c r="R885" s="12"/>
      <c r="S885" s="12"/>
    </row>
    <row r="886" spans="4:19" x14ac:dyDescent="0.25">
      <c r="D886" s="7"/>
      <c r="E886" s="7"/>
      <c r="H886" s="5"/>
      <c r="I886" s="5"/>
      <c r="K886" s="8"/>
      <c r="L886" s="8"/>
      <c r="M886" s="9"/>
      <c r="N886" s="10"/>
      <c r="O886" s="53"/>
      <c r="P886" s="6"/>
      <c r="Q886" s="6"/>
      <c r="R886" s="7"/>
      <c r="S886" s="7"/>
    </row>
    <row r="887" spans="4:19" x14ac:dyDescent="0.25">
      <c r="D887" s="12"/>
      <c r="E887" s="7"/>
      <c r="H887" s="5"/>
      <c r="I887" s="5"/>
      <c r="K887" s="13"/>
      <c r="L887" s="13"/>
      <c r="M887" s="14"/>
      <c r="N887" s="15"/>
      <c r="O887" s="55"/>
      <c r="P887" s="6"/>
      <c r="Q887" s="6"/>
      <c r="R887" s="12"/>
      <c r="S887" s="21"/>
    </row>
    <row r="888" spans="4:19" x14ac:dyDescent="0.25">
      <c r="D888" s="7"/>
      <c r="E888" s="7"/>
      <c r="H888" s="5"/>
      <c r="I888" s="5"/>
      <c r="K888" s="8"/>
      <c r="L888" s="8"/>
      <c r="M888" s="9"/>
      <c r="N888" s="10"/>
      <c r="O888" s="53"/>
      <c r="P888" s="6"/>
      <c r="Q888" s="6"/>
      <c r="R888" s="7"/>
      <c r="S888" s="11"/>
    </row>
    <row r="889" spans="4:19" x14ac:dyDescent="0.25">
      <c r="D889" s="12"/>
      <c r="E889" s="7"/>
      <c r="H889" s="5"/>
      <c r="I889" s="5"/>
      <c r="K889" s="13"/>
      <c r="L889" s="13"/>
      <c r="M889" s="14"/>
      <c r="N889" s="15"/>
      <c r="O889" s="55"/>
      <c r="P889" s="6"/>
      <c r="Q889" s="6"/>
      <c r="R889" s="26"/>
      <c r="S889" s="27"/>
    </row>
    <row r="890" spans="4:19" x14ac:dyDescent="0.25">
      <c r="D890" s="7"/>
      <c r="E890" s="7"/>
      <c r="H890" s="5"/>
      <c r="I890" s="5"/>
      <c r="K890" s="8"/>
      <c r="L890" s="8"/>
      <c r="M890" s="9"/>
      <c r="N890" s="10"/>
      <c r="O890" s="53"/>
      <c r="P890" s="6"/>
      <c r="Q890" s="6"/>
      <c r="R890" s="24"/>
      <c r="S890" s="25"/>
    </row>
    <row r="891" spans="4:19" x14ac:dyDescent="0.25">
      <c r="D891" s="12"/>
      <c r="E891" s="7"/>
      <c r="H891" s="5"/>
      <c r="I891" s="5"/>
      <c r="K891" s="13"/>
      <c r="L891" s="13"/>
      <c r="M891" s="14"/>
      <c r="N891" s="15"/>
      <c r="O891" s="55"/>
      <c r="P891" s="6"/>
      <c r="Q891" s="6"/>
      <c r="R891" s="26"/>
      <c r="S891" s="27"/>
    </row>
    <row r="892" spans="4:19" x14ac:dyDescent="0.25">
      <c r="D892" s="7"/>
      <c r="E892" s="7"/>
      <c r="H892" s="5"/>
      <c r="I892" s="5"/>
      <c r="K892" s="8"/>
      <c r="L892" s="8"/>
      <c r="M892" s="9"/>
      <c r="N892" s="10"/>
      <c r="O892" s="53"/>
      <c r="P892" s="6"/>
      <c r="Q892" s="6"/>
      <c r="R892" s="7"/>
      <c r="S892" s="7"/>
    </row>
    <row r="893" spans="4:19" x14ac:dyDescent="0.25">
      <c r="D893" s="12"/>
      <c r="E893" s="7"/>
      <c r="H893" s="5"/>
      <c r="I893" s="5"/>
      <c r="K893" s="13"/>
      <c r="L893" s="13"/>
      <c r="M893" s="14"/>
      <c r="N893" s="15"/>
      <c r="O893" s="55"/>
      <c r="P893" s="6"/>
      <c r="Q893" s="6"/>
      <c r="R893" s="12"/>
      <c r="S893" s="21"/>
    </row>
    <row r="894" spans="4:19" x14ac:dyDescent="0.25">
      <c r="D894" s="7"/>
      <c r="E894" s="7"/>
      <c r="H894" s="5"/>
      <c r="I894" s="5"/>
      <c r="K894" s="8"/>
      <c r="L894" s="8"/>
      <c r="M894" s="9"/>
      <c r="N894" s="10"/>
      <c r="O894" s="53"/>
      <c r="P894" s="6"/>
      <c r="Q894" s="6"/>
      <c r="R894" s="7"/>
      <c r="S894" s="17"/>
    </row>
    <row r="895" spans="4:19" x14ac:dyDescent="0.25">
      <c r="D895" s="12"/>
      <c r="E895" s="7"/>
      <c r="H895" s="5"/>
      <c r="I895" s="5"/>
      <c r="K895" s="13"/>
      <c r="L895" s="13"/>
      <c r="M895" s="14"/>
      <c r="N895" s="15"/>
      <c r="O895" s="55"/>
      <c r="P895" s="6"/>
      <c r="Q895" s="6"/>
      <c r="R895" s="18"/>
      <c r="S895" s="21"/>
    </row>
    <row r="896" spans="4:19" x14ac:dyDescent="0.25">
      <c r="D896" s="7"/>
      <c r="E896" s="7"/>
      <c r="H896" s="5"/>
      <c r="I896" s="5"/>
      <c r="K896" s="8"/>
      <c r="L896" s="8"/>
      <c r="M896" s="9"/>
      <c r="N896" s="10"/>
      <c r="O896" s="53"/>
      <c r="P896" s="6"/>
      <c r="Q896" s="6"/>
      <c r="R896" s="7"/>
      <c r="S896" s="7"/>
    </row>
    <row r="897" spans="4:19" x14ac:dyDescent="0.25">
      <c r="D897" s="12"/>
      <c r="E897" s="7"/>
      <c r="H897" s="5"/>
      <c r="I897" s="5"/>
      <c r="K897" s="13"/>
      <c r="L897" s="13"/>
      <c r="M897" s="14"/>
      <c r="N897" s="15"/>
      <c r="O897" s="55"/>
      <c r="P897" s="6"/>
      <c r="Q897" s="6"/>
      <c r="R897" s="12"/>
      <c r="S897" s="27"/>
    </row>
    <row r="898" spans="4:19" x14ac:dyDescent="0.25">
      <c r="D898" s="12"/>
      <c r="E898" s="7"/>
      <c r="H898" s="5"/>
      <c r="I898" s="5"/>
      <c r="K898" s="13"/>
      <c r="L898" s="13"/>
      <c r="M898" s="14"/>
      <c r="N898" s="15"/>
      <c r="O898" s="55"/>
      <c r="P898" s="6"/>
      <c r="Q898" s="6"/>
      <c r="R898" s="24"/>
      <c r="S898" s="25"/>
    </row>
    <row r="899" spans="4:19" x14ac:dyDescent="0.25">
      <c r="D899" s="7"/>
      <c r="E899" s="7"/>
      <c r="H899" s="5"/>
      <c r="I899" s="5"/>
      <c r="K899" s="8"/>
      <c r="L899" s="8"/>
      <c r="M899" s="9"/>
      <c r="N899" s="10"/>
      <c r="O899" s="53"/>
      <c r="P899" s="6"/>
      <c r="Q899" s="6"/>
      <c r="R899" s="12"/>
      <c r="S899" s="27"/>
    </row>
    <row r="900" spans="4:19" x14ac:dyDescent="0.25">
      <c r="D900" s="12"/>
      <c r="E900" s="7"/>
      <c r="H900" s="5"/>
      <c r="I900" s="5"/>
      <c r="K900" s="13"/>
      <c r="L900" s="13"/>
      <c r="M900" s="14"/>
      <c r="N900" s="15"/>
      <c r="O900" s="55"/>
      <c r="P900" s="6"/>
      <c r="Q900" s="6"/>
      <c r="R900" s="7"/>
      <c r="S900" s="25"/>
    </row>
    <row r="901" spans="4:19" x14ac:dyDescent="0.25">
      <c r="D901" s="7"/>
      <c r="E901" s="7"/>
      <c r="H901" s="5"/>
      <c r="I901" s="5"/>
      <c r="K901" s="8"/>
      <c r="L901" s="8"/>
      <c r="M901" s="9"/>
      <c r="N901" s="10"/>
      <c r="O901" s="53"/>
      <c r="P901" s="6"/>
      <c r="Q901" s="6"/>
      <c r="R901" s="18"/>
      <c r="S901" s="21"/>
    </row>
    <row r="902" spans="4:19" x14ac:dyDescent="0.25">
      <c r="D902" s="12"/>
      <c r="E902" s="7"/>
      <c r="H902" s="5"/>
      <c r="I902" s="5"/>
      <c r="K902" s="13"/>
      <c r="L902" s="13"/>
      <c r="M902" s="14"/>
      <c r="N902" s="15"/>
      <c r="O902" s="55"/>
      <c r="P902" s="6"/>
      <c r="Q902" s="6"/>
      <c r="R902" s="7"/>
      <c r="S902" s="7"/>
    </row>
    <row r="903" spans="4:19" x14ac:dyDescent="0.25">
      <c r="D903" s="7"/>
      <c r="E903" s="7"/>
      <c r="H903" s="5"/>
      <c r="I903" s="5"/>
      <c r="K903" s="8"/>
      <c r="L903" s="8"/>
      <c r="M903" s="9"/>
      <c r="N903" s="10"/>
      <c r="O903" s="53"/>
      <c r="P903" s="6"/>
      <c r="Q903" s="6"/>
      <c r="R903" s="12"/>
      <c r="S903" s="12"/>
    </row>
    <row r="904" spans="4:19" x14ac:dyDescent="0.25">
      <c r="D904" s="12"/>
      <c r="E904" s="7"/>
      <c r="H904" s="5"/>
      <c r="I904" s="5"/>
      <c r="K904" s="13"/>
      <c r="L904" s="13"/>
      <c r="M904" s="14"/>
      <c r="N904" s="15"/>
      <c r="O904" s="55"/>
      <c r="P904" s="6"/>
      <c r="Q904" s="6"/>
      <c r="R904" s="7"/>
      <c r="S904" s="7"/>
    </row>
    <row r="905" spans="4:19" x14ac:dyDescent="0.25">
      <c r="D905" s="7"/>
      <c r="E905" s="7"/>
      <c r="H905" s="5"/>
      <c r="I905" s="5"/>
      <c r="K905" s="8"/>
      <c r="L905" s="8"/>
      <c r="M905" s="9"/>
      <c r="N905" s="10"/>
      <c r="O905" s="53"/>
      <c r="P905" s="6"/>
      <c r="Q905" s="6"/>
      <c r="R905" s="12"/>
      <c r="S905" s="12"/>
    </row>
    <row r="906" spans="4:19" x14ac:dyDescent="0.25">
      <c r="D906" s="12"/>
      <c r="E906" s="7"/>
      <c r="H906" s="5"/>
      <c r="I906" s="5"/>
      <c r="K906" s="13"/>
      <c r="L906" s="13"/>
      <c r="M906" s="14"/>
      <c r="N906" s="15"/>
      <c r="O906" s="55"/>
      <c r="P906" s="6"/>
      <c r="Q906" s="6"/>
      <c r="R906" s="7"/>
      <c r="S906" s="17"/>
    </row>
    <row r="907" spans="4:19" x14ac:dyDescent="0.25">
      <c r="D907" s="7"/>
      <c r="E907" s="7"/>
      <c r="H907" s="5"/>
      <c r="I907" s="5"/>
      <c r="K907" s="8"/>
      <c r="L907" s="8"/>
      <c r="M907" s="9"/>
      <c r="N907" s="10"/>
      <c r="O907" s="53"/>
      <c r="P907" s="6"/>
      <c r="Q907" s="6"/>
      <c r="R907" s="26"/>
      <c r="S907" s="27"/>
    </row>
    <row r="908" spans="4:19" x14ac:dyDescent="0.25">
      <c r="D908" s="12"/>
      <c r="E908" s="7"/>
      <c r="H908" s="5"/>
      <c r="I908" s="5"/>
      <c r="K908" s="13"/>
      <c r="L908" s="13"/>
      <c r="M908" s="14"/>
      <c r="N908" s="15"/>
      <c r="O908" s="55"/>
      <c r="P908" s="6"/>
      <c r="Q908" s="6"/>
      <c r="R908" s="7"/>
      <c r="S908" s="23"/>
    </row>
    <row r="909" spans="4:19" x14ac:dyDescent="0.25">
      <c r="D909" s="7"/>
      <c r="E909" s="7"/>
      <c r="H909" s="5"/>
      <c r="I909" s="5"/>
      <c r="K909" s="8"/>
      <c r="L909" s="8"/>
      <c r="M909" s="9"/>
      <c r="N909" s="10"/>
      <c r="O909" s="53"/>
      <c r="P909" s="6"/>
      <c r="Q909" s="6"/>
      <c r="R909" s="18"/>
      <c r="S909" s="21"/>
    </row>
    <row r="910" spans="4:19" x14ac:dyDescent="0.25">
      <c r="D910" s="12"/>
      <c r="E910" s="7"/>
      <c r="H910" s="5"/>
      <c r="I910" s="5"/>
      <c r="K910" s="13"/>
      <c r="L910" s="13"/>
      <c r="M910" s="14"/>
      <c r="N910" s="15"/>
      <c r="O910" s="55"/>
      <c r="P910" s="6"/>
      <c r="Q910" s="6"/>
      <c r="R910" s="7"/>
      <c r="S910" s="25"/>
    </row>
    <row r="911" spans="4:19" x14ac:dyDescent="0.25">
      <c r="D911" s="7"/>
      <c r="E911" s="7"/>
      <c r="H911" s="5"/>
      <c r="I911" s="5"/>
      <c r="K911" s="8"/>
      <c r="L911" s="8"/>
      <c r="M911" s="9"/>
      <c r="N911" s="10"/>
      <c r="O911" s="53"/>
      <c r="P911" s="6"/>
      <c r="Q911" s="6"/>
      <c r="R911" s="26"/>
      <c r="S911" s="27"/>
    </row>
    <row r="912" spans="4:19" x14ac:dyDescent="0.25">
      <c r="D912" s="12"/>
      <c r="E912" s="7"/>
      <c r="H912" s="5"/>
      <c r="I912" s="5"/>
      <c r="K912" s="13"/>
      <c r="L912" s="13"/>
      <c r="M912" s="14"/>
      <c r="N912" s="15"/>
      <c r="O912" s="55"/>
      <c r="P912" s="6"/>
      <c r="Q912" s="6"/>
      <c r="R912" s="24"/>
      <c r="S912" s="25"/>
    </row>
    <row r="913" spans="4:19" x14ac:dyDescent="0.25">
      <c r="D913" s="7"/>
      <c r="E913" s="7"/>
      <c r="H913" s="5"/>
      <c r="I913" s="5"/>
      <c r="K913" s="8"/>
      <c r="L913" s="8"/>
      <c r="M913" s="9"/>
      <c r="N913" s="10"/>
      <c r="O913" s="53"/>
      <c r="P913" s="6"/>
      <c r="Q913" s="6"/>
      <c r="R913" s="12"/>
      <c r="S913" s="27"/>
    </row>
    <row r="914" spans="4:19" x14ac:dyDescent="0.25">
      <c r="D914" s="12"/>
      <c r="E914" s="7"/>
      <c r="H914" s="5"/>
      <c r="I914" s="5"/>
      <c r="K914" s="13"/>
      <c r="L914" s="13"/>
      <c r="M914" s="14"/>
      <c r="N914" s="15"/>
      <c r="O914" s="55"/>
      <c r="P914" s="6"/>
      <c r="Q914" s="6"/>
      <c r="R914" s="7"/>
      <c r="S914" s="23"/>
    </row>
    <row r="915" spans="4:19" x14ac:dyDescent="0.25">
      <c r="D915" s="7"/>
      <c r="E915" s="7"/>
      <c r="H915" s="5"/>
      <c r="I915" s="5"/>
      <c r="K915" s="8"/>
      <c r="L915" s="8"/>
      <c r="M915" s="9"/>
      <c r="N915" s="10"/>
      <c r="O915" s="53"/>
      <c r="P915" s="6"/>
      <c r="Q915" s="6"/>
      <c r="R915" s="12"/>
      <c r="S915" s="16"/>
    </row>
    <row r="916" spans="4:19" x14ac:dyDescent="0.25">
      <c r="D916" s="12"/>
      <c r="E916" s="7"/>
      <c r="H916" s="5"/>
      <c r="I916" s="5"/>
      <c r="K916" s="13"/>
      <c r="L916" s="13"/>
      <c r="M916" s="14"/>
      <c r="N916" s="15"/>
      <c r="O916" s="55"/>
      <c r="P916" s="6"/>
      <c r="Q916" s="6"/>
      <c r="R916" s="24"/>
      <c r="S916" s="25"/>
    </row>
    <row r="917" spans="4:19" x14ac:dyDescent="0.25">
      <c r="D917" s="7"/>
      <c r="E917" s="7"/>
      <c r="H917" s="5"/>
      <c r="I917" s="5"/>
      <c r="K917" s="8"/>
      <c r="L917" s="8"/>
      <c r="M917" s="9"/>
      <c r="N917" s="10"/>
      <c r="O917" s="53"/>
      <c r="P917" s="6"/>
      <c r="Q917" s="6"/>
      <c r="R917" s="12"/>
      <c r="S917" s="21"/>
    </row>
    <row r="918" spans="4:19" x14ac:dyDescent="0.25">
      <c r="D918" s="12"/>
      <c r="E918" s="7"/>
      <c r="H918" s="5"/>
      <c r="I918" s="5"/>
      <c r="K918" s="13"/>
      <c r="L918" s="13"/>
      <c r="M918" s="14"/>
      <c r="N918" s="15"/>
      <c r="O918" s="55"/>
      <c r="P918" s="6"/>
      <c r="Q918" s="6"/>
      <c r="R918" s="7"/>
      <c r="S918" s="25"/>
    </row>
    <row r="919" spans="4:19" x14ac:dyDescent="0.25">
      <c r="D919" s="7"/>
      <c r="E919" s="7"/>
      <c r="H919" s="5"/>
      <c r="I919" s="5"/>
      <c r="K919" s="8"/>
      <c r="L919" s="8"/>
      <c r="M919" s="9"/>
      <c r="N919" s="10"/>
      <c r="O919" s="53"/>
      <c r="P919" s="6"/>
      <c r="Q919" s="6"/>
      <c r="R919" s="7"/>
      <c r="S919" s="17"/>
    </row>
    <row r="920" spans="4:19" x14ac:dyDescent="0.25">
      <c r="D920" s="12"/>
      <c r="E920" s="7"/>
      <c r="H920" s="5"/>
      <c r="I920" s="5"/>
      <c r="K920" s="13"/>
      <c r="L920" s="13"/>
      <c r="M920" s="14"/>
      <c r="N920" s="15"/>
      <c r="O920" s="55"/>
      <c r="P920" s="6"/>
      <c r="Q920" s="6"/>
      <c r="R920" s="22"/>
      <c r="S920" s="23"/>
    </row>
    <row r="921" spans="4:19" x14ac:dyDescent="0.25">
      <c r="D921" s="7"/>
      <c r="E921" s="7"/>
      <c r="H921" s="5"/>
      <c r="I921" s="5"/>
      <c r="K921" s="8"/>
      <c r="L921" s="8"/>
      <c r="M921" s="9"/>
      <c r="N921" s="10"/>
      <c r="O921" s="53"/>
      <c r="P921" s="6"/>
      <c r="Q921" s="6"/>
      <c r="R921" s="18"/>
      <c r="S921" s="21"/>
    </row>
    <row r="922" spans="4:19" x14ac:dyDescent="0.25">
      <c r="D922" s="12"/>
      <c r="E922" s="7"/>
      <c r="H922" s="5"/>
      <c r="I922" s="5"/>
      <c r="K922" s="13"/>
      <c r="L922" s="13"/>
      <c r="M922" s="14"/>
      <c r="N922" s="15"/>
      <c r="O922" s="55"/>
      <c r="P922" s="6"/>
      <c r="Q922" s="6"/>
      <c r="R922" s="24"/>
      <c r="S922" s="25"/>
    </row>
    <row r="923" spans="4:19" x14ac:dyDescent="0.25">
      <c r="D923" s="7"/>
      <c r="E923" s="7"/>
      <c r="H923" s="5"/>
      <c r="I923" s="5"/>
      <c r="K923" s="8"/>
      <c r="L923" s="8"/>
      <c r="M923" s="9"/>
      <c r="N923" s="10"/>
      <c r="O923" s="53"/>
      <c r="P923" s="6"/>
      <c r="Q923" s="6"/>
      <c r="R923" s="26"/>
      <c r="S923" s="27"/>
    </row>
    <row r="924" spans="4:19" x14ac:dyDescent="0.25">
      <c r="D924" s="12"/>
      <c r="E924" s="7"/>
      <c r="H924" s="5"/>
      <c r="I924" s="5"/>
      <c r="K924" s="13"/>
      <c r="L924" s="13"/>
      <c r="M924" s="14"/>
      <c r="N924" s="15"/>
      <c r="O924" s="55"/>
      <c r="P924" s="6"/>
      <c r="Q924" s="6"/>
      <c r="R924" s="7"/>
      <c r="S924" s="11"/>
    </row>
    <row r="925" spans="4:19" x14ac:dyDescent="0.25">
      <c r="D925" s="7"/>
      <c r="E925" s="7"/>
      <c r="H925" s="5"/>
      <c r="I925" s="5"/>
      <c r="K925" s="8"/>
      <c r="L925" s="8"/>
      <c r="M925" s="9"/>
      <c r="N925" s="10"/>
      <c r="O925" s="53"/>
      <c r="P925" s="6"/>
      <c r="Q925" s="6"/>
      <c r="R925" s="26"/>
      <c r="S925" s="27"/>
    </row>
    <row r="926" spans="4:19" x14ac:dyDescent="0.25">
      <c r="D926" s="12"/>
      <c r="E926" s="7"/>
      <c r="H926" s="5"/>
      <c r="I926" s="5"/>
      <c r="K926" s="13"/>
      <c r="L926" s="13"/>
      <c r="M926" s="14"/>
      <c r="N926" s="15"/>
      <c r="O926" s="55"/>
      <c r="P926" s="6"/>
      <c r="Q926" s="6"/>
      <c r="R926" s="24"/>
      <c r="S926" s="25"/>
    </row>
    <row r="927" spans="4:19" x14ac:dyDescent="0.25">
      <c r="D927" s="7"/>
      <c r="E927" s="7"/>
      <c r="H927" s="5"/>
      <c r="I927" s="5"/>
      <c r="K927" s="8"/>
      <c r="L927" s="8"/>
      <c r="M927" s="9"/>
      <c r="N927" s="10"/>
      <c r="O927" s="53"/>
      <c r="P927" s="6"/>
      <c r="Q927" s="6"/>
      <c r="R927" s="26"/>
      <c r="S927" s="27"/>
    </row>
    <row r="928" spans="4:19" x14ac:dyDescent="0.25">
      <c r="D928" s="12"/>
      <c r="E928" s="7"/>
      <c r="H928" s="5"/>
      <c r="I928" s="5"/>
      <c r="K928" s="13"/>
      <c r="L928" s="13"/>
      <c r="M928" s="14"/>
      <c r="N928" s="15"/>
      <c r="O928" s="55"/>
      <c r="P928" s="6"/>
      <c r="Q928" s="6"/>
      <c r="R928" s="22"/>
      <c r="S928" s="23"/>
    </row>
    <row r="929" spans="4:19" x14ac:dyDescent="0.25">
      <c r="D929" s="7"/>
      <c r="E929" s="7"/>
      <c r="H929" s="5"/>
      <c r="I929" s="5"/>
      <c r="K929" s="8"/>
      <c r="L929" s="8"/>
      <c r="M929" s="9"/>
      <c r="N929" s="10"/>
      <c r="O929" s="53"/>
      <c r="P929" s="6"/>
      <c r="Q929" s="6"/>
      <c r="R929" s="12"/>
      <c r="S929" s="27"/>
    </row>
    <row r="930" spans="4:19" x14ac:dyDescent="0.25">
      <c r="D930" s="12"/>
      <c r="E930" s="7"/>
      <c r="H930" s="5"/>
      <c r="I930" s="5"/>
      <c r="K930" s="13"/>
      <c r="L930" s="13"/>
      <c r="M930" s="14"/>
      <c r="N930" s="15"/>
      <c r="O930" s="55"/>
      <c r="P930" s="6"/>
      <c r="Q930" s="6"/>
      <c r="R930" s="7"/>
      <c r="S930" s="17"/>
    </row>
    <row r="931" spans="4:19" x14ac:dyDescent="0.25">
      <c r="D931" s="7"/>
      <c r="E931" s="7"/>
      <c r="H931" s="5"/>
      <c r="I931" s="5"/>
      <c r="K931" s="8"/>
      <c r="L931" s="8"/>
      <c r="M931" s="9"/>
      <c r="N931" s="10"/>
      <c r="O931" s="53"/>
      <c r="P931" s="6"/>
      <c r="Q931" s="6"/>
      <c r="R931" s="26"/>
      <c r="S931" s="27"/>
    </row>
    <row r="932" spans="4:19" x14ac:dyDescent="0.25">
      <c r="D932" s="12"/>
      <c r="E932" s="7"/>
      <c r="H932" s="5"/>
      <c r="I932" s="5"/>
      <c r="K932" s="13"/>
      <c r="L932" s="13"/>
      <c r="M932" s="14"/>
      <c r="N932" s="15"/>
      <c r="O932" s="55"/>
      <c r="P932" s="6"/>
      <c r="Q932" s="6"/>
      <c r="R932" s="24"/>
      <c r="S932" s="25"/>
    </row>
    <row r="933" spans="4:19" x14ac:dyDescent="0.25">
      <c r="D933" s="7"/>
      <c r="E933" s="7"/>
      <c r="H933" s="5"/>
      <c r="I933" s="5"/>
      <c r="K933" s="8"/>
      <c r="L933" s="8"/>
      <c r="M933" s="9"/>
      <c r="N933" s="10"/>
      <c r="O933" s="53"/>
      <c r="P933" s="6"/>
      <c r="Q933" s="6"/>
      <c r="R933" s="12"/>
      <c r="S933" s="27"/>
    </row>
    <row r="934" spans="4:19" x14ac:dyDescent="0.25">
      <c r="D934" s="7"/>
      <c r="E934" s="7"/>
      <c r="H934" s="5"/>
      <c r="I934" s="5"/>
      <c r="K934" s="8"/>
      <c r="L934" s="8"/>
      <c r="M934" s="9"/>
      <c r="N934" s="10"/>
      <c r="O934" s="53"/>
      <c r="P934" s="6"/>
      <c r="Q934" s="6"/>
      <c r="R934" s="24"/>
      <c r="S934" s="25"/>
    </row>
    <row r="935" spans="4:19" x14ac:dyDescent="0.25">
      <c r="D935" s="12"/>
      <c r="E935" s="7"/>
      <c r="H935" s="5"/>
      <c r="I935" s="5"/>
      <c r="K935" s="13"/>
      <c r="L935" s="13"/>
      <c r="M935" s="14"/>
      <c r="N935" s="15"/>
      <c r="O935" s="55"/>
      <c r="P935" s="6"/>
      <c r="Q935" s="6"/>
      <c r="R935" s="12"/>
      <c r="S935" s="16"/>
    </row>
    <row r="936" spans="4:19" x14ac:dyDescent="0.25">
      <c r="D936" s="7"/>
      <c r="E936" s="7"/>
      <c r="H936" s="5"/>
      <c r="I936" s="5"/>
      <c r="K936" s="8"/>
      <c r="L936" s="8"/>
      <c r="M936" s="9"/>
      <c r="N936" s="10"/>
      <c r="O936" s="53"/>
      <c r="P936" s="6"/>
      <c r="Q936" s="6"/>
      <c r="R936" s="24"/>
      <c r="S936" s="25"/>
    </row>
    <row r="937" spans="4:19" x14ac:dyDescent="0.25">
      <c r="D937" s="12"/>
      <c r="E937" s="7"/>
      <c r="H937" s="5"/>
      <c r="I937" s="5"/>
      <c r="K937" s="13"/>
      <c r="L937" s="13"/>
      <c r="M937" s="14"/>
      <c r="N937" s="15"/>
      <c r="O937" s="55"/>
      <c r="P937" s="6"/>
      <c r="Q937" s="6"/>
      <c r="R937" s="12"/>
      <c r="S937" s="16"/>
    </row>
    <row r="938" spans="4:19" x14ac:dyDescent="0.25">
      <c r="D938" s="7"/>
      <c r="E938" s="7"/>
      <c r="H938" s="5"/>
      <c r="I938" s="5"/>
      <c r="K938" s="8"/>
      <c r="L938" s="8"/>
      <c r="M938" s="9"/>
      <c r="N938" s="10"/>
      <c r="O938" s="53"/>
      <c r="P938" s="6"/>
      <c r="Q938" s="6"/>
      <c r="R938" s="7"/>
      <c r="S938" s="7"/>
    </row>
    <row r="939" spans="4:19" x14ac:dyDescent="0.25">
      <c r="D939" s="12"/>
      <c r="E939" s="7"/>
      <c r="H939" s="5"/>
      <c r="I939" s="5"/>
      <c r="K939" s="13"/>
      <c r="L939" s="13"/>
      <c r="M939" s="14"/>
      <c r="N939" s="15"/>
      <c r="O939" s="55"/>
      <c r="P939" s="6"/>
      <c r="Q939" s="6"/>
      <c r="R939" s="26"/>
      <c r="S939" s="27"/>
    </row>
    <row r="940" spans="4:19" x14ac:dyDescent="0.25">
      <c r="D940" s="12"/>
      <c r="E940" s="7"/>
      <c r="H940" s="5"/>
      <c r="I940" s="5"/>
      <c r="K940" s="13"/>
      <c r="L940" s="13"/>
      <c r="M940" s="14"/>
      <c r="N940" s="15"/>
      <c r="O940" s="55"/>
      <c r="P940" s="6"/>
      <c r="Q940" s="6"/>
      <c r="R940" s="24"/>
      <c r="S940" s="25"/>
    </row>
    <row r="941" spans="4:19" x14ac:dyDescent="0.25">
      <c r="D941" s="7"/>
      <c r="E941" s="7"/>
      <c r="H941" s="5"/>
      <c r="I941" s="5"/>
      <c r="K941" s="8"/>
      <c r="L941" s="8"/>
      <c r="M941" s="9"/>
      <c r="N941" s="10"/>
      <c r="O941" s="53"/>
      <c r="P941" s="6"/>
      <c r="Q941" s="6"/>
      <c r="R941" s="18"/>
      <c r="S941" s="21"/>
    </row>
    <row r="942" spans="4:19" x14ac:dyDescent="0.25">
      <c r="D942" s="12"/>
      <c r="E942" s="7"/>
      <c r="H942" s="5"/>
      <c r="I942" s="5"/>
      <c r="K942" s="13"/>
      <c r="L942" s="13"/>
      <c r="M942" s="14"/>
      <c r="N942" s="15"/>
      <c r="O942" s="55"/>
      <c r="P942" s="6"/>
      <c r="Q942" s="6"/>
      <c r="R942" s="24"/>
      <c r="S942" s="25"/>
    </row>
    <row r="943" spans="4:19" x14ac:dyDescent="0.25">
      <c r="D943" s="7"/>
      <c r="E943" s="7"/>
      <c r="H943" s="5"/>
      <c r="I943" s="5"/>
      <c r="K943" s="8"/>
      <c r="L943" s="8"/>
      <c r="M943" s="9"/>
      <c r="N943" s="10"/>
      <c r="O943" s="53"/>
      <c r="P943" s="6"/>
      <c r="Q943" s="6"/>
      <c r="R943" s="26"/>
      <c r="S943" s="27"/>
    </row>
    <row r="944" spans="4:19" x14ac:dyDescent="0.25">
      <c r="D944" s="12"/>
      <c r="E944" s="7"/>
      <c r="H944" s="5"/>
      <c r="I944" s="5"/>
      <c r="K944" s="13"/>
      <c r="L944" s="13"/>
      <c r="M944" s="14"/>
      <c r="N944" s="15"/>
      <c r="O944" s="55"/>
      <c r="P944" s="6"/>
      <c r="Q944" s="6"/>
      <c r="R944" s="24"/>
      <c r="S944" s="25"/>
    </row>
    <row r="945" spans="4:19" x14ac:dyDescent="0.25">
      <c r="D945" s="7"/>
      <c r="E945" s="7"/>
      <c r="H945" s="5"/>
      <c r="I945" s="5"/>
      <c r="K945" s="8"/>
      <c r="L945" s="8"/>
      <c r="M945" s="9"/>
      <c r="N945" s="10"/>
      <c r="O945" s="53"/>
      <c r="P945" s="6"/>
      <c r="Q945" s="6"/>
      <c r="R945" s="18"/>
      <c r="S945" s="19"/>
    </row>
    <row r="946" spans="4:19" x14ac:dyDescent="0.25">
      <c r="D946" s="7"/>
      <c r="E946" s="7"/>
      <c r="H946" s="5"/>
      <c r="I946" s="5"/>
      <c r="K946" s="8"/>
      <c r="L946" s="13"/>
      <c r="M946" s="9"/>
      <c r="N946" s="15"/>
      <c r="O946" s="55"/>
      <c r="P946" s="6"/>
      <c r="Q946" s="6"/>
      <c r="R946" s="7"/>
      <c r="S946" s="7"/>
    </row>
    <row r="947" spans="4:19" x14ac:dyDescent="0.25">
      <c r="D947" s="7"/>
      <c r="E947" s="7"/>
      <c r="H947" s="5"/>
      <c r="I947" s="5"/>
      <c r="K947" s="8"/>
      <c r="L947" s="8"/>
      <c r="M947" s="9"/>
      <c r="N947" s="10"/>
      <c r="O947" s="53"/>
      <c r="P947" s="6"/>
      <c r="Q947" s="6"/>
      <c r="R947" s="18"/>
      <c r="S947" s="21"/>
    </row>
    <row r="948" spans="4:19" x14ac:dyDescent="0.25">
      <c r="D948" s="7"/>
      <c r="E948" s="7"/>
      <c r="H948" s="5"/>
      <c r="I948" s="5"/>
      <c r="K948" s="8"/>
      <c r="L948" s="13"/>
      <c r="M948" s="9"/>
      <c r="N948" s="15"/>
      <c r="O948" s="55"/>
      <c r="P948" s="6"/>
      <c r="Q948" s="6"/>
      <c r="R948" s="22"/>
      <c r="S948" s="23"/>
    </row>
    <row r="949" spans="4:19" x14ac:dyDescent="0.25">
      <c r="D949" s="7"/>
      <c r="E949" s="7"/>
      <c r="H949" s="5"/>
      <c r="I949" s="5"/>
      <c r="K949" s="8"/>
      <c r="L949" s="8"/>
      <c r="M949" s="9"/>
      <c r="N949" s="10"/>
      <c r="O949" s="53"/>
      <c r="P949" s="6"/>
      <c r="Q949" s="6"/>
      <c r="R949" s="12"/>
      <c r="S949" s="12"/>
    </row>
    <row r="950" spans="4:19" x14ac:dyDescent="0.25">
      <c r="D950" s="12"/>
      <c r="E950" s="7"/>
      <c r="H950" s="5"/>
      <c r="I950" s="5"/>
      <c r="K950" s="13"/>
      <c r="L950" s="13"/>
      <c r="M950" s="14"/>
      <c r="N950" s="15"/>
      <c r="O950" s="55"/>
      <c r="P950" s="6"/>
      <c r="Q950" s="6"/>
      <c r="R950" s="24"/>
      <c r="S950" s="25"/>
    </row>
    <row r="951" spans="4:19" x14ac:dyDescent="0.25">
      <c r="D951" s="7"/>
      <c r="E951" s="7"/>
      <c r="H951" s="5"/>
      <c r="I951" s="5"/>
      <c r="K951" s="8"/>
      <c r="L951" s="8"/>
      <c r="M951" s="9"/>
      <c r="N951" s="10"/>
      <c r="O951" s="53"/>
      <c r="P951" s="6"/>
      <c r="Q951" s="6"/>
      <c r="R951" s="18"/>
      <c r="S951" s="21"/>
    </row>
    <row r="952" spans="4:19" x14ac:dyDescent="0.25">
      <c r="D952" s="7"/>
      <c r="E952" s="7"/>
      <c r="H952" s="5"/>
      <c r="I952" s="5"/>
      <c r="K952" s="8"/>
      <c r="L952" s="13"/>
      <c r="M952" s="9"/>
      <c r="N952" s="15"/>
      <c r="O952" s="55"/>
      <c r="P952" s="6"/>
      <c r="Q952" s="6"/>
      <c r="R952" s="24"/>
      <c r="S952" s="25"/>
    </row>
    <row r="953" spans="4:19" x14ac:dyDescent="0.25">
      <c r="D953" s="7"/>
      <c r="E953" s="7"/>
      <c r="H953" s="5"/>
      <c r="I953" s="5"/>
      <c r="K953" s="8"/>
      <c r="L953" s="8"/>
      <c r="M953" s="9"/>
      <c r="N953" s="10"/>
      <c r="O953" s="53"/>
      <c r="P953" s="6"/>
      <c r="Q953" s="6"/>
      <c r="R953" s="18"/>
      <c r="S953" s="21"/>
    </row>
    <row r="954" spans="4:19" x14ac:dyDescent="0.25">
      <c r="D954" s="7"/>
      <c r="E954" s="7"/>
      <c r="H954" s="5"/>
      <c r="I954" s="5"/>
      <c r="K954" s="8"/>
      <c r="L954" s="13"/>
      <c r="M954" s="9"/>
      <c r="N954" s="15"/>
      <c r="O954" s="55"/>
      <c r="P954" s="6"/>
      <c r="Q954" s="6"/>
      <c r="R954" s="24"/>
      <c r="S954" s="25"/>
    </row>
    <row r="955" spans="4:19" x14ac:dyDescent="0.25">
      <c r="D955" s="7"/>
      <c r="E955" s="7"/>
      <c r="H955" s="5"/>
      <c r="I955" s="5"/>
      <c r="K955" s="8"/>
      <c r="L955" s="8"/>
      <c r="M955" s="9"/>
      <c r="N955" s="10"/>
      <c r="O955" s="53"/>
      <c r="P955" s="6"/>
      <c r="Q955" s="6"/>
      <c r="R955" s="12"/>
      <c r="S955" s="21"/>
    </row>
    <row r="956" spans="4:19" x14ac:dyDescent="0.25">
      <c r="D956" s="12"/>
      <c r="E956" s="7"/>
      <c r="H956" s="5"/>
      <c r="I956" s="5"/>
      <c r="K956" s="13"/>
      <c r="L956" s="13"/>
      <c r="M956" s="14"/>
      <c r="N956" s="15"/>
      <c r="O956" s="55"/>
      <c r="P956" s="6"/>
      <c r="Q956" s="6"/>
      <c r="R956" s="7"/>
      <c r="S956" s="23"/>
    </row>
    <row r="957" spans="4:19" x14ac:dyDescent="0.25">
      <c r="D957" s="7"/>
      <c r="E957" s="7"/>
      <c r="H957" s="5"/>
      <c r="I957" s="5"/>
      <c r="K957" s="8"/>
      <c r="L957" s="8"/>
      <c r="M957" s="9"/>
      <c r="N957" s="10"/>
      <c r="O957" s="53"/>
      <c r="P957" s="6"/>
      <c r="Q957" s="6"/>
      <c r="R957" s="26"/>
      <c r="S957" s="27"/>
    </row>
    <row r="958" spans="4:19" x14ac:dyDescent="0.25">
      <c r="D958" s="7"/>
      <c r="E958" s="7"/>
      <c r="H958" s="5"/>
      <c r="I958" s="5"/>
      <c r="K958" s="8"/>
      <c r="L958" s="13"/>
      <c r="M958" s="9"/>
      <c r="N958" s="15"/>
      <c r="O958" s="55"/>
      <c r="P958" s="6"/>
      <c r="Q958" s="6"/>
      <c r="R958" s="22"/>
      <c r="S958" s="23"/>
    </row>
    <row r="959" spans="4:19" x14ac:dyDescent="0.25">
      <c r="D959" s="7"/>
      <c r="E959" s="7"/>
      <c r="H959" s="5"/>
      <c r="I959" s="5"/>
      <c r="K959" s="8"/>
      <c r="L959" s="8"/>
      <c r="M959" s="9"/>
      <c r="N959" s="10"/>
      <c r="O959" s="53"/>
      <c r="P959" s="6"/>
      <c r="Q959" s="6"/>
      <c r="R959" s="18"/>
      <c r="S959" s="21"/>
    </row>
    <row r="960" spans="4:19" x14ac:dyDescent="0.25">
      <c r="D960" s="7"/>
      <c r="E960" s="7"/>
      <c r="H960" s="5"/>
      <c r="I960" s="5"/>
      <c r="K960" s="8"/>
      <c r="L960" s="13"/>
      <c r="M960" s="9"/>
      <c r="N960" s="15"/>
      <c r="O960" s="55"/>
      <c r="P960" s="6"/>
      <c r="Q960" s="6"/>
      <c r="R960" s="22"/>
      <c r="S960" s="23"/>
    </row>
    <row r="961" spans="4:19" x14ac:dyDescent="0.25">
      <c r="D961" s="7"/>
      <c r="E961" s="7"/>
      <c r="H961" s="5"/>
      <c r="I961" s="5"/>
      <c r="K961" s="8"/>
      <c r="L961" s="8"/>
      <c r="M961" s="9"/>
      <c r="N961" s="10"/>
      <c r="O961" s="53"/>
      <c r="P961" s="6"/>
      <c r="Q961" s="6"/>
      <c r="R961" s="7"/>
      <c r="S961" s="7"/>
    </row>
    <row r="962" spans="4:19" x14ac:dyDescent="0.25">
      <c r="D962" s="7"/>
      <c r="E962" s="7"/>
      <c r="H962" s="5"/>
      <c r="I962" s="5"/>
      <c r="K962" s="8"/>
      <c r="L962" s="13"/>
      <c r="M962" s="9"/>
      <c r="N962" s="15"/>
      <c r="O962" s="55"/>
      <c r="P962" s="6"/>
      <c r="Q962" s="6"/>
      <c r="R962" s="12"/>
      <c r="S962" s="16"/>
    </row>
    <row r="963" spans="4:19" x14ac:dyDescent="0.25">
      <c r="D963" s="7"/>
      <c r="E963" s="7"/>
      <c r="H963" s="5"/>
      <c r="I963" s="5"/>
      <c r="K963" s="8"/>
      <c r="L963" s="8"/>
      <c r="M963" s="9"/>
      <c r="N963" s="10"/>
      <c r="O963" s="53"/>
      <c r="P963" s="6"/>
      <c r="Q963" s="6"/>
      <c r="R963" s="7"/>
      <c r="S963" s="7"/>
    </row>
    <row r="964" spans="4:19" x14ac:dyDescent="0.25">
      <c r="D964" s="12"/>
      <c r="E964" s="7"/>
      <c r="H964" s="5"/>
      <c r="I964" s="5"/>
      <c r="K964" s="13"/>
      <c r="L964" s="13"/>
      <c r="M964" s="14"/>
      <c r="N964" s="15"/>
      <c r="O964" s="55"/>
      <c r="P964" s="6"/>
      <c r="Q964" s="6"/>
      <c r="R964" s="12"/>
      <c r="S964" s="16"/>
    </row>
    <row r="965" spans="4:19" x14ac:dyDescent="0.25">
      <c r="D965" s="7"/>
      <c r="E965" s="7"/>
      <c r="H965" s="5"/>
      <c r="I965" s="5"/>
      <c r="K965" s="8"/>
      <c r="L965" s="8"/>
      <c r="M965" s="9"/>
      <c r="N965" s="10"/>
      <c r="O965" s="53"/>
      <c r="P965" s="6"/>
      <c r="Q965" s="6"/>
      <c r="R965" s="7"/>
      <c r="S965" s="11"/>
    </row>
    <row r="966" spans="4:19" x14ac:dyDescent="0.25">
      <c r="D966" s="12"/>
      <c r="E966" s="7"/>
      <c r="H966" s="5"/>
      <c r="I966" s="5"/>
      <c r="K966" s="13"/>
      <c r="L966" s="13"/>
      <c r="M966" s="14"/>
      <c r="N966" s="15"/>
      <c r="O966" s="55"/>
      <c r="P966" s="6"/>
      <c r="Q966" s="6"/>
      <c r="R966" s="12"/>
      <c r="S966" s="16"/>
    </row>
    <row r="967" spans="4:19" x14ac:dyDescent="0.25">
      <c r="D967" s="7"/>
      <c r="E967" s="7"/>
      <c r="H967" s="5"/>
      <c r="I967" s="5"/>
      <c r="K967" s="8"/>
      <c r="L967" s="8"/>
      <c r="M967" s="9"/>
      <c r="N967" s="10"/>
      <c r="O967" s="53"/>
      <c r="P967" s="6"/>
      <c r="Q967" s="6"/>
      <c r="R967" s="7"/>
      <c r="S967" s="11"/>
    </row>
    <row r="968" spans="4:19" x14ac:dyDescent="0.25">
      <c r="D968" s="12"/>
      <c r="E968" s="7"/>
      <c r="H968" s="5"/>
      <c r="I968" s="5"/>
      <c r="K968" s="13"/>
      <c r="L968" s="13"/>
      <c r="M968" s="14"/>
      <c r="N968" s="15"/>
      <c r="O968" s="55"/>
      <c r="P968" s="6"/>
      <c r="Q968" s="6"/>
      <c r="R968" s="12"/>
      <c r="S968" s="12"/>
    </row>
    <row r="969" spans="4:19" x14ac:dyDescent="0.25">
      <c r="D969" s="7"/>
      <c r="E969" s="7"/>
      <c r="H969" s="5"/>
      <c r="I969" s="5"/>
      <c r="K969" s="8"/>
      <c r="L969" s="8"/>
      <c r="M969" s="9"/>
      <c r="N969" s="10"/>
      <c r="O969" s="53"/>
      <c r="P969" s="6"/>
      <c r="Q969" s="6"/>
      <c r="R969" s="7"/>
      <c r="S969" s="11"/>
    </row>
    <row r="970" spans="4:19" x14ac:dyDescent="0.25">
      <c r="D970" s="7"/>
      <c r="E970" s="7"/>
      <c r="H970" s="5"/>
      <c r="I970" s="5"/>
      <c r="K970" s="8"/>
      <c r="L970" s="13"/>
      <c r="M970" s="9"/>
      <c r="N970" s="15"/>
      <c r="O970" s="55"/>
      <c r="P970" s="6"/>
      <c r="Q970" s="6"/>
      <c r="R970" s="12"/>
      <c r="S970" s="16"/>
    </row>
    <row r="971" spans="4:19" x14ac:dyDescent="0.25">
      <c r="D971" s="7"/>
      <c r="E971" s="7"/>
      <c r="H971" s="5"/>
      <c r="I971" s="5"/>
      <c r="K971" s="8"/>
      <c r="L971" s="8"/>
      <c r="M971" s="9"/>
      <c r="N971" s="10"/>
      <c r="O971" s="53"/>
      <c r="P971" s="6"/>
      <c r="Q971" s="6"/>
      <c r="R971" s="7"/>
      <c r="S971" s="11"/>
    </row>
    <row r="972" spans="4:19" x14ac:dyDescent="0.25">
      <c r="D972" s="7"/>
      <c r="E972" s="7"/>
      <c r="H972" s="5"/>
      <c r="I972" s="5"/>
      <c r="K972" s="8"/>
      <c r="L972" s="13"/>
      <c r="M972" s="9"/>
      <c r="N972" s="15"/>
      <c r="O972" s="55"/>
      <c r="P972" s="6"/>
      <c r="Q972" s="6"/>
      <c r="R972" s="12"/>
      <c r="S972" s="16"/>
    </row>
    <row r="973" spans="4:19" x14ac:dyDescent="0.25">
      <c r="D973" s="7"/>
      <c r="E973" s="7"/>
      <c r="H973" s="5"/>
      <c r="I973" s="5"/>
      <c r="K973" s="8"/>
      <c r="L973" s="8"/>
      <c r="M973" s="9"/>
      <c r="N973" s="10"/>
      <c r="O973" s="53"/>
      <c r="P973" s="6"/>
      <c r="Q973" s="6"/>
      <c r="R973" s="7"/>
      <c r="S973" s="11"/>
    </row>
    <row r="974" spans="4:19" x14ac:dyDescent="0.25">
      <c r="D974" s="7"/>
      <c r="E974" s="7"/>
      <c r="H974" s="5"/>
      <c r="I974" s="5"/>
      <c r="K974" s="8"/>
      <c r="L974" s="13"/>
      <c r="M974" s="9"/>
      <c r="N974" s="15"/>
      <c r="O974" s="55"/>
      <c r="P974" s="6"/>
      <c r="Q974" s="6"/>
      <c r="R974" s="12"/>
      <c r="S974" s="16"/>
    </row>
    <row r="975" spans="4:19" x14ac:dyDescent="0.25">
      <c r="D975" s="7"/>
      <c r="E975" s="7"/>
      <c r="H975" s="5"/>
      <c r="I975" s="5"/>
      <c r="K975" s="8"/>
      <c r="L975" s="8"/>
      <c r="M975" s="9"/>
      <c r="N975" s="10"/>
      <c r="O975" s="53"/>
      <c r="P975" s="6"/>
      <c r="Q975" s="6"/>
      <c r="R975" s="7"/>
      <c r="S975" s="11"/>
    </row>
    <row r="976" spans="4:19" x14ac:dyDescent="0.25">
      <c r="D976" s="12"/>
      <c r="E976" s="7"/>
      <c r="H976" s="5"/>
      <c r="I976" s="5"/>
      <c r="K976" s="13"/>
      <c r="L976" s="13"/>
      <c r="M976" s="14"/>
      <c r="N976" s="15"/>
      <c r="O976" s="55"/>
      <c r="P976" s="6"/>
      <c r="Q976" s="6"/>
      <c r="R976" s="12"/>
      <c r="S976" s="16"/>
    </row>
    <row r="977" spans="4:19" x14ac:dyDescent="0.25">
      <c r="D977" s="7"/>
      <c r="E977" s="7"/>
      <c r="H977" s="5"/>
      <c r="I977" s="5"/>
      <c r="K977" s="8"/>
      <c r="L977" s="8"/>
      <c r="M977" s="9"/>
      <c r="N977" s="10"/>
      <c r="O977" s="53"/>
      <c r="P977" s="6"/>
      <c r="Q977" s="6"/>
      <c r="R977" s="7"/>
      <c r="S977" s="11"/>
    </row>
    <row r="978" spans="4:19" x14ac:dyDescent="0.25">
      <c r="D978" s="12"/>
      <c r="E978" s="7"/>
      <c r="H978" s="5"/>
      <c r="I978" s="5"/>
      <c r="K978" s="13"/>
      <c r="L978" s="13"/>
      <c r="M978" s="14"/>
      <c r="N978" s="15"/>
      <c r="O978" s="55"/>
      <c r="P978" s="6"/>
      <c r="Q978" s="6"/>
      <c r="R978" s="12"/>
      <c r="S978" s="16"/>
    </row>
    <row r="979" spans="4:19" x14ac:dyDescent="0.25">
      <c r="D979" s="7"/>
      <c r="E979" s="7"/>
      <c r="H979" s="5"/>
      <c r="I979" s="5"/>
      <c r="K979" s="8"/>
      <c r="L979" s="8"/>
      <c r="M979" s="9"/>
      <c r="N979" s="10"/>
      <c r="O979" s="53"/>
      <c r="P979" s="6"/>
      <c r="Q979" s="6"/>
      <c r="R979" s="7"/>
      <c r="S979" s="7"/>
    </row>
    <row r="980" spans="4:19" x14ac:dyDescent="0.25">
      <c r="D980" s="7"/>
      <c r="E980" s="7"/>
      <c r="H980" s="5"/>
      <c r="I980" s="5"/>
      <c r="K980" s="8"/>
      <c r="L980" s="13"/>
      <c r="M980" s="9"/>
      <c r="N980" s="15"/>
      <c r="O980" s="55"/>
      <c r="P980" s="6"/>
      <c r="Q980" s="6"/>
      <c r="R980" s="12"/>
      <c r="S980" s="16"/>
    </row>
    <row r="981" spans="4:19" x14ac:dyDescent="0.25">
      <c r="D981" s="7"/>
      <c r="E981" s="7"/>
      <c r="H981" s="5"/>
      <c r="I981" s="5"/>
      <c r="K981" s="8"/>
      <c r="L981" s="8"/>
      <c r="M981" s="9"/>
      <c r="N981" s="10"/>
      <c r="O981" s="53"/>
      <c r="P981" s="6"/>
      <c r="Q981" s="6"/>
      <c r="R981" s="7"/>
      <c r="S981" s="7"/>
    </row>
    <row r="982" spans="4:19" x14ac:dyDescent="0.25">
      <c r="D982" s="12"/>
      <c r="E982" s="7"/>
      <c r="H982" s="5"/>
      <c r="I982" s="5"/>
      <c r="K982" s="13"/>
      <c r="L982" s="13"/>
      <c r="M982" s="14"/>
      <c r="N982" s="15"/>
      <c r="O982" s="55"/>
      <c r="P982" s="6"/>
      <c r="Q982" s="6"/>
      <c r="R982" s="12"/>
      <c r="S982" s="16"/>
    </row>
    <row r="983" spans="4:19" x14ac:dyDescent="0.25">
      <c r="D983" s="7"/>
      <c r="E983" s="7"/>
      <c r="H983" s="5"/>
      <c r="I983" s="5"/>
      <c r="K983" s="8"/>
      <c r="L983" s="8"/>
      <c r="M983" s="9"/>
      <c r="N983" s="10"/>
      <c r="O983" s="53"/>
      <c r="P983" s="6"/>
      <c r="Q983" s="6"/>
      <c r="R983" s="7"/>
      <c r="S983" s="11"/>
    </row>
    <row r="984" spans="4:19" x14ac:dyDescent="0.25">
      <c r="D984" s="12"/>
      <c r="E984" s="7"/>
      <c r="H984" s="5"/>
      <c r="I984" s="5"/>
      <c r="K984" s="13"/>
      <c r="L984" s="13"/>
      <c r="M984" s="14"/>
      <c r="N984" s="15"/>
      <c r="O984" s="55"/>
      <c r="P984" s="6"/>
      <c r="Q984" s="6"/>
      <c r="R984" s="12"/>
      <c r="S984" s="16"/>
    </row>
    <row r="985" spans="4:19" x14ac:dyDescent="0.25">
      <c r="D985" s="7"/>
      <c r="E985" s="7"/>
      <c r="H985" s="5"/>
      <c r="I985" s="5"/>
      <c r="K985" s="8"/>
      <c r="L985" s="8"/>
      <c r="M985" s="9"/>
      <c r="N985" s="10"/>
      <c r="O985" s="53"/>
      <c r="P985" s="6"/>
      <c r="Q985" s="6"/>
      <c r="R985" s="7"/>
      <c r="S985" s="7"/>
    </row>
    <row r="986" spans="4:19" x14ac:dyDescent="0.25">
      <c r="D986" s="7"/>
      <c r="E986" s="7"/>
      <c r="H986" s="5"/>
      <c r="I986" s="5"/>
      <c r="K986" s="8"/>
      <c r="L986" s="13"/>
      <c r="M986" s="9"/>
      <c r="N986" s="15"/>
      <c r="O986" s="55"/>
      <c r="P986" s="6"/>
      <c r="Q986" s="6"/>
      <c r="R986" s="12"/>
      <c r="S986" s="16"/>
    </row>
    <row r="987" spans="4:19" x14ac:dyDescent="0.25">
      <c r="D987" s="7"/>
      <c r="E987" s="7"/>
      <c r="H987" s="5"/>
      <c r="I987" s="5"/>
      <c r="K987" s="8"/>
      <c r="L987" s="8"/>
      <c r="M987" s="9"/>
      <c r="N987" s="10"/>
      <c r="O987" s="53"/>
      <c r="P987" s="6"/>
      <c r="Q987" s="6"/>
      <c r="R987" s="7"/>
      <c r="S987" s="11"/>
    </row>
    <row r="988" spans="4:19" x14ac:dyDescent="0.25">
      <c r="D988" s="7"/>
      <c r="E988" s="7"/>
      <c r="H988" s="5"/>
      <c r="I988" s="5"/>
      <c r="K988" s="8"/>
      <c r="L988" s="13"/>
      <c r="M988" s="9"/>
      <c r="N988" s="15"/>
      <c r="O988" s="55"/>
      <c r="P988" s="6"/>
      <c r="Q988" s="6"/>
      <c r="R988" s="12"/>
      <c r="S988" s="16"/>
    </row>
    <row r="989" spans="4:19" x14ac:dyDescent="0.25">
      <c r="D989" s="7"/>
      <c r="E989" s="7"/>
      <c r="H989" s="5"/>
      <c r="I989" s="5"/>
      <c r="K989" s="8"/>
      <c r="L989" s="8"/>
      <c r="M989" s="9"/>
      <c r="N989" s="10"/>
      <c r="O989" s="53"/>
      <c r="P989" s="6"/>
      <c r="Q989" s="6"/>
      <c r="R989" s="7"/>
      <c r="S989" s="7"/>
    </row>
    <row r="990" spans="4:19" x14ac:dyDescent="0.25">
      <c r="D990" s="12"/>
      <c r="E990" s="7"/>
      <c r="H990" s="5"/>
      <c r="I990" s="5"/>
      <c r="K990" s="13"/>
      <c r="L990" s="13"/>
      <c r="M990" s="14"/>
      <c r="N990" s="15"/>
      <c r="O990" s="55"/>
      <c r="P990" s="6"/>
      <c r="Q990" s="6"/>
      <c r="R990" s="12"/>
      <c r="S990" s="12"/>
    </row>
    <row r="991" spans="4:19" x14ac:dyDescent="0.25">
      <c r="D991" s="7"/>
      <c r="E991" s="7"/>
      <c r="H991" s="5"/>
      <c r="I991" s="5"/>
      <c r="K991" s="8"/>
      <c r="L991" s="8"/>
      <c r="M991" s="9"/>
      <c r="N991" s="10"/>
      <c r="O991" s="53"/>
      <c r="P991" s="6"/>
      <c r="Q991" s="6"/>
      <c r="R991" s="7"/>
      <c r="S991" s="7"/>
    </row>
    <row r="992" spans="4:19" x14ac:dyDescent="0.25">
      <c r="D992" s="43"/>
      <c r="E992" s="43"/>
      <c r="H992" s="5"/>
      <c r="I992" s="5"/>
      <c r="K992" s="43"/>
      <c r="L992" s="43"/>
      <c r="M992" s="43"/>
      <c r="N992" s="54"/>
      <c r="O992" s="89"/>
      <c r="P992" s="6"/>
      <c r="Q992" s="6"/>
      <c r="R992" s="12"/>
      <c r="S992" s="12"/>
    </row>
    <row r="993" spans="4:19" x14ac:dyDescent="0.25">
      <c r="D993" s="43"/>
      <c r="E993" s="43"/>
      <c r="H993" s="5"/>
      <c r="I993" s="5"/>
      <c r="K993" s="43"/>
      <c r="L993" s="43"/>
      <c r="M993" s="43"/>
      <c r="N993" s="54"/>
      <c r="O993" s="89"/>
      <c r="P993" s="6"/>
      <c r="Q993" s="6"/>
      <c r="R993" s="7"/>
      <c r="S993" s="11"/>
    </row>
    <row r="994" spans="4:19" x14ac:dyDescent="0.25">
      <c r="D994" s="43"/>
      <c r="E994" s="43"/>
      <c r="H994" s="5"/>
      <c r="I994" s="5"/>
      <c r="K994" s="43"/>
      <c r="L994" s="43"/>
      <c r="M994" s="43"/>
      <c r="N994" s="54"/>
      <c r="O994" s="89"/>
      <c r="P994" s="6"/>
      <c r="Q994" s="6"/>
      <c r="R994" s="12"/>
      <c r="S994" s="16"/>
    </row>
    <row r="995" spans="4:19" x14ac:dyDescent="0.25">
      <c r="D995" s="43"/>
      <c r="E995" s="43"/>
      <c r="H995" s="5"/>
      <c r="I995" s="5"/>
      <c r="K995" s="43"/>
      <c r="L995" s="43"/>
      <c r="M995" s="43"/>
      <c r="N995" s="54"/>
      <c r="O995" s="89"/>
      <c r="P995" s="6"/>
      <c r="Q995" s="6"/>
      <c r="R995" s="7"/>
      <c r="S995" s="7"/>
    </row>
    <row r="996" spans="4:19" x14ac:dyDescent="0.25">
      <c r="D996" s="43"/>
      <c r="E996" s="43"/>
      <c r="H996" s="5"/>
      <c r="I996" s="5"/>
      <c r="K996" s="43"/>
      <c r="L996" s="43"/>
      <c r="M996" s="43"/>
      <c r="N996" s="54"/>
      <c r="O996" s="89"/>
      <c r="P996" s="6"/>
      <c r="Q996" s="6"/>
      <c r="R996" s="12"/>
      <c r="S996" s="16"/>
    </row>
    <row r="997" spans="4:19" x14ac:dyDescent="0.25">
      <c r="D997" s="43"/>
      <c r="E997" s="43"/>
      <c r="H997" s="5"/>
      <c r="I997" s="5"/>
      <c r="K997" s="43"/>
      <c r="L997" s="43"/>
      <c r="M997" s="43"/>
      <c r="N997" s="54"/>
      <c r="O997" s="89"/>
      <c r="P997" s="6"/>
      <c r="Q997" s="6"/>
      <c r="R997" s="7"/>
      <c r="S997" s="11"/>
    </row>
    <row r="998" spans="4:19" x14ac:dyDescent="0.25">
      <c r="D998" s="43"/>
      <c r="E998" s="43"/>
      <c r="H998" s="5"/>
      <c r="I998" s="5"/>
      <c r="K998" s="43"/>
      <c r="L998" s="43"/>
      <c r="M998" s="43"/>
      <c r="N998" s="54"/>
      <c r="O998" s="89"/>
      <c r="P998" s="6"/>
      <c r="Q998" s="6"/>
      <c r="R998" s="12"/>
      <c r="S998" s="16"/>
    </row>
    <row r="999" spans="4:19" x14ac:dyDescent="0.25">
      <c r="D999" s="43"/>
      <c r="E999" s="43"/>
      <c r="H999" s="5"/>
      <c r="I999" s="5"/>
      <c r="K999" s="43"/>
      <c r="L999" s="43"/>
      <c r="M999" s="43"/>
      <c r="N999" s="54"/>
      <c r="O999" s="89"/>
      <c r="P999" s="6"/>
      <c r="Q999" s="6"/>
      <c r="R999" s="7"/>
      <c r="S999" s="7"/>
    </row>
    <row r="1000" spans="4:19" x14ac:dyDescent="0.25">
      <c r="D1000" s="43"/>
      <c r="E1000" s="43"/>
      <c r="H1000" s="5"/>
      <c r="I1000" s="5"/>
      <c r="K1000" s="43"/>
      <c r="L1000" s="43"/>
      <c r="M1000" s="43"/>
      <c r="N1000" s="54"/>
      <c r="O1000" s="89"/>
      <c r="P1000" s="6"/>
      <c r="Q1000" s="6"/>
      <c r="R1000" s="12"/>
      <c r="S1000" s="16"/>
    </row>
    <row r="1001" spans="4:19" x14ac:dyDescent="0.25">
      <c r="D1001" s="43"/>
      <c r="E1001" s="43"/>
      <c r="H1001" s="5"/>
      <c r="I1001" s="5"/>
      <c r="K1001" s="43"/>
      <c r="L1001" s="43"/>
      <c r="M1001" s="43"/>
      <c r="N1001" s="54"/>
      <c r="O1001" s="89"/>
      <c r="P1001" s="6"/>
      <c r="Q1001" s="6"/>
      <c r="R1001" s="7"/>
      <c r="S1001" s="11"/>
    </row>
    <row r="1002" spans="4:19" x14ac:dyDescent="0.25">
      <c r="D1002" s="43"/>
      <c r="E1002" s="43"/>
      <c r="H1002" s="5"/>
      <c r="I1002" s="5"/>
      <c r="K1002" s="43"/>
      <c r="L1002" s="43"/>
      <c r="M1002" s="43"/>
      <c r="N1002" s="54"/>
      <c r="O1002" s="89"/>
      <c r="P1002" s="6"/>
      <c r="Q1002" s="6"/>
      <c r="R1002" s="12"/>
      <c r="S1002" s="12"/>
    </row>
    <row r="1003" spans="4:19" x14ac:dyDescent="0.25">
      <c r="D1003" s="43"/>
      <c r="E1003" s="43"/>
      <c r="H1003" s="5"/>
      <c r="I1003" s="5"/>
      <c r="K1003" s="43"/>
      <c r="L1003" s="43"/>
      <c r="M1003" s="43"/>
      <c r="N1003" s="54"/>
      <c r="O1003" s="89"/>
      <c r="P1003" s="6"/>
      <c r="Q1003" s="6"/>
      <c r="R1003" s="7"/>
      <c r="S1003" s="11"/>
    </row>
    <row r="1004" spans="4:19" x14ac:dyDescent="0.25">
      <c r="D1004" s="43"/>
      <c r="E1004" s="43"/>
      <c r="H1004" s="5"/>
      <c r="I1004" s="5"/>
      <c r="K1004" s="43"/>
      <c r="L1004" s="43"/>
      <c r="M1004" s="43"/>
      <c r="N1004" s="54"/>
      <c r="O1004" s="89"/>
      <c r="P1004" s="6"/>
      <c r="Q1004" s="6"/>
      <c r="R1004" s="12"/>
      <c r="S1004" s="16"/>
    </row>
    <row r="1005" spans="4:19" x14ac:dyDescent="0.25">
      <c r="D1005" s="43"/>
      <c r="E1005" s="43"/>
      <c r="H1005" s="5"/>
      <c r="I1005" s="5"/>
      <c r="K1005" s="43"/>
      <c r="L1005" s="43"/>
      <c r="M1005" s="43"/>
      <c r="N1005" s="56"/>
      <c r="O1005" s="90"/>
      <c r="P1005" s="6"/>
      <c r="Q1005" s="6"/>
      <c r="R1005" s="7"/>
      <c r="S1005" s="7"/>
    </row>
    <row r="1006" spans="4:19" x14ac:dyDescent="0.25">
      <c r="D1006" s="43"/>
      <c r="E1006" s="43"/>
      <c r="H1006" s="5"/>
      <c r="I1006" s="5"/>
      <c r="K1006" s="43"/>
      <c r="L1006" s="43"/>
      <c r="M1006" s="43"/>
      <c r="N1006" s="56"/>
      <c r="O1006" s="90"/>
      <c r="P1006" s="6"/>
      <c r="Q1006" s="6"/>
      <c r="R1006" s="12"/>
      <c r="S1006" s="16"/>
    </row>
    <row r="1007" spans="4:19" x14ac:dyDescent="0.25">
      <c r="D1007" s="43"/>
      <c r="E1007" s="43"/>
      <c r="H1007" s="5"/>
      <c r="I1007" s="5"/>
      <c r="K1007" s="43"/>
      <c r="L1007" s="43"/>
      <c r="M1007" s="43"/>
      <c r="N1007" s="56"/>
      <c r="O1007" s="90"/>
      <c r="P1007" s="6"/>
      <c r="Q1007" s="6"/>
      <c r="R1007" s="7"/>
      <c r="S1007" s="11"/>
    </row>
    <row r="1008" spans="4:19" x14ac:dyDescent="0.25">
      <c r="D1008" s="43"/>
      <c r="E1008" s="43"/>
      <c r="H1008" s="5"/>
      <c r="I1008" s="5"/>
      <c r="K1008" s="43"/>
      <c r="L1008" s="43"/>
      <c r="M1008" s="43"/>
      <c r="N1008" s="56"/>
      <c r="O1008" s="90"/>
      <c r="P1008" s="6"/>
      <c r="Q1008" s="6"/>
      <c r="R1008" s="12"/>
      <c r="S1008" s="12"/>
    </row>
    <row r="1009" spans="4:19" x14ac:dyDescent="0.25">
      <c r="D1009" s="43"/>
      <c r="E1009" s="43"/>
      <c r="H1009" s="5"/>
      <c r="I1009" s="5"/>
      <c r="K1009" s="43"/>
      <c r="L1009" s="43"/>
      <c r="M1009" s="43"/>
      <c r="N1009" s="56"/>
      <c r="O1009" s="90"/>
      <c r="P1009" s="6"/>
      <c r="Q1009" s="6"/>
      <c r="R1009" s="7"/>
      <c r="S1009" s="11"/>
    </row>
    <row r="1010" spans="4:19" x14ac:dyDescent="0.25">
      <c r="D1010" s="43"/>
      <c r="E1010" s="43"/>
      <c r="H1010" s="5"/>
      <c r="I1010" s="5"/>
      <c r="K1010" s="43"/>
      <c r="L1010" s="43"/>
      <c r="M1010" s="43"/>
      <c r="N1010" s="56"/>
      <c r="O1010" s="90"/>
      <c r="P1010" s="6"/>
      <c r="Q1010" s="6"/>
      <c r="R1010" s="12"/>
      <c r="S1010" s="16"/>
    </row>
    <row r="1011" spans="4:19" x14ac:dyDescent="0.25">
      <c r="D1011" s="43"/>
      <c r="E1011" s="43"/>
      <c r="K1011" s="43"/>
      <c r="L1011" s="43"/>
      <c r="M1011" s="43"/>
      <c r="N1011" s="54"/>
      <c r="O1011" s="89"/>
      <c r="P1011" s="6"/>
      <c r="Q1011" s="6"/>
      <c r="R1011" s="7"/>
      <c r="S1011" s="7"/>
    </row>
    <row r="1012" spans="4:19" x14ac:dyDescent="0.25">
      <c r="D1012" s="43"/>
      <c r="E1012" s="43"/>
      <c r="K1012" s="43"/>
      <c r="L1012" s="43"/>
      <c r="M1012" s="43"/>
      <c r="N1012" s="54"/>
      <c r="O1012" s="89"/>
      <c r="P1012" s="6"/>
      <c r="Q1012" s="6"/>
      <c r="R1012" s="12"/>
      <c r="S1012" s="16"/>
    </row>
    <row r="1013" spans="4:19" x14ac:dyDescent="0.25">
      <c r="D1013" s="43"/>
      <c r="E1013" s="43"/>
      <c r="K1013" s="43"/>
      <c r="L1013" s="43"/>
      <c r="M1013" s="43"/>
      <c r="N1013" s="54"/>
      <c r="O1013" s="89"/>
      <c r="P1013" s="6"/>
      <c r="Q1013" s="6"/>
      <c r="R1013" s="7"/>
      <c r="S1013" s="11"/>
    </row>
    <row r="1014" spans="4:19" x14ac:dyDescent="0.25">
      <c r="D1014" s="43"/>
      <c r="E1014" s="43"/>
      <c r="K1014" s="43"/>
      <c r="L1014" s="43"/>
      <c r="M1014" s="43"/>
      <c r="N1014" s="54"/>
      <c r="O1014" s="89"/>
      <c r="P1014" s="6"/>
      <c r="Q1014" s="6"/>
      <c r="R1014" s="12"/>
      <c r="S1014" s="16"/>
    </row>
    <row r="1015" spans="4:19" x14ac:dyDescent="0.25">
      <c r="D1015" s="43"/>
      <c r="E1015" s="43"/>
      <c r="I1015" s="28"/>
      <c r="K1015" s="43"/>
      <c r="L1015" s="43"/>
      <c r="M1015" s="43"/>
      <c r="N1015" s="54"/>
      <c r="O1015" s="89"/>
      <c r="P1015" s="6"/>
      <c r="Q1015" s="6"/>
      <c r="R1015" s="7"/>
      <c r="S1015" s="11"/>
    </row>
    <row r="1016" spans="4:19" x14ac:dyDescent="0.25">
      <c r="D1016" s="43"/>
      <c r="E1016" s="43"/>
      <c r="K1016" s="43"/>
      <c r="L1016" s="43"/>
      <c r="M1016" s="43"/>
      <c r="N1016" s="54"/>
      <c r="O1016" s="89"/>
      <c r="P1016" s="6"/>
      <c r="Q1016" s="6"/>
      <c r="R1016" s="12"/>
      <c r="S1016" s="16"/>
    </row>
    <row r="1017" spans="4:19" x14ac:dyDescent="0.25">
      <c r="D1017" s="43"/>
      <c r="E1017" s="43"/>
      <c r="K1017" s="43"/>
      <c r="L1017" s="43"/>
      <c r="M1017" s="43"/>
      <c r="N1017" s="54"/>
      <c r="O1017" s="89"/>
      <c r="P1017" s="6"/>
      <c r="Q1017" s="6"/>
      <c r="R1017" s="7"/>
      <c r="S1017" s="11"/>
    </row>
    <row r="1018" spans="4:19" x14ac:dyDescent="0.25">
      <c r="D1018" s="43"/>
      <c r="E1018" s="43"/>
      <c r="K1018" s="43"/>
      <c r="L1018" s="43"/>
      <c r="M1018" s="43"/>
      <c r="N1018" s="54"/>
      <c r="O1018" s="89"/>
      <c r="P1018" s="6"/>
      <c r="Q1018" s="6"/>
      <c r="R1018" s="12"/>
      <c r="S1018" s="16"/>
    </row>
    <row r="1019" spans="4:19" x14ac:dyDescent="0.25">
      <c r="D1019" s="43"/>
      <c r="E1019" s="43"/>
      <c r="K1019" s="43"/>
      <c r="L1019" s="43"/>
      <c r="M1019" s="43"/>
      <c r="N1019" s="54"/>
      <c r="O1019" s="89"/>
      <c r="P1019" s="6"/>
      <c r="Q1019" s="6"/>
      <c r="R1019" s="7"/>
      <c r="S1019" s="11"/>
    </row>
    <row r="1020" spans="4:19" x14ac:dyDescent="0.25">
      <c r="D1020" s="43"/>
      <c r="E1020" s="43"/>
      <c r="K1020" s="43"/>
      <c r="L1020" s="43"/>
      <c r="M1020" s="43"/>
      <c r="N1020" s="54"/>
      <c r="O1020" s="89"/>
      <c r="P1020" s="6"/>
      <c r="Q1020" s="6"/>
      <c r="R1020" s="12"/>
      <c r="S1020" s="16"/>
    </row>
    <row r="1021" spans="4:19" x14ac:dyDescent="0.25">
      <c r="D1021" s="43"/>
      <c r="E1021" s="43"/>
      <c r="K1021" s="43"/>
      <c r="L1021" s="43"/>
      <c r="M1021" s="43"/>
      <c r="N1021" s="54"/>
      <c r="O1021" s="89"/>
      <c r="P1021" s="6"/>
      <c r="Q1021" s="6"/>
      <c r="R1021" s="7"/>
      <c r="S1021" s="11"/>
    </row>
    <row r="1022" spans="4:19" x14ac:dyDescent="0.25">
      <c r="D1022" s="43"/>
      <c r="E1022" s="43"/>
      <c r="K1022" s="43"/>
      <c r="L1022" s="43"/>
      <c r="M1022" s="43"/>
      <c r="N1022" s="54"/>
      <c r="O1022" s="89"/>
      <c r="P1022" s="6"/>
      <c r="Q1022" s="6"/>
      <c r="R1022" s="12"/>
      <c r="S1022" s="16"/>
    </row>
    <row r="1023" spans="4:19" x14ac:dyDescent="0.25">
      <c r="D1023" s="43"/>
      <c r="E1023" s="43"/>
      <c r="K1023" s="43"/>
      <c r="L1023" s="43"/>
      <c r="M1023" s="43"/>
      <c r="N1023" s="54"/>
      <c r="O1023" s="89"/>
      <c r="P1023" s="6"/>
      <c r="Q1023" s="6"/>
      <c r="R1023" s="7"/>
      <c r="S1023" s="11"/>
    </row>
    <row r="1024" spans="4:19" x14ac:dyDescent="0.25">
      <c r="D1024" s="43"/>
      <c r="E1024" s="43"/>
      <c r="K1024" s="43"/>
      <c r="L1024" s="43"/>
      <c r="M1024" s="43"/>
      <c r="N1024" s="54"/>
      <c r="O1024" s="89"/>
      <c r="P1024" s="6"/>
      <c r="Q1024" s="6"/>
      <c r="R1024" s="12"/>
      <c r="S1024" s="16"/>
    </row>
    <row r="1025" spans="4:19" x14ac:dyDescent="0.25">
      <c r="D1025" s="43"/>
      <c r="E1025" s="43"/>
      <c r="K1025" s="43"/>
      <c r="L1025" s="43"/>
      <c r="M1025" s="43"/>
      <c r="N1025" s="54"/>
      <c r="O1025" s="89"/>
      <c r="P1025" s="6"/>
      <c r="Q1025" s="6"/>
      <c r="R1025" s="7"/>
      <c r="S1025" s="11"/>
    </row>
    <row r="1026" spans="4:19" x14ac:dyDescent="0.25">
      <c r="D1026" s="43"/>
      <c r="E1026" s="43"/>
      <c r="K1026" s="43"/>
      <c r="L1026" s="43"/>
      <c r="M1026" s="43"/>
      <c r="N1026" s="54"/>
      <c r="O1026" s="89"/>
      <c r="P1026" s="6"/>
      <c r="Q1026" s="6"/>
      <c r="R1026" s="12"/>
      <c r="S1026" s="16"/>
    </row>
    <row r="1027" spans="4:19" x14ac:dyDescent="0.25">
      <c r="D1027" s="43"/>
      <c r="E1027" s="43"/>
      <c r="K1027" s="43"/>
      <c r="L1027" s="43"/>
      <c r="M1027" s="43"/>
      <c r="N1027" s="54"/>
      <c r="O1027" s="89"/>
      <c r="P1027" s="6"/>
      <c r="Q1027" s="6"/>
      <c r="R1027" s="7"/>
      <c r="S1027" s="11"/>
    </row>
    <row r="1028" spans="4:19" x14ac:dyDescent="0.25">
      <c r="D1028" s="43"/>
      <c r="E1028" s="43"/>
      <c r="K1028" s="43"/>
      <c r="L1028" s="43"/>
      <c r="M1028" s="43"/>
      <c r="N1028" s="54"/>
      <c r="O1028" s="89"/>
      <c r="P1028" s="6"/>
      <c r="Q1028" s="6"/>
      <c r="R1028" s="12"/>
      <c r="S1028" s="16"/>
    </row>
    <row r="1029" spans="4:19" x14ac:dyDescent="0.25">
      <c r="D1029" s="43"/>
      <c r="E1029" s="43"/>
      <c r="K1029" s="43"/>
      <c r="L1029" s="43"/>
      <c r="M1029" s="43"/>
      <c r="N1029" s="54"/>
      <c r="O1029" s="89"/>
      <c r="P1029" s="6"/>
      <c r="Q1029" s="6"/>
      <c r="R1029" s="7"/>
      <c r="S1029" s="7"/>
    </row>
    <row r="1030" spans="4:19" x14ac:dyDescent="0.25">
      <c r="D1030" s="43"/>
      <c r="E1030" s="43"/>
      <c r="K1030" s="43"/>
      <c r="L1030" s="43"/>
      <c r="M1030" s="43"/>
      <c r="N1030" s="54"/>
      <c r="O1030" s="89"/>
      <c r="P1030" s="6"/>
      <c r="Q1030" s="6"/>
      <c r="R1030" s="12"/>
      <c r="S1030" s="16"/>
    </row>
    <row r="1031" spans="4:19" x14ac:dyDescent="0.25">
      <c r="D1031" s="43"/>
      <c r="E1031" s="43"/>
      <c r="K1031" s="43"/>
      <c r="L1031" s="43"/>
      <c r="M1031" s="43"/>
      <c r="N1031" s="54"/>
      <c r="O1031" s="89"/>
      <c r="P1031" s="6"/>
      <c r="Q1031" s="6"/>
      <c r="R1031" s="7"/>
      <c r="S1031" s="11"/>
    </row>
    <row r="1032" spans="4:19" x14ac:dyDescent="0.25">
      <c r="D1032" s="43"/>
      <c r="E1032" s="43"/>
      <c r="K1032" s="43"/>
      <c r="L1032" s="43"/>
      <c r="M1032" s="43"/>
      <c r="N1032" s="54"/>
      <c r="O1032" s="89"/>
      <c r="P1032" s="6"/>
      <c r="Q1032" s="6"/>
      <c r="R1032" s="12"/>
      <c r="S1032" s="12"/>
    </row>
    <row r="1033" spans="4:19" x14ac:dyDescent="0.25">
      <c r="D1033" s="43"/>
      <c r="E1033" s="43"/>
      <c r="K1033" s="43"/>
      <c r="L1033" s="43"/>
      <c r="M1033" s="43"/>
      <c r="N1033" s="54"/>
      <c r="O1033" s="89"/>
      <c r="P1033" s="6"/>
      <c r="Q1033" s="6"/>
      <c r="R1033" s="7"/>
      <c r="S1033" s="11"/>
    </row>
    <row r="1034" spans="4:19" x14ac:dyDescent="0.25">
      <c r="D1034" s="43"/>
      <c r="E1034" s="43"/>
      <c r="K1034" s="43"/>
      <c r="L1034" s="43"/>
      <c r="M1034" s="43"/>
      <c r="N1034" s="54"/>
      <c r="O1034" s="89"/>
      <c r="P1034" s="6"/>
      <c r="Q1034" s="6"/>
      <c r="R1034" s="12"/>
      <c r="S1034" s="16"/>
    </row>
    <row r="1035" spans="4:19" x14ac:dyDescent="0.25">
      <c r="D1035" s="43"/>
      <c r="E1035" s="43"/>
      <c r="K1035" s="43"/>
      <c r="L1035" s="43"/>
      <c r="M1035" s="43"/>
      <c r="N1035" s="54"/>
      <c r="O1035" s="89"/>
      <c r="P1035" s="6"/>
      <c r="Q1035" s="6"/>
      <c r="R1035" s="7"/>
      <c r="S1035" s="7"/>
    </row>
    <row r="1036" spans="4:19" x14ac:dyDescent="0.25">
      <c r="D1036" s="43"/>
      <c r="E1036" s="43"/>
      <c r="K1036" s="43"/>
      <c r="L1036" s="43"/>
      <c r="M1036" s="43"/>
      <c r="N1036" s="54"/>
      <c r="O1036" s="89"/>
      <c r="P1036" s="6"/>
      <c r="Q1036" s="6"/>
      <c r="R1036" s="12"/>
      <c r="S1036" s="12"/>
    </row>
    <row r="1037" spans="4:19" x14ac:dyDescent="0.25">
      <c r="D1037" s="43"/>
      <c r="E1037" s="43"/>
      <c r="K1037" s="43"/>
      <c r="L1037" s="43"/>
      <c r="M1037" s="43"/>
      <c r="N1037" s="54"/>
      <c r="O1037" s="89"/>
      <c r="P1037" s="6"/>
      <c r="Q1037" s="6"/>
      <c r="R1037" s="7"/>
      <c r="S1037" s="11"/>
    </row>
    <row r="1038" spans="4:19" x14ac:dyDescent="0.25">
      <c r="D1038" s="43"/>
      <c r="E1038" s="43"/>
      <c r="K1038" s="43"/>
      <c r="L1038" s="43"/>
      <c r="M1038" s="43"/>
      <c r="N1038" s="54"/>
      <c r="O1038" s="89"/>
      <c r="P1038" s="6"/>
      <c r="Q1038" s="6"/>
      <c r="R1038" s="12"/>
      <c r="S1038" s="12"/>
    </row>
    <row r="1039" spans="4:19" x14ac:dyDescent="0.25">
      <c r="D1039" s="43"/>
      <c r="E1039" s="43"/>
      <c r="K1039" s="43"/>
      <c r="L1039" s="43"/>
      <c r="M1039" s="43"/>
      <c r="N1039" s="54"/>
      <c r="O1039" s="89"/>
      <c r="P1039" s="6"/>
      <c r="Q1039" s="6"/>
      <c r="R1039" s="7"/>
      <c r="S1039" s="17"/>
    </row>
    <row r="1040" spans="4:19" x14ac:dyDescent="0.25">
      <c r="D1040" s="43"/>
      <c r="E1040" s="43"/>
      <c r="K1040" s="43"/>
      <c r="L1040" s="43"/>
      <c r="M1040" s="43"/>
      <c r="N1040" s="54"/>
      <c r="O1040" s="89"/>
      <c r="P1040" s="6"/>
      <c r="Q1040" s="6"/>
      <c r="R1040" s="12"/>
      <c r="S1040" s="12"/>
    </row>
    <row r="1041" spans="4:19" x14ac:dyDescent="0.25">
      <c r="D1041" s="43"/>
      <c r="E1041" s="43"/>
      <c r="K1041" s="43"/>
      <c r="L1041" s="43"/>
      <c r="M1041" s="43"/>
      <c r="N1041" s="54"/>
      <c r="O1041" s="89"/>
      <c r="P1041" s="6"/>
      <c r="Q1041" s="6"/>
      <c r="R1041" s="7"/>
      <c r="S1041" s="7"/>
    </row>
    <row r="1042" spans="4:19" x14ac:dyDescent="0.25">
      <c r="D1042" s="43"/>
      <c r="E1042" s="43"/>
      <c r="K1042" s="43"/>
      <c r="L1042" s="43"/>
      <c r="M1042" s="43"/>
      <c r="N1042" s="54"/>
      <c r="O1042" s="89"/>
      <c r="P1042" s="6"/>
      <c r="Q1042" s="6"/>
      <c r="R1042" s="12"/>
      <c r="S1042" s="12"/>
    </row>
    <row r="1043" spans="4:19" x14ac:dyDescent="0.25">
      <c r="D1043" s="43"/>
      <c r="E1043" s="43"/>
      <c r="K1043" s="43"/>
      <c r="L1043" s="43"/>
      <c r="M1043" s="43"/>
      <c r="N1043" s="54"/>
      <c r="O1043" s="89"/>
      <c r="P1043" s="6"/>
      <c r="Q1043" s="6"/>
      <c r="R1043" s="7"/>
      <c r="S1043" s="7"/>
    </row>
    <row r="1044" spans="4:19" x14ac:dyDescent="0.25">
      <c r="D1044" s="43"/>
      <c r="E1044" s="43"/>
      <c r="K1044" s="43"/>
      <c r="L1044" s="43"/>
      <c r="M1044" s="43"/>
      <c r="N1044" s="43"/>
      <c r="O1044" s="31"/>
      <c r="P1044" s="6"/>
      <c r="Q1044" s="6"/>
      <c r="R1044" s="7"/>
      <c r="S1044" s="17"/>
    </row>
    <row r="1045" spans="4:19" x14ac:dyDescent="0.25">
      <c r="D1045" s="43"/>
      <c r="E1045" s="43"/>
      <c r="K1045" s="43"/>
      <c r="L1045" s="43"/>
      <c r="M1045" s="43"/>
      <c r="N1045" s="43"/>
      <c r="O1045" s="31"/>
      <c r="P1045" s="6"/>
      <c r="Q1045" s="6"/>
      <c r="R1045" s="7"/>
      <c r="S1045" s="17"/>
    </row>
    <row r="1046" spans="4:19" x14ac:dyDescent="0.25">
      <c r="D1046" s="43"/>
      <c r="E1046" s="43"/>
      <c r="K1046" s="43"/>
      <c r="L1046" s="43"/>
      <c r="M1046" s="43"/>
      <c r="N1046" s="43"/>
      <c r="O1046" s="31"/>
      <c r="P1046" s="6"/>
      <c r="Q1046" s="6"/>
      <c r="R1046" s="7"/>
      <c r="S1046" s="17"/>
    </row>
    <row r="1047" spans="4:19" x14ac:dyDescent="0.25">
      <c r="D1047" s="43"/>
      <c r="E1047" s="43"/>
      <c r="K1047" s="43"/>
      <c r="L1047" s="43"/>
      <c r="M1047" s="43"/>
      <c r="N1047" s="43"/>
      <c r="O1047" s="31"/>
      <c r="P1047" s="6"/>
      <c r="Q1047" s="6"/>
      <c r="R1047" s="7"/>
      <c r="S1047" s="7"/>
    </row>
    <row r="1048" spans="4:19" x14ac:dyDescent="0.25">
      <c r="D1048" s="43"/>
      <c r="E1048" s="43"/>
      <c r="K1048" s="43"/>
      <c r="L1048" s="43"/>
      <c r="M1048" s="43"/>
      <c r="N1048" s="43"/>
      <c r="O1048" s="31"/>
      <c r="P1048" s="6"/>
      <c r="Q1048" s="6"/>
      <c r="R1048" s="12"/>
      <c r="S1048" s="12"/>
    </row>
    <row r="1049" spans="4:19" x14ac:dyDescent="0.25">
      <c r="D1049" s="43"/>
      <c r="E1049" s="43"/>
      <c r="K1049" s="43"/>
      <c r="L1049" s="43"/>
      <c r="M1049" s="43"/>
      <c r="N1049" s="43"/>
      <c r="O1049" s="31"/>
      <c r="P1049" s="6"/>
      <c r="Q1049" s="6"/>
      <c r="R1049" s="7"/>
      <c r="S1049" s="7"/>
    </row>
    <row r="1050" spans="4:19" x14ac:dyDescent="0.25">
      <c r="D1050" s="43"/>
      <c r="E1050" s="43"/>
      <c r="K1050" s="43"/>
      <c r="L1050" s="43"/>
      <c r="M1050" s="43"/>
      <c r="N1050" s="43"/>
      <c r="O1050" s="31"/>
      <c r="P1050" s="6"/>
      <c r="Q1050" s="6"/>
      <c r="R1050" s="7"/>
      <c r="S1050" s="17"/>
    </row>
    <row r="1051" spans="4:19" x14ac:dyDescent="0.25">
      <c r="D1051" s="43"/>
      <c r="E1051" s="43"/>
      <c r="K1051" s="43"/>
      <c r="L1051" s="43"/>
      <c r="M1051" s="43"/>
      <c r="N1051" s="43"/>
      <c r="O1051" s="31"/>
      <c r="P1051" s="6"/>
      <c r="Q1051" s="6"/>
      <c r="R1051" s="7"/>
      <c r="S1051" s="17"/>
    </row>
    <row r="1052" spans="4:19" x14ac:dyDescent="0.25">
      <c r="D1052" s="43"/>
      <c r="E1052" s="43"/>
      <c r="K1052" s="43"/>
      <c r="L1052" s="43"/>
      <c r="M1052" s="43"/>
      <c r="N1052" s="43"/>
      <c r="O1052" s="31"/>
      <c r="P1052" s="6"/>
      <c r="Q1052" s="6"/>
      <c r="R1052" s="7"/>
      <c r="S1052" s="17"/>
    </row>
    <row r="1053" spans="4:19" x14ac:dyDescent="0.25">
      <c r="D1053" s="43"/>
      <c r="E1053" s="43"/>
      <c r="K1053" s="43"/>
      <c r="L1053" s="43"/>
      <c r="M1053" s="43"/>
      <c r="N1053" s="43"/>
      <c r="O1053" s="31"/>
      <c r="P1053" s="6"/>
      <c r="Q1053" s="6"/>
      <c r="R1053" s="7"/>
      <c r="S1053" s="17"/>
    </row>
    <row r="1054" spans="4:19" x14ac:dyDescent="0.25">
      <c r="D1054" s="7"/>
      <c r="E1054" s="7"/>
      <c r="H1054" s="5"/>
      <c r="I1054" s="5"/>
      <c r="K1054" s="8"/>
      <c r="L1054" s="8"/>
      <c r="M1054" s="9"/>
      <c r="N1054" s="10"/>
      <c r="O1054" s="53"/>
      <c r="P1054" s="6"/>
      <c r="Q1054" s="6"/>
      <c r="R1054" s="12"/>
      <c r="S1054" s="12"/>
    </row>
    <row r="1055" spans="4:19" x14ac:dyDescent="0.25">
      <c r="D1055" s="7"/>
      <c r="E1055" s="7"/>
      <c r="H1055" s="5"/>
      <c r="I1055" s="5"/>
      <c r="K1055" s="8"/>
      <c r="L1055" s="8"/>
      <c r="M1055" s="9"/>
      <c r="N1055" s="10"/>
      <c r="O1055" s="53"/>
      <c r="P1055" s="6"/>
      <c r="Q1055" s="6"/>
      <c r="R1055" s="7"/>
      <c r="S1055" s="7"/>
    </row>
    <row r="1056" spans="4:19" x14ac:dyDescent="0.25">
      <c r="D1056" s="12"/>
      <c r="E1056" s="7"/>
      <c r="H1056" s="5"/>
      <c r="I1056" s="5"/>
      <c r="K1056" s="13"/>
      <c r="L1056" s="13"/>
      <c r="M1056" s="14"/>
      <c r="N1056" s="15"/>
      <c r="O1056" s="55"/>
      <c r="P1056" s="6"/>
      <c r="Q1056" s="6"/>
      <c r="R1056" s="7"/>
      <c r="S1056" s="17"/>
    </row>
    <row r="1057" spans="4:19" x14ac:dyDescent="0.25">
      <c r="D1057" s="12"/>
      <c r="E1057" s="7"/>
      <c r="H1057" s="5"/>
      <c r="I1057" s="5"/>
      <c r="K1057" s="13"/>
      <c r="L1057" s="13"/>
      <c r="M1057" s="14"/>
      <c r="N1057" s="15"/>
      <c r="O1057" s="55"/>
      <c r="P1057" s="6"/>
      <c r="Q1057" s="6"/>
      <c r="R1057" s="7"/>
      <c r="S1057" s="7"/>
    </row>
    <row r="1058" spans="4:19" x14ac:dyDescent="0.25">
      <c r="D1058" s="7"/>
      <c r="E1058" s="7"/>
      <c r="H1058" s="5"/>
      <c r="I1058" s="5"/>
      <c r="K1058" s="8"/>
      <c r="L1058" s="8"/>
      <c r="M1058" s="9"/>
      <c r="N1058" s="10"/>
      <c r="O1058" s="53"/>
      <c r="P1058" s="6"/>
      <c r="Q1058" s="6"/>
      <c r="R1058" s="7"/>
      <c r="S1058" s="17"/>
    </row>
    <row r="1059" spans="4:19" x14ac:dyDescent="0.25">
      <c r="D1059" s="12"/>
      <c r="E1059" s="7"/>
      <c r="H1059" s="5"/>
      <c r="I1059" s="5"/>
      <c r="K1059" s="13"/>
      <c r="L1059" s="13"/>
      <c r="M1059" s="14"/>
      <c r="N1059" s="15"/>
      <c r="O1059" s="55"/>
      <c r="P1059" s="6"/>
      <c r="Q1059" s="6"/>
      <c r="R1059" s="7"/>
      <c r="S1059" s="17"/>
    </row>
    <row r="1060" spans="4:19" x14ac:dyDescent="0.25">
      <c r="D1060" s="7"/>
      <c r="E1060" s="7"/>
      <c r="H1060" s="5"/>
      <c r="I1060" s="5"/>
      <c r="K1060" s="8"/>
      <c r="L1060" s="8"/>
      <c r="M1060" s="9"/>
      <c r="N1060" s="10"/>
      <c r="O1060" s="53"/>
      <c r="P1060" s="6"/>
      <c r="Q1060" s="6"/>
      <c r="R1060" s="7"/>
      <c r="S1060" s="17"/>
    </row>
    <row r="1061" spans="4:19" x14ac:dyDescent="0.25">
      <c r="D1061" s="12"/>
      <c r="E1061" s="7"/>
      <c r="H1061" s="5"/>
      <c r="I1061" s="5"/>
      <c r="K1061" s="13"/>
      <c r="L1061" s="13"/>
      <c r="M1061" s="14"/>
      <c r="N1061" s="15"/>
      <c r="O1061" s="55"/>
      <c r="P1061" s="6"/>
      <c r="Q1061" s="6"/>
      <c r="R1061" s="7"/>
      <c r="S1061" s="17"/>
    </row>
    <row r="1062" spans="4:19" x14ac:dyDescent="0.25">
      <c r="D1062" s="12"/>
      <c r="E1062" s="7"/>
      <c r="H1062" s="5"/>
      <c r="I1062" s="5"/>
      <c r="K1062" s="13"/>
      <c r="L1062" s="13"/>
      <c r="M1062" s="14"/>
      <c r="N1062" s="15"/>
      <c r="O1062" s="55"/>
      <c r="P1062" s="6"/>
      <c r="Q1062" s="6"/>
      <c r="R1062" s="12"/>
      <c r="S1062" s="12"/>
    </row>
    <row r="1063" spans="4:19" x14ac:dyDescent="0.25">
      <c r="D1063" s="12"/>
      <c r="E1063" s="7"/>
      <c r="H1063" s="5"/>
      <c r="I1063" s="5"/>
      <c r="K1063" s="13"/>
      <c r="L1063" s="13"/>
      <c r="M1063" s="14"/>
      <c r="N1063" s="15"/>
      <c r="O1063" s="55"/>
      <c r="P1063" s="6"/>
      <c r="Q1063" s="6"/>
      <c r="R1063" s="7"/>
      <c r="S1063" s="17"/>
    </row>
    <row r="1064" spans="4:19" x14ac:dyDescent="0.25">
      <c r="D1064" s="12"/>
      <c r="E1064" s="7"/>
      <c r="H1064" s="5"/>
      <c r="I1064" s="5"/>
      <c r="K1064" s="13"/>
      <c r="L1064" s="13"/>
      <c r="M1064" s="14"/>
      <c r="N1064" s="15"/>
      <c r="O1064" s="55"/>
      <c r="P1064" s="6"/>
      <c r="Q1064" s="6"/>
      <c r="R1064" s="12"/>
      <c r="S1064" s="12"/>
    </row>
    <row r="1065" spans="4:19" x14ac:dyDescent="0.25">
      <c r="D1065" s="12"/>
      <c r="E1065" s="7"/>
      <c r="H1065" s="5"/>
      <c r="I1065" s="5"/>
      <c r="K1065" s="13"/>
      <c r="L1065" s="13"/>
      <c r="M1065" s="14"/>
      <c r="N1065" s="15"/>
      <c r="O1065" s="55"/>
      <c r="P1065" s="6"/>
      <c r="Q1065" s="6"/>
      <c r="R1065" s="7"/>
      <c r="S1065" s="17"/>
    </row>
    <row r="1066" spans="4:19" x14ac:dyDescent="0.25">
      <c r="D1066" s="12"/>
      <c r="E1066" s="7"/>
      <c r="H1066" s="5"/>
      <c r="I1066" s="5"/>
      <c r="K1066" s="13"/>
      <c r="L1066" s="13"/>
      <c r="M1066" s="14"/>
      <c r="N1066" s="15"/>
      <c r="O1066" s="55"/>
      <c r="P1066" s="6"/>
      <c r="Q1066" s="6"/>
      <c r="R1066" s="12"/>
      <c r="S1066" s="12"/>
    </row>
    <row r="1067" spans="4:19" x14ac:dyDescent="0.25">
      <c r="D1067" s="7"/>
      <c r="E1067" s="7"/>
      <c r="H1067" s="5"/>
      <c r="I1067" s="5"/>
      <c r="K1067" s="8"/>
      <c r="L1067" s="8"/>
      <c r="M1067" s="9"/>
      <c r="N1067" s="10"/>
      <c r="O1067" s="53"/>
      <c r="P1067" s="6"/>
      <c r="Q1067" s="6"/>
      <c r="R1067" s="7"/>
      <c r="S1067" s="7"/>
    </row>
    <row r="1068" spans="4:19" x14ac:dyDescent="0.25">
      <c r="D1068" s="7"/>
      <c r="E1068" s="7"/>
      <c r="H1068" s="5"/>
      <c r="I1068" s="5"/>
      <c r="K1068" s="8"/>
      <c r="L1068" s="8"/>
      <c r="M1068" s="9"/>
      <c r="N1068" s="10"/>
      <c r="O1068" s="53"/>
      <c r="P1068" s="6"/>
      <c r="Q1068" s="6"/>
      <c r="R1068" s="7"/>
      <c r="S1068" s="17"/>
    </row>
    <row r="1069" spans="4:19" x14ac:dyDescent="0.25">
      <c r="D1069" s="7"/>
      <c r="E1069" s="7"/>
      <c r="H1069" s="5"/>
      <c r="I1069" s="5"/>
      <c r="K1069" s="8"/>
      <c r="L1069" s="8"/>
      <c r="M1069" s="9"/>
      <c r="N1069" s="10"/>
      <c r="O1069" s="53"/>
      <c r="P1069" s="6"/>
      <c r="Q1069" s="6"/>
      <c r="R1069" s="7"/>
      <c r="S1069" s="17"/>
    </row>
    <row r="1070" spans="4:19" x14ac:dyDescent="0.25">
      <c r="D1070" s="7"/>
      <c r="E1070" s="7"/>
      <c r="H1070" s="5"/>
      <c r="I1070" s="5"/>
      <c r="K1070" s="8"/>
      <c r="L1070" s="8"/>
      <c r="M1070" s="9"/>
      <c r="N1070" s="10"/>
      <c r="O1070" s="53"/>
      <c r="P1070" s="6"/>
      <c r="Q1070" s="6"/>
      <c r="R1070" s="7"/>
      <c r="S1070" s="17"/>
    </row>
    <row r="1071" spans="4:19" x14ac:dyDescent="0.25">
      <c r="D1071" s="12"/>
      <c r="E1071" s="7"/>
      <c r="H1071" s="5"/>
      <c r="I1071" s="5"/>
      <c r="K1071" s="13"/>
      <c r="L1071" s="13"/>
      <c r="M1071" s="14"/>
      <c r="N1071" s="15"/>
      <c r="O1071" s="55"/>
      <c r="P1071" s="6"/>
      <c r="Q1071" s="6"/>
      <c r="R1071" s="7"/>
      <c r="S1071" s="7"/>
    </row>
    <row r="1072" spans="4:19" x14ac:dyDescent="0.25">
      <c r="D1072" s="7"/>
      <c r="E1072" s="7"/>
      <c r="H1072" s="5"/>
      <c r="I1072" s="5"/>
      <c r="K1072" s="8"/>
      <c r="L1072" s="8"/>
      <c r="M1072" s="9"/>
      <c r="N1072" s="10"/>
      <c r="O1072" s="53"/>
      <c r="P1072" s="6"/>
      <c r="Q1072" s="6"/>
      <c r="R1072" s="7"/>
      <c r="S1072" s="17"/>
    </row>
    <row r="1073" spans="4:19" x14ac:dyDescent="0.25">
      <c r="D1073" s="12"/>
      <c r="E1073" s="7"/>
      <c r="H1073" s="5"/>
      <c r="I1073" s="5"/>
      <c r="K1073" s="13"/>
      <c r="L1073" s="13"/>
      <c r="M1073" s="14"/>
      <c r="N1073" s="15"/>
      <c r="O1073" s="55"/>
      <c r="P1073" s="6"/>
      <c r="Q1073" s="6"/>
      <c r="R1073" s="7"/>
      <c r="S1073" s="17"/>
    </row>
    <row r="1074" spans="4:19" x14ac:dyDescent="0.25">
      <c r="D1074" s="12"/>
      <c r="E1074" s="7"/>
      <c r="H1074" s="5"/>
      <c r="I1074" s="5"/>
      <c r="K1074" s="13"/>
      <c r="L1074" s="13"/>
      <c r="M1074" s="14"/>
      <c r="N1074" s="15"/>
      <c r="O1074" s="55"/>
      <c r="P1074" s="6"/>
      <c r="Q1074" s="6"/>
      <c r="R1074" s="12"/>
      <c r="S1074" s="12"/>
    </row>
    <row r="1075" spans="4:19" x14ac:dyDescent="0.25">
      <c r="D1075" s="7"/>
      <c r="E1075" s="7"/>
      <c r="H1075" s="5"/>
      <c r="I1075" s="5"/>
      <c r="K1075" s="8"/>
      <c r="L1075" s="8"/>
      <c r="M1075" s="9"/>
      <c r="N1075" s="10"/>
      <c r="O1075" s="53"/>
      <c r="P1075" s="6"/>
      <c r="Q1075" s="6"/>
      <c r="R1075" s="7"/>
      <c r="S1075" s="7"/>
    </row>
    <row r="1076" spans="4:19" x14ac:dyDescent="0.25">
      <c r="D1076" s="12"/>
      <c r="E1076" s="7"/>
      <c r="H1076" s="5"/>
      <c r="I1076" s="5"/>
      <c r="K1076" s="13"/>
      <c r="L1076" s="13"/>
      <c r="M1076" s="14"/>
      <c r="N1076" s="15"/>
      <c r="O1076" s="55"/>
      <c r="P1076" s="6"/>
      <c r="Q1076" s="6"/>
      <c r="R1076" s="12"/>
      <c r="S1076" s="12"/>
    </row>
    <row r="1077" spans="4:19" x14ac:dyDescent="0.25">
      <c r="D1077" s="7"/>
      <c r="E1077" s="7"/>
      <c r="H1077" s="5"/>
      <c r="I1077" s="5"/>
      <c r="K1077" s="8"/>
      <c r="L1077" s="8"/>
      <c r="M1077" s="9"/>
      <c r="N1077" s="10"/>
      <c r="O1077" s="53"/>
      <c r="P1077" s="6"/>
      <c r="Q1077" s="6"/>
      <c r="R1077" s="7"/>
      <c r="S1077" s="17"/>
    </row>
    <row r="1078" spans="4:19" x14ac:dyDescent="0.25">
      <c r="D1078" s="12"/>
      <c r="E1078" s="7"/>
      <c r="H1078" s="5"/>
      <c r="I1078" s="5"/>
      <c r="K1078" s="13"/>
      <c r="L1078" s="13"/>
      <c r="M1078" s="14"/>
      <c r="N1078" s="15"/>
      <c r="O1078" s="55"/>
      <c r="P1078" s="6"/>
      <c r="Q1078" s="6"/>
      <c r="R1078" s="7"/>
      <c r="S1078" s="17"/>
    </row>
    <row r="1079" spans="4:19" x14ac:dyDescent="0.25">
      <c r="D1079" s="42"/>
      <c r="E1079" s="42"/>
      <c r="H1079" s="5"/>
      <c r="I1079" s="5"/>
      <c r="K1079" s="49"/>
      <c r="L1079" s="49"/>
      <c r="M1079" s="51"/>
      <c r="N1079" s="53"/>
      <c r="O1079" s="53"/>
      <c r="P1079" s="6"/>
      <c r="Q1079" s="6"/>
      <c r="R1079" s="7"/>
      <c r="S1079" s="7"/>
    </row>
    <row r="1080" spans="4:19" x14ac:dyDescent="0.25">
      <c r="D1080" s="46"/>
      <c r="E1080" s="42"/>
      <c r="H1080" s="5"/>
      <c r="I1080" s="5"/>
      <c r="K1080" s="50"/>
      <c r="L1080" s="50"/>
      <c r="M1080" s="52"/>
      <c r="N1080" s="55"/>
      <c r="O1080" s="55"/>
      <c r="P1080" s="6"/>
      <c r="Q1080" s="6"/>
      <c r="R1080" s="12"/>
      <c r="S1080" s="12"/>
    </row>
    <row r="1081" spans="4:19" x14ac:dyDescent="0.25">
      <c r="D1081" s="45"/>
      <c r="E1081" s="42"/>
      <c r="H1081" s="5"/>
      <c r="I1081" s="5"/>
      <c r="K1081" s="50"/>
      <c r="L1081" s="50"/>
      <c r="M1081" s="52"/>
      <c r="N1081" s="55"/>
      <c r="O1081" s="55"/>
      <c r="P1081" s="6"/>
      <c r="Q1081" s="6"/>
      <c r="R1081" s="7"/>
      <c r="S1081" s="17"/>
    </row>
    <row r="1082" spans="4:19" x14ac:dyDescent="0.25">
      <c r="D1082" s="45"/>
      <c r="E1082" s="42"/>
      <c r="H1082" s="5"/>
      <c r="I1082" s="5"/>
      <c r="K1082" s="50"/>
      <c r="L1082" s="50"/>
      <c r="M1082" s="52"/>
      <c r="N1082" s="55"/>
      <c r="O1082" s="55"/>
      <c r="P1082" s="6"/>
      <c r="Q1082" s="6"/>
      <c r="R1082" s="12"/>
      <c r="S1082" s="12"/>
    </row>
    <row r="1083" spans="4:19" x14ac:dyDescent="0.25">
      <c r="D1083" s="44"/>
      <c r="E1083" s="42"/>
      <c r="H1083" s="5"/>
      <c r="I1083" s="5"/>
      <c r="K1083" s="50"/>
      <c r="L1083" s="50"/>
      <c r="M1083" s="52"/>
      <c r="N1083" s="55"/>
      <c r="O1083" s="55"/>
      <c r="P1083" s="6"/>
      <c r="Q1083" s="6"/>
      <c r="R1083" s="7"/>
      <c r="S1083" s="7"/>
    </row>
    <row r="1084" spans="4:19" x14ac:dyDescent="0.25">
      <c r="D1084" s="47"/>
      <c r="E1084" s="42"/>
      <c r="H1084" s="5"/>
      <c r="I1084" s="5"/>
      <c r="K1084" s="49"/>
      <c r="L1084" s="49"/>
      <c r="M1084" s="51"/>
      <c r="N1084" s="53"/>
      <c r="O1084" s="53"/>
      <c r="P1084" s="6"/>
      <c r="Q1084" s="6"/>
      <c r="R1084" s="7"/>
      <c r="S1084" s="17"/>
    </row>
    <row r="1085" spans="4:19" x14ac:dyDescent="0.25">
      <c r="D1085" s="48"/>
      <c r="E1085" s="42"/>
      <c r="H1085" s="5"/>
      <c r="I1085" s="5"/>
      <c r="K1085" s="49"/>
      <c r="L1085" s="49"/>
      <c r="M1085" s="51"/>
      <c r="N1085" s="53"/>
      <c r="O1085" s="53"/>
      <c r="P1085" s="6"/>
      <c r="Q1085" s="6"/>
      <c r="R1085" s="7"/>
      <c r="S1085" s="17"/>
    </row>
    <row r="1086" spans="4:19" x14ac:dyDescent="0.25">
      <c r="D1086" s="45"/>
      <c r="E1086" s="42"/>
      <c r="H1086" s="5"/>
      <c r="I1086" s="5"/>
      <c r="K1086" s="50"/>
      <c r="L1086" s="50"/>
      <c r="M1086" s="52"/>
      <c r="N1086" s="55"/>
      <c r="O1086" s="55"/>
      <c r="P1086" s="6"/>
      <c r="Q1086" s="6"/>
      <c r="R1086" s="7"/>
      <c r="S1086" s="17"/>
    </row>
    <row r="1087" spans="4:19" x14ac:dyDescent="0.25">
      <c r="D1087" s="42"/>
      <c r="E1087" s="42"/>
      <c r="H1087" s="5"/>
      <c r="I1087" s="5"/>
      <c r="K1087" s="49"/>
      <c r="L1087" s="49"/>
      <c r="M1087" s="51"/>
      <c r="N1087" s="53"/>
      <c r="O1087" s="53"/>
      <c r="P1087" s="6"/>
      <c r="Q1087" s="6"/>
      <c r="R1087" s="7"/>
      <c r="S1087" s="7"/>
    </row>
    <row r="1088" spans="4:19" x14ac:dyDescent="0.25">
      <c r="D1088" s="45"/>
      <c r="E1088" s="42"/>
      <c r="H1088" s="5"/>
      <c r="I1088" s="5"/>
      <c r="K1088" s="50"/>
      <c r="L1088" s="50"/>
      <c r="M1088" s="52"/>
      <c r="N1088" s="55"/>
      <c r="O1088" s="55"/>
      <c r="P1088" s="6"/>
      <c r="Q1088" s="6"/>
      <c r="R1088" s="12"/>
      <c r="S1088" s="12"/>
    </row>
    <row r="1089" spans="4:19" x14ac:dyDescent="0.25">
      <c r="D1089" s="42"/>
      <c r="E1089" s="42"/>
      <c r="H1089" s="5"/>
      <c r="I1089" s="5"/>
      <c r="K1089" s="49"/>
      <c r="L1089" s="49"/>
      <c r="M1089" s="51"/>
      <c r="N1089" s="53"/>
      <c r="O1089" s="53"/>
      <c r="P1089" s="6"/>
      <c r="Q1089" s="6"/>
      <c r="R1089" s="7"/>
      <c r="S1089" s="7"/>
    </row>
    <row r="1090" spans="4:19" x14ac:dyDescent="0.25">
      <c r="D1090" s="45"/>
      <c r="E1090" s="42"/>
      <c r="H1090" s="5"/>
      <c r="I1090" s="5"/>
      <c r="K1090" s="50"/>
      <c r="L1090" s="50"/>
      <c r="M1090" s="52"/>
      <c r="N1090" s="55"/>
      <c r="O1090" s="55"/>
      <c r="P1090" s="6"/>
      <c r="Q1090" s="6"/>
    </row>
    <row r="1091" spans="4:19" x14ac:dyDescent="0.25">
      <c r="D1091" s="46"/>
      <c r="E1091" s="42"/>
      <c r="H1091" s="5"/>
      <c r="I1091" s="5"/>
      <c r="K1091" s="50"/>
      <c r="L1091" s="50"/>
      <c r="M1091" s="52"/>
      <c r="N1091" s="55"/>
      <c r="O1091" s="55"/>
      <c r="P1091" s="6"/>
      <c r="Q1091" s="6"/>
    </row>
    <row r="1092" spans="4:19" x14ac:dyDescent="0.25">
      <c r="D1092" s="47"/>
      <c r="E1092" s="42"/>
      <c r="H1092" s="5"/>
      <c r="I1092" s="5"/>
      <c r="K1092" s="49"/>
      <c r="L1092" s="49"/>
      <c r="M1092" s="51"/>
      <c r="N1092" s="53"/>
      <c r="O1092" s="53"/>
      <c r="P1092" s="6"/>
      <c r="Q1092" s="6"/>
    </row>
    <row r="1093" spans="4:19" x14ac:dyDescent="0.25">
      <c r="D1093" s="42"/>
      <c r="E1093" s="42"/>
      <c r="H1093" s="5"/>
      <c r="I1093" s="5"/>
      <c r="K1093" s="49"/>
      <c r="L1093" s="49"/>
      <c r="M1093" s="51"/>
      <c r="N1093" s="53"/>
      <c r="O1093" s="53"/>
      <c r="P1093" s="6"/>
      <c r="Q1093" s="6"/>
    </row>
    <row r="1094" spans="4:19" x14ac:dyDescent="0.25">
      <c r="D1094" s="44"/>
      <c r="E1094" s="42"/>
      <c r="H1094" s="5"/>
      <c r="I1094" s="5"/>
      <c r="K1094" s="50"/>
      <c r="L1094" s="50"/>
      <c r="M1094" s="52"/>
      <c r="N1094" s="55"/>
      <c r="O1094" s="55"/>
      <c r="P1094" s="6"/>
      <c r="Q1094" s="6"/>
    </row>
    <row r="1095" spans="4:19" x14ac:dyDescent="0.25">
      <c r="D1095" s="42"/>
      <c r="E1095" s="42"/>
      <c r="H1095" s="5"/>
      <c r="I1095" s="5"/>
      <c r="K1095" s="49"/>
      <c r="L1095" s="49"/>
      <c r="M1095" s="51"/>
      <c r="N1095" s="53"/>
      <c r="O1095" s="53"/>
      <c r="P1095" s="6"/>
      <c r="Q1095" s="6"/>
    </row>
    <row r="1096" spans="4:19" x14ac:dyDescent="0.25">
      <c r="D1096" s="42"/>
      <c r="E1096" s="42"/>
      <c r="H1096" s="5"/>
      <c r="I1096" s="5"/>
      <c r="K1096" s="49"/>
      <c r="L1096" s="49"/>
      <c r="M1096" s="51"/>
      <c r="N1096" s="53"/>
      <c r="O1096" s="53"/>
      <c r="P1096" s="6"/>
      <c r="Q1096" s="6"/>
    </row>
    <row r="1097" spans="4:19" x14ac:dyDescent="0.25">
      <c r="D1097" s="44"/>
      <c r="E1097" s="42"/>
      <c r="H1097" s="5"/>
      <c r="I1097" s="5"/>
      <c r="K1097" s="50"/>
      <c r="L1097" s="50"/>
      <c r="M1097" s="52"/>
      <c r="N1097" s="55"/>
      <c r="O1097" s="55"/>
      <c r="P1097" s="6"/>
      <c r="Q1097" s="6"/>
    </row>
  </sheetData>
  <autoFilter ref="A1:Q776">
    <sortState ref="A2:Q771">
      <sortCondition ref="F1:F771"/>
    </sortState>
  </autoFilter>
  <sortState ref="AF2:AI100">
    <sortCondition ref="AF1"/>
  </sortState>
  <conditionalFormatting sqref="AE9:AE17">
    <cfRule type="cellIs" dxfId="2" priority="1" operator="greaterThan">
      <formula>$AC9</formula>
    </cfRule>
  </conditionalFormatting>
  <hyperlinks>
    <hyperlink ref="AJ92" r:id="rId1"/>
    <hyperlink ref="AJ93" r:id="rId2"/>
    <hyperlink ref="AJ98" r:id="rId3"/>
    <hyperlink ref="AJ94" r:id="rId4"/>
    <hyperlink ref="O771" r:id="rId5"/>
    <hyperlink ref="O776" r:id="rId6"/>
    <hyperlink ref="O261" r:id="rId7"/>
    <hyperlink ref="O262" r:id="rId8"/>
    <hyperlink ref="O263" r:id="rId9"/>
    <hyperlink ref="O264" r:id="rId10"/>
    <hyperlink ref="O267" r:id="rId11"/>
    <hyperlink ref="O265" r:id="rId12"/>
    <hyperlink ref="O266" r:id="rId13"/>
    <hyperlink ref="O268" r:id="rId14"/>
    <hyperlink ref="O276" r:id="rId15"/>
    <hyperlink ref="O277" r:id="rId16"/>
    <hyperlink ref="O269" r:id="rId17"/>
    <hyperlink ref="O270" r:id="rId18"/>
    <hyperlink ref="O272" r:id="rId19"/>
    <hyperlink ref="O273" r:id="rId20"/>
    <hyperlink ref="O274" r:id="rId21"/>
    <hyperlink ref="O271" r:id="rId22"/>
    <hyperlink ref="O275" r:id="rId23"/>
    <hyperlink ref="O284" r:id="rId24"/>
    <hyperlink ref="O278" r:id="rId25"/>
    <hyperlink ref="O279" r:id="rId26"/>
    <hyperlink ref="O282" r:id="rId27"/>
    <hyperlink ref="O280" r:id="rId28"/>
    <hyperlink ref="O283" r:id="rId29"/>
    <hyperlink ref="O286" r:id="rId30"/>
    <hyperlink ref="O287" r:id="rId31"/>
    <hyperlink ref="O285" r:id="rId32"/>
    <hyperlink ref="O288" r:id="rId33"/>
    <hyperlink ref="O289" r:id="rId34"/>
    <hyperlink ref="O290" r:id="rId35"/>
    <hyperlink ref="O291" r:id="rId36"/>
    <hyperlink ref="O292" r:id="rId37"/>
    <hyperlink ref="O293" r:id="rId38"/>
    <hyperlink ref="O295" r:id="rId39"/>
    <hyperlink ref="O296" r:id="rId40"/>
    <hyperlink ref="O294" r:id="rId41"/>
    <hyperlink ref="O297" r:id="rId42"/>
    <hyperlink ref="O299" r:id="rId43"/>
    <hyperlink ref="O300" r:id="rId44"/>
    <hyperlink ref="O301" r:id="rId45"/>
    <hyperlink ref="O302" r:id="rId46"/>
    <hyperlink ref="O298" r:id="rId47"/>
    <hyperlink ref="O303" r:id="rId48"/>
    <hyperlink ref="O304" r:id="rId49"/>
    <hyperlink ref="O306" r:id="rId50"/>
    <hyperlink ref="O307" r:id="rId51"/>
    <hyperlink ref="O305" r:id="rId52"/>
    <hyperlink ref="O308" r:id="rId53"/>
    <hyperlink ref="O309" r:id="rId54"/>
    <hyperlink ref="O310" r:id="rId55"/>
    <hyperlink ref="O314" r:id="rId56"/>
    <hyperlink ref="O312" r:id="rId57"/>
    <hyperlink ref="O313" r:id="rId58"/>
    <hyperlink ref="O311" r:id="rId59"/>
    <hyperlink ref="O318" r:id="rId60"/>
    <hyperlink ref="O317" r:id="rId61"/>
    <hyperlink ref="O319" r:id="rId62"/>
    <hyperlink ref="O315" r:id="rId63"/>
    <hyperlink ref="O321" r:id="rId64"/>
    <hyperlink ref="O316" r:id="rId65"/>
    <hyperlink ref="O322" r:id="rId66"/>
    <hyperlink ref="O320" r:id="rId67"/>
    <hyperlink ref="O327" r:id="rId68"/>
    <hyperlink ref="O323" r:id="rId69"/>
    <hyperlink ref="O324" r:id="rId70"/>
    <hyperlink ref="O326" r:id="rId71"/>
    <hyperlink ref="O328" r:id="rId72"/>
    <hyperlink ref="O325" r:id="rId73"/>
    <hyperlink ref="O330" r:id="rId74"/>
    <hyperlink ref="O332" r:id="rId75"/>
    <hyperlink ref="O333" r:id="rId76"/>
    <hyperlink ref="O331" r:id="rId77"/>
    <hyperlink ref="O338" r:id="rId78"/>
    <hyperlink ref="O336" r:id="rId79"/>
    <hyperlink ref="O337" r:id="rId80"/>
    <hyperlink ref="O334" r:id="rId81"/>
    <hyperlink ref="O335" r:id="rId82"/>
    <hyperlink ref="O343" r:id="rId83"/>
    <hyperlink ref="O344" r:id="rId84"/>
    <hyperlink ref="O340" r:id="rId85"/>
    <hyperlink ref="O342" r:id="rId86"/>
    <hyperlink ref="O346" r:id="rId87"/>
    <hyperlink ref="O347" r:id="rId88"/>
    <hyperlink ref="O339" r:id="rId89"/>
    <hyperlink ref="O341" r:id="rId90"/>
    <hyperlink ref="O348" r:id="rId91"/>
    <hyperlink ref="O349" r:id="rId92"/>
    <hyperlink ref="O345" r:id="rId93"/>
    <hyperlink ref="O350" r:id="rId94"/>
    <hyperlink ref="O351" r:id="rId95"/>
    <hyperlink ref="O357" r:id="rId96"/>
    <hyperlink ref="O352" r:id="rId97"/>
    <hyperlink ref="O356" r:id="rId98"/>
    <hyperlink ref="O355" r:id="rId99"/>
    <hyperlink ref="O358" r:id="rId100"/>
    <hyperlink ref="O354" r:id="rId101"/>
    <hyperlink ref="O353" r:id="rId102"/>
    <hyperlink ref="O359" r:id="rId103"/>
    <hyperlink ref="O360" r:id="rId104"/>
    <hyperlink ref="O361" r:id="rId105"/>
    <hyperlink ref="O362" r:id="rId106"/>
    <hyperlink ref="O364" r:id="rId107"/>
    <hyperlink ref="O368" r:id="rId108"/>
    <hyperlink ref="O373" r:id="rId109"/>
    <hyperlink ref="O375" r:id="rId110"/>
    <hyperlink ref="O367" r:id="rId111"/>
    <hyperlink ref="O369" r:id="rId112"/>
    <hyperlink ref="O370" r:id="rId113"/>
    <hyperlink ref="O366" r:id="rId114"/>
    <hyperlink ref="O371" r:id="rId115"/>
    <hyperlink ref="O372" r:id="rId116"/>
    <hyperlink ref="O376" r:id="rId117"/>
    <hyperlink ref="O377" r:id="rId118"/>
    <hyperlink ref="O379" r:id="rId119"/>
    <hyperlink ref="O378" r:id="rId120"/>
    <hyperlink ref="O380" r:id="rId121"/>
    <hyperlink ref="O383" r:id="rId122"/>
    <hyperlink ref="O381" r:id="rId123"/>
    <hyperlink ref="O382" r:id="rId124"/>
    <hyperlink ref="O384" r:id="rId125"/>
    <hyperlink ref="O386" r:id="rId126"/>
    <hyperlink ref="O389" r:id="rId127"/>
    <hyperlink ref="O388" r:id="rId128"/>
    <hyperlink ref="O387" r:id="rId129"/>
    <hyperlink ref="O385" r:id="rId130"/>
    <hyperlink ref="O391" r:id="rId131"/>
    <hyperlink ref="O392" r:id="rId132"/>
    <hyperlink ref="O393" r:id="rId133"/>
    <hyperlink ref="O399" r:id="rId134"/>
    <hyperlink ref="O396" r:id="rId135"/>
    <hyperlink ref="O395" r:id="rId136"/>
    <hyperlink ref="O398" r:id="rId137"/>
    <hyperlink ref="O394" r:id="rId138"/>
    <hyperlink ref="O400" r:id="rId139"/>
    <hyperlink ref="O402" r:id="rId140"/>
    <hyperlink ref="O403" r:id="rId141"/>
    <hyperlink ref="O401" r:id="rId142"/>
    <hyperlink ref="O404" r:id="rId143"/>
    <hyperlink ref="O409" r:id="rId144"/>
    <hyperlink ref="O406" r:id="rId145"/>
    <hyperlink ref="O405" r:id="rId146"/>
    <hyperlink ref="O408" r:id="rId147"/>
    <hyperlink ref="O416" r:id="rId148"/>
    <hyperlink ref="O431" r:id="rId149"/>
    <hyperlink ref="O435" r:id="rId150"/>
    <hyperlink ref="O437" r:id="rId151"/>
    <hyperlink ref="O439" r:id="rId152"/>
    <hyperlink ref="O441" r:id="rId153"/>
    <hyperlink ref="O445" r:id="rId154"/>
    <hyperlink ref="O446" r:id="rId155"/>
    <hyperlink ref="O449" r:id="rId156"/>
    <hyperlink ref="O452" r:id="rId157"/>
    <hyperlink ref="O457" r:id="rId158"/>
    <hyperlink ref="O461" r:id="rId159"/>
    <hyperlink ref="O464" r:id="rId160"/>
    <hyperlink ref="O466" r:id="rId161"/>
    <hyperlink ref="O474" r:id="rId162"/>
    <hyperlink ref="O481" r:id="rId163"/>
    <hyperlink ref="O484" r:id="rId164"/>
    <hyperlink ref="O490" r:id="rId165"/>
    <hyperlink ref="O491" r:id="rId166"/>
    <hyperlink ref="O496" r:id="rId167"/>
    <hyperlink ref="O495" r:id="rId168"/>
    <hyperlink ref="O501" r:id="rId169"/>
    <hyperlink ref="O511" r:id="rId170"/>
    <hyperlink ref="O508" r:id="rId171"/>
    <hyperlink ref="O512" r:id="rId172"/>
    <hyperlink ref="O509" r:id="rId173"/>
    <hyperlink ref="O506" r:id="rId174"/>
    <hyperlink ref="O505" r:id="rId175"/>
    <hyperlink ref="O504" r:id="rId176"/>
    <hyperlink ref="O516" r:id="rId177"/>
    <hyperlink ref="O520" r:id="rId178"/>
    <hyperlink ref="O526" r:id="rId179"/>
    <hyperlink ref="O532" r:id="rId180"/>
    <hyperlink ref="O533" r:id="rId181"/>
    <hyperlink ref="O535" r:id="rId182"/>
    <hyperlink ref="O534" r:id="rId183"/>
    <hyperlink ref="O536" r:id="rId184"/>
    <hyperlink ref="O548" r:id="rId185"/>
    <hyperlink ref="O542" r:id="rId186"/>
    <hyperlink ref="O545" r:id="rId187"/>
    <hyperlink ref="O550" r:id="rId188"/>
    <hyperlink ref="O555" r:id="rId189"/>
    <hyperlink ref="O558" r:id="rId190"/>
    <hyperlink ref="O556" r:id="rId191"/>
    <hyperlink ref="O559" r:id="rId192"/>
    <hyperlink ref="O561" r:id="rId193"/>
    <hyperlink ref="O563" r:id="rId194"/>
    <hyperlink ref="O569" r:id="rId195"/>
    <hyperlink ref="O567" r:id="rId196"/>
    <hyperlink ref="O571" r:id="rId197"/>
    <hyperlink ref="O565" r:id="rId198"/>
    <hyperlink ref="O568" r:id="rId199"/>
    <hyperlink ref="O576" r:id="rId200"/>
    <hyperlink ref="O585" r:id="rId201"/>
    <hyperlink ref="O584" r:id="rId202"/>
    <hyperlink ref="O590" r:id="rId203"/>
    <hyperlink ref="O591" r:id="rId204"/>
    <hyperlink ref="O592" r:id="rId205"/>
    <hyperlink ref="O593" r:id="rId206"/>
    <hyperlink ref="O606" r:id="rId207"/>
    <hyperlink ref="O603" r:id="rId208"/>
    <hyperlink ref="O604" r:id="rId209"/>
    <hyperlink ref="O609" r:id="rId210"/>
    <hyperlink ref="O607" r:id="rId211"/>
    <hyperlink ref="O612" r:id="rId212"/>
    <hyperlink ref="O616" r:id="rId213"/>
    <hyperlink ref="O615" r:id="rId214"/>
    <hyperlink ref="O624" r:id="rId215"/>
    <hyperlink ref="O630" r:id="rId216"/>
    <hyperlink ref="O638" r:id="rId217"/>
    <hyperlink ref="O641" r:id="rId218"/>
    <hyperlink ref="O643" r:id="rId219"/>
    <hyperlink ref="O645" r:id="rId220"/>
    <hyperlink ref="O646" r:id="rId221"/>
    <hyperlink ref="O654" r:id="rId222"/>
    <hyperlink ref="O653" r:id="rId223"/>
    <hyperlink ref="O658" r:id="rId224"/>
    <hyperlink ref="O664" r:id="rId225"/>
    <hyperlink ref="O661" r:id="rId226"/>
    <hyperlink ref="O665" r:id="rId227"/>
    <hyperlink ref="O667" r:id="rId228"/>
    <hyperlink ref="O670" r:id="rId229"/>
    <hyperlink ref="O677" r:id="rId230"/>
    <hyperlink ref="O679" r:id="rId231"/>
    <hyperlink ref="O688" r:id="rId232"/>
    <hyperlink ref="O702" r:id="rId233"/>
    <hyperlink ref="O708" r:id="rId234"/>
    <hyperlink ref="O711" r:id="rId235"/>
    <hyperlink ref="O716" r:id="rId236"/>
    <hyperlink ref="O719" r:id="rId237"/>
    <hyperlink ref="O720" r:id="rId238"/>
    <hyperlink ref="O721" r:id="rId239"/>
    <hyperlink ref="O724" r:id="rId240"/>
    <hyperlink ref="O725" r:id="rId241"/>
    <hyperlink ref="O727" r:id="rId242"/>
    <hyperlink ref="O732" r:id="rId243"/>
    <hyperlink ref="O747" r:id="rId244"/>
    <hyperlink ref="O750" r:id="rId245"/>
  </hyperlinks>
  <pageMargins left="0.7" right="0.7" top="0.75" bottom="0.75" header="0.3" footer="0.3"/>
  <drawing r:id="rId24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98"/>
  <sheetViews>
    <sheetView tabSelected="1" workbookViewId="0">
      <pane ySplit="1" topLeftCell="A14" activePane="bottomLeft" state="frozen"/>
      <selection activeCell="U20" sqref="U20"/>
      <selection pane="bottomLeft" activeCell="T42" sqref="T42"/>
    </sheetView>
  </sheetViews>
  <sheetFormatPr defaultRowHeight="15" x14ac:dyDescent="0.25"/>
  <cols>
    <col min="14" max="15" width="9.85546875" customWidth="1"/>
  </cols>
  <sheetData>
    <row r="1" spans="1:36" ht="43.15" x14ac:dyDescent="0.3">
      <c r="A1" t="s">
        <v>10</v>
      </c>
      <c r="B1" t="s">
        <v>11</v>
      </c>
      <c r="C1" s="4" t="s">
        <v>12</v>
      </c>
      <c r="D1" s="4" t="s">
        <v>13</v>
      </c>
      <c r="E1" s="4" t="s">
        <v>14</v>
      </c>
      <c r="F1" s="4" t="s">
        <v>15</v>
      </c>
      <c r="G1" s="3" t="s">
        <v>16</v>
      </c>
      <c r="H1" s="3" t="s">
        <v>1</v>
      </c>
      <c r="I1" s="3" t="s">
        <v>2</v>
      </c>
      <c r="J1" s="3" t="s">
        <v>3</v>
      </c>
      <c r="K1" s="4" t="s">
        <v>4</v>
      </c>
      <c r="L1" s="4" t="s">
        <v>5</v>
      </c>
      <c r="M1" s="4" t="s">
        <v>6</v>
      </c>
      <c r="N1" s="2" t="s">
        <v>0</v>
      </c>
      <c r="O1" s="2" t="s">
        <v>10</v>
      </c>
      <c r="P1" s="4" t="s">
        <v>7</v>
      </c>
      <c r="Q1" s="4" t="s">
        <v>8</v>
      </c>
      <c r="T1" t="s">
        <v>763</v>
      </c>
      <c r="U1" t="s">
        <v>764</v>
      </c>
      <c r="AF1" s="65" t="s">
        <v>770</v>
      </c>
      <c r="AG1" s="84" t="s">
        <v>771</v>
      </c>
      <c r="AH1" s="84" t="s">
        <v>975</v>
      </c>
      <c r="AI1" s="66" t="s">
        <v>1765</v>
      </c>
      <c r="AJ1" s="67" t="s">
        <v>10</v>
      </c>
    </row>
    <row r="2" spans="1:36" ht="14.45" x14ac:dyDescent="0.3">
      <c r="A2" t="s">
        <v>682</v>
      </c>
      <c r="B2" t="s">
        <v>18</v>
      </c>
      <c r="C2" t="s">
        <v>919</v>
      </c>
      <c r="D2" t="s">
        <v>916</v>
      </c>
      <c r="E2" t="s">
        <v>20</v>
      </c>
      <c r="F2" t="s">
        <v>21</v>
      </c>
      <c r="G2" t="s">
        <v>917</v>
      </c>
      <c r="H2">
        <v>51</v>
      </c>
      <c r="I2" t="s">
        <v>9</v>
      </c>
      <c r="J2">
        <v>51</v>
      </c>
      <c r="K2">
        <v>3500</v>
      </c>
      <c r="L2">
        <v>92</v>
      </c>
      <c r="M2">
        <v>38</v>
      </c>
      <c r="N2">
        <v>251.12600000000003</v>
      </c>
      <c r="P2" s="6">
        <v>71.750285714285724</v>
      </c>
      <c r="Q2" s="6">
        <v>6.6085789473684216</v>
      </c>
      <c r="S2" t="s">
        <v>788</v>
      </c>
      <c r="T2">
        <f>LINEST($N$2:$N$307,$K$2:$K$307,TRUE)</f>
        <v>1.3007368323981651E-2</v>
      </c>
      <c r="U2">
        <f>INTERCEPT($N$2:$N$307,$K$2:$K$307)</f>
        <v>212.92520221742382</v>
      </c>
      <c r="AF2" t="s">
        <v>23</v>
      </c>
      <c r="AG2" s="34">
        <v>455.2</v>
      </c>
      <c r="AH2" s="34">
        <v>150</v>
      </c>
      <c r="AI2" s="29">
        <v>182.04091518072988</v>
      </c>
    </row>
    <row r="3" spans="1:36" ht="14.45" x14ac:dyDescent="0.3">
      <c r="A3" t="s">
        <v>682</v>
      </c>
      <c r="B3" t="s">
        <v>18</v>
      </c>
      <c r="C3" t="s">
        <v>919</v>
      </c>
      <c r="D3" t="s">
        <v>916</v>
      </c>
      <c r="E3" t="s">
        <v>20</v>
      </c>
      <c r="F3" t="s">
        <v>21</v>
      </c>
      <c r="G3" t="s">
        <v>917</v>
      </c>
      <c r="H3">
        <v>51</v>
      </c>
      <c r="I3" t="s">
        <v>9</v>
      </c>
      <c r="J3">
        <v>51</v>
      </c>
      <c r="K3">
        <v>3500</v>
      </c>
      <c r="L3">
        <v>92</v>
      </c>
      <c r="M3">
        <v>38</v>
      </c>
      <c r="N3">
        <v>450</v>
      </c>
      <c r="P3" s="6">
        <v>128.57142857142856</v>
      </c>
      <c r="Q3" s="6">
        <v>11.842105263157896</v>
      </c>
      <c r="S3" t="s">
        <v>787</v>
      </c>
      <c r="T3">
        <f>LINEST($N$2:$N$274,$K$2:$K$274,TRUE)</f>
        <v>8.0982075028081212E-3</v>
      </c>
      <c r="U3">
        <f>INTERCEPT($N$2:$N$274,$K$2:$K$274)</f>
        <v>230.22840908934239</v>
      </c>
      <c r="AF3" t="s">
        <v>23</v>
      </c>
      <c r="AG3" s="35">
        <v>399.4</v>
      </c>
      <c r="AH3" s="35">
        <v>150</v>
      </c>
      <c r="AI3" s="29">
        <v>182.04091518072988</v>
      </c>
    </row>
    <row r="4" spans="1:36" thickBot="1" x14ac:dyDescent="0.35">
      <c r="A4" t="s">
        <v>682</v>
      </c>
      <c r="B4" t="s">
        <v>18</v>
      </c>
      <c r="C4" t="s">
        <v>919</v>
      </c>
      <c r="D4" t="s">
        <v>916</v>
      </c>
      <c r="E4" t="s">
        <v>20</v>
      </c>
      <c r="F4" t="s">
        <v>21</v>
      </c>
      <c r="G4" t="s">
        <v>917</v>
      </c>
      <c r="H4">
        <v>51</v>
      </c>
      <c r="I4" t="s">
        <v>9</v>
      </c>
      <c r="J4">
        <v>51</v>
      </c>
      <c r="K4">
        <v>3500</v>
      </c>
      <c r="L4">
        <v>92</v>
      </c>
      <c r="M4">
        <v>38</v>
      </c>
      <c r="N4">
        <v>92.16</v>
      </c>
      <c r="P4" s="6">
        <v>26.331428571428571</v>
      </c>
      <c r="Q4" s="6">
        <v>2.4252631578947366</v>
      </c>
      <c r="S4" t="s">
        <v>786</v>
      </c>
      <c r="T4">
        <f>LINEST($N$275:$N$307,$K$275:$K$307,TRUE)</f>
        <v>1.6689375301094198E-2</v>
      </c>
      <c r="U4">
        <f>INTERCEPT($N$275:$N$307,$K$275:$K$307)</f>
        <v>287.22423483647282</v>
      </c>
      <c r="AF4" t="s">
        <v>23</v>
      </c>
      <c r="AG4" s="34">
        <v>292.3</v>
      </c>
      <c r="AH4" s="34">
        <v>70</v>
      </c>
      <c r="AI4" s="29">
        <v>89.53845923585358</v>
      </c>
    </row>
    <row r="5" spans="1:36" ht="14.45" x14ac:dyDescent="0.3">
      <c r="A5" t="s">
        <v>682</v>
      </c>
      <c r="B5" t="s">
        <v>18</v>
      </c>
      <c r="C5" t="s">
        <v>920</v>
      </c>
      <c r="D5" t="s">
        <v>916</v>
      </c>
      <c r="E5" t="s">
        <v>20</v>
      </c>
      <c r="F5" t="s">
        <v>21</v>
      </c>
      <c r="G5" t="s">
        <v>917</v>
      </c>
      <c r="H5">
        <v>55</v>
      </c>
      <c r="I5" t="s">
        <v>9</v>
      </c>
      <c r="J5">
        <v>55</v>
      </c>
      <c r="K5">
        <v>12780</v>
      </c>
      <c r="L5">
        <v>101.63</v>
      </c>
      <c r="M5">
        <v>125.75</v>
      </c>
      <c r="N5">
        <v>550</v>
      </c>
      <c r="P5" s="6">
        <v>43.035993740219091</v>
      </c>
      <c r="Q5" s="6">
        <v>4.3737574552683895</v>
      </c>
      <c r="S5" t="s">
        <v>785</v>
      </c>
      <c r="T5">
        <f>LINEST($AG$2:$AG$30,$AI$2:$AI$30,TRUE)</f>
        <v>1.0141834322562044</v>
      </c>
      <c r="U5">
        <f>INTERCEPT($AG$2:$AG$30,$AI$2:$AI$30)</f>
        <v>47.44305048824728</v>
      </c>
      <c r="AA5" s="65"/>
      <c r="AB5" s="72" t="s">
        <v>970</v>
      </c>
      <c r="AC5" s="67" t="s">
        <v>18</v>
      </c>
      <c r="AF5" t="s">
        <v>23</v>
      </c>
      <c r="AG5" s="35">
        <v>29.74</v>
      </c>
      <c r="AH5" s="35">
        <v>70</v>
      </c>
      <c r="AI5" s="29">
        <v>89.53845923585358</v>
      </c>
    </row>
    <row r="6" spans="1:36" thickBot="1" x14ac:dyDescent="0.35">
      <c r="A6" t="s">
        <v>682</v>
      </c>
      <c r="B6" t="s">
        <v>18</v>
      </c>
      <c r="C6" t="s">
        <v>920</v>
      </c>
      <c r="D6" t="s">
        <v>916</v>
      </c>
      <c r="E6" t="s">
        <v>20</v>
      </c>
      <c r="F6" t="s">
        <v>21</v>
      </c>
      <c r="G6" t="s">
        <v>917</v>
      </c>
      <c r="H6">
        <v>55</v>
      </c>
      <c r="I6" t="s">
        <v>9</v>
      </c>
      <c r="J6">
        <v>55</v>
      </c>
      <c r="K6">
        <v>12780</v>
      </c>
      <c r="L6">
        <v>101.63</v>
      </c>
      <c r="M6">
        <v>125.75</v>
      </c>
      <c r="N6">
        <v>650</v>
      </c>
      <c r="P6" s="6">
        <v>50.860719874804381</v>
      </c>
      <c r="Q6" s="6">
        <v>5.1689860834990062</v>
      </c>
      <c r="AA6" s="70"/>
      <c r="AB6" s="113">
        <v>0.4</v>
      </c>
      <c r="AC6" s="114">
        <v>0.6</v>
      </c>
      <c r="AF6" t="s">
        <v>23</v>
      </c>
      <c r="AG6" s="34">
        <v>40.15</v>
      </c>
      <c r="AH6" s="34">
        <v>70</v>
      </c>
      <c r="AI6" s="29">
        <v>89.53845923585358</v>
      </c>
    </row>
    <row r="7" spans="1:36" ht="14.45" x14ac:dyDescent="0.3">
      <c r="A7" t="s">
        <v>682</v>
      </c>
      <c r="B7" t="s">
        <v>18</v>
      </c>
      <c r="C7" t="s">
        <v>929</v>
      </c>
      <c r="D7" t="s">
        <v>916</v>
      </c>
      <c r="E7" t="s">
        <v>20</v>
      </c>
      <c r="F7" t="s">
        <v>21</v>
      </c>
      <c r="G7" t="s">
        <v>917</v>
      </c>
      <c r="H7">
        <v>55</v>
      </c>
      <c r="I7" t="s">
        <v>9</v>
      </c>
      <c r="J7">
        <v>55</v>
      </c>
      <c r="K7">
        <v>13094</v>
      </c>
      <c r="L7">
        <v>109.57</v>
      </c>
      <c r="M7">
        <v>119.5</v>
      </c>
      <c r="N7">
        <v>268</v>
      </c>
      <c r="P7" s="6">
        <v>20.467389644111808</v>
      </c>
      <c r="Q7" s="6">
        <v>2.2426778242677825</v>
      </c>
      <c r="AC7" s="58"/>
      <c r="AE7" s="59"/>
      <c r="AF7" t="s">
        <v>23</v>
      </c>
      <c r="AG7" s="35">
        <v>56.8</v>
      </c>
      <c r="AH7" s="35">
        <v>70</v>
      </c>
      <c r="AI7" s="29">
        <v>89.53845923585358</v>
      </c>
    </row>
    <row r="8" spans="1:36" s="95" customFormat="1" ht="115.15" x14ac:dyDescent="0.3">
      <c r="A8" s="95" t="s">
        <v>682</v>
      </c>
      <c r="B8" s="95" t="s">
        <v>18</v>
      </c>
      <c r="C8" s="95" t="s">
        <v>930</v>
      </c>
      <c r="D8" s="95" t="s">
        <v>916</v>
      </c>
      <c r="E8" s="95" t="s">
        <v>20</v>
      </c>
      <c r="F8" s="95" t="s">
        <v>21</v>
      </c>
      <c r="G8" s="95" t="s">
        <v>917</v>
      </c>
      <c r="H8" s="95">
        <v>51</v>
      </c>
      <c r="I8" s="95" t="s">
        <v>9</v>
      </c>
      <c r="J8" s="95">
        <v>51</v>
      </c>
      <c r="K8" s="95">
        <v>3600</v>
      </c>
      <c r="L8" s="95">
        <v>90</v>
      </c>
      <c r="M8" s="95">
        <v>40</v>
      </c>
      <c r="N8" s="95">
        <v>355</v>
      </c>
      <c r="P8" s="118">
        <v>98.611111111111114</v>
      </c>
      <c r="Q8" s="118">
        <v>8.875</v>
      </c>
      <c r="R8" s="33" t="s">
        <v>765</v>
      </c>
      <c r="S8" s="33" t="s">
        <v>766</v>
      </c>
      <c r="T8" s="33" t="s">
        <v>767</v>
      </c>
      <c r="U8" s="33"/>
      <c r="V8" s="33"/>
      <c r="W8" s="33" t="s">
        <v>1827</v>
      </c>
      <c r="X8" s="33" t="s">
        <v>789</v>
      </c>
      <c r="Y8" s="120" t="s">
        <v>1821</v>
      </c>
      <c r="Z8" s="33" t="s">
        <v>1825</v>
      </c>
      <c r="AA8" s="119" t="s">
        <v>769</v>
      </c>
      <c r="AB8" s="120" t="s">
        <v>1826</v>
      </c>
      <c r="AC8" s="120" t="s">
        <v>1818</v>
      </c>
      <c r="AE8" s="119"/>
      <c r="AF8" s="95" t="s">
        <v>23</v>
      </c>
      <c r="AG8" s="121">
        <v>56.8</v>
      </c>
      <c r="AH8" s="121">
        <v>70</v>
      </c>
      <c r="AI8" s="122">
        <v>89.53845923585358</v>
      </c>
    </row>
    <row r="9" spans="1:36" ht="14.45" x14ac:dyDescent="0.3">
      <c r="A9" t="s">
        <v>682</v>
      </c>
      <c r="B9" t="s">
        <v>18</v>
      </c>
      <c r="C9" t="s">
        <v>931</v>
      </c>
      <c r="D9" t="s">
        <v>916</v>
      </c>
      <c r="E9" t="s">
        <v>20</v>
      </c>
      <c r="F9" t="s">
        <v>21</v>
      </c>
      <c r="G9" t="s">
        <v>917</v>
      </c>
      <c r="H9">
        <v>51</v>
      </c>
      <c r="I9" t="s">
        <v>9</v>
      </c>
      <c r="J9">
        <v>51</v>
      </c>
      <c r="K9">
        <v>3600</v>
      </c>
      <c r="L9">
        <v>90</v>
      </c>
      <c r="M9">
        <v>40</v>
      </c>
      <c r="N9">
        <v>355</v>
      </c>
      <c r="P9" s="6">
        <v>98.611111111111114</v>
      </c>
      <c r="Q9" s="6">
        <v>8.875</v>
      </c>
      <c r="R9">
        <v>51</v>
      </c>
      <c r="S9" t="s">
        <v>917</v>
      </c>
      <c r="T9">
        <v>70</v>
      </c>
      <c r="W9" s="87">
        <v>1596.3482317261858</v>
      </c>
      <c r="X9" s="29">
        <f>$U$2+W9*$T$2</f>
        <v>233.68949164082312</v>
      </c>
      <c r="Y9" s="29">
        <f>$U$4+W9*$T$4</f>
        <v>313.86628958698924</v>
      </c>
      <c r="Z9" s="29">
        <f>$U$3+W9*$T$3</f>
        <v>243.15596831660187</v>
      </c>
      <c r="AA9" s="29">
        <f>VLOOKUP(T9,'MH Watts'!$A$2:$E$13,5,FALSE)*$T$5+$U$5</f>
        <v>138.25147239499751</v>
      </c>
      <c r="AB9" s="29">
        <f t="shared" ref="AB9:AB15" si="0">AB$6*$AA9+(1-AB$6)*$Z9</f>
        <v>201.19416994796012</v>
      </c>
      <c r="AC9" s="57">
        <f t="shared" ref="AC9:AC15" si="1">$Y9-AB9</f>
        <v>112.67211963902912</v>
      </c>
      <c r="AF9" t="s">
        <v>23</v>
      </c>
      <c r="AG9" s="35">
        <v>57.3</v>
      </c>
      <c r="AH9" s="35">
        <v>100</v>
      </c>
      <c r="AI9" s="29">
        <v>124.62757697523142</v>
      </c>
    </row>
    <row r="10" spans="1:36" ht="14.45" x14ac:dyDescent="0.3">
      <c r="A10" t="s">
        <v>682</v>
      </c>
      <c r="B10" t="s">
        <v>18</v>
      </c>
      <c r="C10" t="s">
        <v>932</v>
      </c>
      <c r="D10" t="s">
        <v>916</v>
      </c>
      <c r="E10" t="s">
        <v>20</v>
      </c>
      <c r="F10" t="s">
        <v>21</v>
      </c>
      <c r="G10" t="s">
        <v>917</v>
      </c>
      <c r="H10">
        <v>52</v>
      </c>
      <c r="I10" t="s">
        <v>9</v>
      </c>
      <c r="J10">
        <v>52</v>
      </c>
      <c r="K10">
        <v>5000</v>
      </c>
      <c r="L10">
        <v>90</v>
      </c>
      <c r="M10">
        <v>60</v>
      </c>
      <c r="N10">
        <v>355</v>
      </c>
      <c r="P10" s="6">
        <v>71</v>
      </c>
      <c r="Q10" s="6">
        <v>5.916666666666667</v>
      </c>
      <c r="R10">
        <v>52</v>
      </c>
      <c r="S10" t="s">
        <v>917</v>
      </c>
      <c r="T10">
        <v>100</v>
      </c>
      <c r="W10" s="87">
        <v>2566.3967085907934</v>
      </c>
      <c r="X10" s="29">
        <f t="shared" ref="X10:X15" si="2">$U$2+W10*$T$2</f>
        <v>246.30726947151845</v>
      </c>
      <c r="Y10" s="29">
        <f t="shared" ref="Y10:Y15" si="3">$U$4+W10*$T$4</f>
        <v>330.05579267763744</v>
      </c>
      <c r="Z10" s="29">
        <f t="shared" ref="Z10:Z15" si="4">$U$3+W10*$T$3</f>
        <v>251.01162217003443</v>
      </c>
      <c r="AA10" s="29">
        <f>VLOOKUP(T10,'MH Watts'!$A$2:$E$13,5,FALSE)*$T$5+$U$5</f>
        <v>173.8382742587618</v>
      </c>
      <c r="AB10" s="29">
        <f t="shared" si="0"/>
        <v>220.14228300552537</v>
      </c>
      <c r="AC10" s="57">
        <f t="shared" si="1"/>
        <v>109.91350967211207</v>
      </c>
      <c r="AF10" t="s">
        <v>23</v>
      </c>
      <c r="AG10" s="34">
        <v>64.25</v>
      </c>
      <c r="AH10" s="34">
        <v>150</v>
      </c>
      <c r="AI10" s="29">
        <v>182.04091518072988</v>
      </c>
    </row>
    <row r="11" spans="1:36" ht="14.45" x14ac:dyDescent="0.3">
      <c r="A11" t="s">
        <v>682</v>
      </c>
      <c r="B11" t="s">
        <v>18</v>
      </c>
      <c r="C11" t="s">
        <v>933</v>
      </c>
      <c r="D11" t="s">
        <v>916</v>
      </c>
      <c r="E11" t="s">
        <v>20</v>
      </c>
      <c r="F11" t="s">
        <v>21</v>
      </c>
      <c r="G11" t="s">
        <v>917</v>
      </c>
      <c r="H11">
        <v>53</v>
      </c>
      <c r="I11" t="s">
        <v>9</v>
      </c>
      <c r="J11">
        <v>53</v>
      </c>
      <c r="K11">
        <v>7600</v>
      </c>
      <c r="L11">
        <v>90.5</v>
      </c>
      <c r="M11">
        <v>84</v>
      </c>
      <c r="N11">
        <v>479</v>
      </c>
      <c r="P11" s="6">
        <v>63.026315789473678</v>
      </c>
      <c r="Q11" s="6">
        <v>5.7023809523809526</v>
      </c>
      <c r="R11">
        <v>53</v>
      </c>
      <c r="S11" t="s">
        <v>917</v>
      </c>
      <c r="T11">
        <v>150</v>
      </c>
      <c r="W11" s="87">
        <v>3862.6158478105476</v>
      </c>
      <c r="X11" s="29">
        <f t="shared" si="2"/>
        <v>263.16766924394426</v>
      </c>
      <c r="Y11" s="29">
        <f t="shared" si="3"/>
        <v>351.68888036453723</v>
      </c>
      <c r="Z11" s="29">
        <f t="shared" si="4"/>
        <v>261.50867372854731</v>
      </c>
      <c r="AA11" s="29">
        <f>VLOOKUP(T11,'MH Watts'!$A$2:$E$13,5,FALSE)*$T$5+$U$5</f>
        <v>232.0659306573005</v>
      </c>
      <c r="AB11" s="29">
        <f t="shared" si="0"/>
        <v>249.73157650004856</v>
      </c>
      <c r="AC11" s="57">
        <f t="shared" si="1"/>
        <v>101.95730386448867</v>
      </c>
      <c r="AF11" t="s">
        <v>23</v>
      </c>
      <c r="AG11" s="35">
        <v>64.25</v>
      </c>
      <c r="AH11" s="35">
        <v>150</v>
      </c>
      <c r="AI11" s="29">
        <v>182.04091518072988</v>
      </c>
    </row>
    <row r="12" spans="1:36" ht="14.45" x14ac:dyDescent="0.3">
      <c r="A12" t="s">
        <v>682</v>
      </c>
      <c r="B12" t="s">
        <v>18</v>
      </c>
      <c r="C12" t="s">
        <v>934</v>
      </c>
      <c r="D12" t="s">
        <v>916</v>
      </c>
      <c r="E12" t="s">
        <v>20</v>
      </c>
      <c r="F12" t="s">
        <v>21</v>
      </c>
      <c r="G12" t="s">
        <v>917</v>
      </c>
      <c r="H12">
        <v>55</v>
      </c>
      <c r="I12" t="s">
        <v>9</v>
      </c>
      <c r="J12">
        <v>55</v>
      </c>
      <c r="K12">
        <v>13000</v>
      </c>
      <c r="L12">
        <v>130</v>
      </c>
      <c r="M12">
        <v>100</v>
      </c>
      <c r="N12">
        <v>755</v>
      </c>
      <c r="P12" s="6">
        <v>58.076923076923073</v>
      </c>
      <c r="Q12" s="6">
        <v>7.55</v>
      </c>
      <c r="R12">
        <v>54</v>
      </c>
      <c r="S12" t="s">
        <v>917</v>
      </c>
      <c r="T12">
        <v>200</v>
      </c>
      <c r="W12" s="87">
        <v>6249.9767636914294</v>
      </c>
      <c r="X12" s="29">
        <f t="shared" si="2"/>
        <v>294.22095199908506</v>
      </c>
      <c r="Y12" s="29">
        <f t="shared" si="3"/>
        <v>391.53244266883723</v>
      </c>
      <c r="Z12" s="29">
        <f t="shared" si="4"/>
        <v>280.84201780944477</v>
      </c>
      <c r="AA12" s="29">
        <f>VLOOKUP(T12,'MH Watts'!$A$2:$E$13,5,FALSE)*$T$5+$U$5</f>
        <v>272.81714654518157</v>
      </c>
      <c r="AB12" s="29">
        <f t="shared" si="0"/>
        <v>277.63206930373951</v>
      </c>
      <c r="AC12" s="57">
        <f t="shared" si="1"/>
        <v>113.90037336509772</v>
      </c>
      <c r="AF12" t="s">
        <v>23</v>
      </c>
      <c r="AG12" s="34">
        <v>65.989999999999995</v>
      </c>
      <c r="AH12" s="34">
        <v>70</v>
      </c>
      <c r="AI12" s="29">
        <v>89.53845923585358</v>
      </c>
    </row>
    <row r="13" spans="1:36" ht="14.45" x14ac:dyDescent="0.3">
      <c r="A13" t="s">
        <v>682</v>
      </c>
      <c r="B13" t="s">
        <v>18</v>
      </c>
      <c r="C13" t="s">
        <v>935</v>
      </c>
      <c r="D13" t="s">
        <v>916</v>
      </c>
      <c r="E13" t="s">
        <v>20</v>
      </c>
      <c r="F13" t="s">
        <v>21</v>
      </c>
      <c r="G13" t="s">
        <v>917</v>
      </c>
      <c r="H13">
        <v>52</v>
      </c>
      <c r="I13" t="s">
        <v>9</v>
      </c>
      <c r="J13">
        <v>52</v>
      </c>
      <c r="K13">
        <v>4400</v>
      </c>
      <c r="L13">
        <v>102.3</v>
      </c>
      <c r="M13">
        <v>43</v>
      </c>
      <c r="N13">
        <v>435</v>
      </c>
      <c r="P13" s="6">
        <v>98.86363636363636</v>
      </c>
      <c r="Q13" s="6">
        <v>10.116279069767442</v>
      </c>
      <c r="R13">
        <v>55</v>
      </c>
      <c r="S13" t="s">
        <v>917</v>
      </c>
      <c r="T13">
        <v>250</v>
      </c>
      <c r="W13" s="87">
        <v>7244.7647319123162</v>
      </c>
      <c r="X13" s="29">
        <f t="shared" si="2"/>
        <v>307.16052550599949</v>
      </c>
      <c r="Y13" s="29">
        <f t="shared" si="3"/>
        <v>408.13483241548852</v>
      </c>
      <c r="Z13" s="29">
        <f t="shared" si="4"/>
        <v>288.89801719739438</v>
      </c>
      <c r="AA13" s="29">
        <f>VLOOKUP(T13,'MH Watts'!$A$2:$E$13,5,FALSE)*$T$5+$U$5</f>
        <v>329.16067055941517</v>
      </c>
      <c r="AB13" s="29">
        <f t="shared" si="0"/>
        <v>305.00307854220273</v>
      </c>
      <c r="AC13" s="57">
        <f t="shared" si="1"/>
        <v>103.13175387328579</v>
      </c>
      <c r="AF13" t="s">
        <v>23</v>
      </c>
      <c r="AG13" s="35">
        <v>67.489999999999995</v>
      </c>
      <c r="AH13" s="35">
        <v>100</v>
      </c>
      <c r="AI13" s="29">
        <v>124.62757697523142</v>
      </c>
    </row>
    <row r="14" spans="1:36" ht="14.45" x14ac:dyDescent="0.3">
      <c r="A14" t="s">
        <v>682</v>
      </c>
      <c r="B14" t="s">
        <v>18</v>
      </c>
      <c r="C14" t="s">
        <v>937</v>
      </c>
      <c r="D14" t="s">
        <v>916</v>
      </c>
      <c r="E14" t="s">
        <v>20</v>
      </c>
      <c r="F14" t="s">
        <v>21</v>
      </c>
      <c r="G14" t="s">
        <v>917</v>
      </c>
      <c r="H14">
        <v>52</v>
      </c>
      <c r="I14" t="s">
        <v>9</v>
      </c>
      <c r="J14">
        <v>52</v>
      </c>
      <c r="K14">
        <v>4208</v>
      </c>
      <c r="L14">
        <v>103</v>
      </c>
      <c r="M14">
        <v>41</v>
      </c>
      <c r="N14">
        <v>285</v>
      </c>
      <c r="P14" s="6">
        <v>67.728136882129277</v>
      </c>
      <c r="Q14" s="6">
        <v>6.9512195121951219</v>
      </c>
      <c r="R14">
        <v>56</v>
      </c>
      <c r="S14" t="s">
        <v>917</v>
      </c>
      <c r="T14">
        <v>320</v>
      </c>
      <c r="W14" s="87">
        <v>9522.6208465793552</v>
      </c>
      <c r="X14" s="29">
        <f t="shared" si="2"/>
        <v>336.78943897850746</v>
      </c>
      <c r="Y14" s="29">
        <f t="shared" si="3"/>
        <v>446.15082799505899</v>
      </c>
      <c r="Z14" s="29">
        <f t="shared" si="4"/>
        <v>307.34456867550836</v>
      </c>
      <c r="AA14" s="29">
        <f>VLOOKUP(T14,'MH Watts'!$A$2:$E$13,5,FALSE)*$T$5+$U$5</f>
        <v>400.20250518605758</v>
      </c>
      <c r="AB14" s="29">
        <f t="shared" si="0"/>
        <v>344.48774327972808</v>
      </c>
      <c r="AC14" s="57">
        <f t="shared" si="1"/>
        <v>101.66308471533091</v>
      </c>
      <c r="AF14" t="s">
        <v>23</v>
      </c>
      <c r="AG14" s="34">
        <v>72.55</v>
      </c>
      <c r="AH14" s="34">
        <v>70</v>
      </c>
      <c r="AI14" s="29">
        <v>89.53845923585358</v>
      </c>
    </row>
    <row r="15" spans="1:36" ht="14.45" x14ac:dyDescent="0.3">
      <c r="A15" t="s">
        <v>682</v>
      </c>
      <c r="B15" t="s">
        <v>18</v>
      </c>
      <c r="C15" t="s">
        <v>938</v>
      </c>
      <c r="D15" t="s">
        <v>916</v>
      </c>
      <c r="E15" t="s">
        <v>20</v>
      </c>
      <c r="F15" t="s">
        <v>21</v>
      </c>
      <c r="G15" t="s">
        <v>917</v>
      </c>
      <c r="H15">
        <v>53</v>
      </c>
      <c r="I15" t="s">
        <v>9</v>
      </c>
      <c r="J15">
        <v>53</v>
      </c>
      <c r="K15">
        <v>8122</v>
      </c>
      <c r="L15">
        <v>110</v>
      </c>
      <c r="M15">
        <v>66</v>
      </c>
      <c r="N15">
        <v>143.27000000000001</v>
      </c>
      <c r="P15" s="6">
        <v>17.63974390544201</v>
      </c>
      <c r="Q15" s="6">
        <v>2.1707575757575759</v>
      </c>
      <c r="R15">
        <v>57</v>
      </c>
      <c r="S15" t="s">
        <v>917</v>
      </c>
      <c r="T15">
        <v>400</v>
      </c>
      <c r="W15" s="87">
        <v>13203.075913298142</v>
      </c>
      <c r="X15" s="29">
        <f t="shared" si="2"/>
        <v>384.66247363118316</v>
      </c>
      <c r="Y15" s="29">
        <f t="shared" si="3"/>
        <v>507.57532388234256</v>
      </c>
      <c r="Z15" s="29">
        <f t="shared" si="4"/>
        <v>337.1496575105586</v>
      </c>
      <c r="AA15" s="29">
        <f>VLOOKUP(T15,'MH Watts'!$A$2:$E$13,5,FALSE)*$T$5+$U$5</f>
        <v>488.39236886051003</v>
      </c>
      <c r="AB15" s="29">
        <f t="shared" si="0"/>
        <v>397.64674205053916</v>
      </c>
      <c r="AC15" s="57">
        <f t="shared" si="1"/>
        <v>109.9285818318034</v>
      </c>
      <c r="AF15" t="s">
        <v>23</v>
      </c>
      <c r="AG15" s="35">
        <v>78.739999999999995</v>
      </c>
      <c r="AH15" s="35">
        <v>70</v>
      </c>
      <c r="AI15" s="29">
        <v>89.53845923585358</v>
      </c>
    </row>
    <row r="16" spans="1:36" ht="14.45" x14ac:dyDescent="0.3">
      <c r="A16" t="s">
        <v>682</v>
      </c>
      <c r="B16" t="s">
        <v>18</v>
      </c>
      <c r="C16" t="s">
        <v>940</v>
      </c>
      <c r="D16" t="s">
        <v>916</v>
      </c>
      <c r="E16" t="s">
        <v>20</v>
      </c>
      <c r="F16" t="s">
        <v>21</v>
      </c>
      <c r="G16" t="s">
        <v>917</v>
      </c>
      <c r="H16">
        <v>55</v>
      </c>
      <c r="I16" t="s">
        <v>9</v>
      </c>
      <c r="J16">
        <v>55</v>
      </c>
      <c r="K16">
        <v>14390</v>
      </c>
      <c r="L16">
        <v>108.97</v>
      </c>
      <c r="M16">
        <v>132.1</v>
      </c>
      <c r="N16">
        <v>299</v>
      </c>
      <c r="P16" s="6">
        <v>20.778318276580961</v>
      </c>
      <c r="Q16" s="6">
        <v>2.2634367903103709</v>
      </c>
      <c r="AE16" s="94"/>
      <c r="AF16" t="s">
        <v>23</v>
      </c>
      <c r="AG16" s="34">
        <v>119.2</v>
      </c>
      <c r="AH16" s="34">
        <v>100</v>
      </c>
      <c r="AI16" s="29">
        <v>124.62757697523142</v>
      </c>
    </row>
    <row r="17" spans="1:36" ht="14.45" x14ac:dyDescent="0.3">
      <c r="A17" t="s">
        <v>682</v>
      </c>
      <c r="B17" t="s">
        <v>18</v>
      </c>
      <c r="C17" t="s">
        <v>941</v>
      </c>
      <c r="D17" t="s">
        <v>916</v>
      </c>
      <c r="E17" t="s">
        <v>20</v>
      </c>
      <c r="F17" t="s">
        <v>21</v>
      </c>
      <c r="G17" t="s">
        <v>917</v>
      </c>
      <c r="H17">
        <v>54</v>
      </c>
      <c r="I17" t="s">
        <v>9</v>
      </c>
      <c r="J17">
        <v>54</v>
      </c>
      <c r="K17">
        <v>11357</v>
      </c>
      <c r="L17">
        <v>113.11</v>
      </c>
      <c r="M17">
        <v>100.4</v>
      </c>
      <c r="N17">
        <v>349</v>
      </c>
      <c r="P17" s="6">
        <v>30.729946288632561</v>
      </c>
      <c r="Q17" s="6">
        <v>3.4760956175298805</v>
      </c>
      <c r="AE17" s="28"/>
      <c r="AF17" t="s">
        <v>23</v>
      </c>
      <c r="AG17" s="35">
        <v>123.4</v>
      </c>
      <c r="AH17" s="35">
        <v>250</v>
      </c>
      <c r="AI17" s="29">
        <v>277.77777777777777</v>
      </c>
    </row>
    <row r="18" spans="1:36" ht="14.45" x14ac:dyDescent="0.3">
      <c r="A18" t="s">
        <v>682</v>
      </c>
      <c r="B18" t="s">
        <v>18</v>
      </c>
      <c r="C18" t="s">
        <v>942</v>
      </c>
      <c r="D18" t="s">
        <v>916</v>
      </c>
      <c r="E18" t="s">
        <v>20</v>
      </c>
      <c r="F18" t="s">
        <v>21</v>
      </c>
      <c r="G18" t="s">
        <v>917</v>
      </c>
      <c r="H18">
        <v>56</v>
      </c>
      <c r="I18" t="s">
        <v>9</v>
      </c>
      <c r="J18">
        <v>56</v>
      </c>
      <c r="K18">
        <v>17001</v>
      </c>
      <c r="L18">
        <v>114</v>
      </c>
      <c r="M18">
        <v>149</v>
      </c>
      <c r="N18">
        <v>497</v>
      </c>
      <c r="P18" s="6">
        <v>29.233574495617905</v>
      </c>
      <c r="Q18" s="6">
        <v>3.3355704697986579</v>
      </c>
      <c r="AF18" t="s">
        <v>23</v>
      </c>
      <c r="AG18" s="34">
        <v>126.7</v>
      </c>
      <c r="AH18" s="34">
        <v>70</v>
      </c>
      <c r="AI18" s="29">
        <v>89.53845923585358</v>
      </c>
    </row>
    <row r="19" spans="1:36" ht="14.45" x14ac:dyDescent="0.3">
      <c r="A19" t="s">
        <v>682</v>
      </c>
      <c r="B19" t="s">
        <v>18</v>
      </c>
      <c r="C19" t="s">
        <v>943</v>
      </c>
      <c r="D19" t="s">
        <v>916</v>
      </c>
      <c r="E19" t="s">
        <v>20</v>
      </c>
      <c r="F19" t="s">
        <v>21</v>
      </c>
      <c r="G19" t="s">
        <v>917</v>
      </c>
      <c r="H19">
        <v>54</v>
      </c>
      <c r="I19" t="s">
        <v>9</v>
      </c>
      <c r="J19">
        <v>54</v>
      </c>
      <c r="K19">
        <v>11500</v>
      </c>
      <c r="L19">
        <v>115</v>
      </c>
      <c r="M19">
        <v>100</v>
      </c>
      <c r="N19">
        <v>588.13</v>
      </c>
      <c r="P19" s="6">
        <v>51.141739130434779</v>
      </c>
      <c r="Q19" s="6">
        <v>5.8812999999999995</v>
      </c>
      <c r="W19" s="185" t="s">
        <v>1936</v>
      </c>
      <c r="X19" s="29" t="s">
        <v>788</v>
      </c>
      <c r="Y19" s="29" t="s">
        <v>1933</v>
      </c>
      <c r="Z19" s="29" t="s">
        <v>787</v>
      </c>
      <c r="AA19" s="29" t="s">
        <v>785</v>
      </c>
      <c r="AB19" s="29" t="s">
        <v>1935</v>
      </c>
      <c r="AF19" t="s">
        <v>23</v>
      </c>
      <c r="AG19" s="35">
        <v>421.7</v>
      </c>
      <c r="AH19" s="35">
        <v>100</v>
      </c>
      <c r="AI19" s="29">
        <v>124.62757697523142</v>
      </c>
    </row>
    <row r="20" spans="1:36" ht="14.45" x14ac:dyDescent="0.3">
      <c r="A20" t="s">
        <v>682</v>
      </c>
      <c r="B20" t="s">
        <v>18</v>
      </c>
      <c r="C20" t="s">
        <v>946</v>
      </c>
      <c r="D20" t="s">
        <v>916</v>
      </c>
      <c r="E20" t="s">
        <v>20</v>
      </c>
      <c r="F20" t="s">
        <v>21</v>
      </c>
      <c r="G20" t="s">
        <v>917</v>
      </c>
      <c r="H20">
        <v>51</v>
      </c>
      <c r="I20" t="s">
        <v>9</v>
      </c>
      <c r="J20">
        <v>51</v>
      </c>
      <c r="K20">
        <v>3327.7</v>
      </c>
      <c r="L20">
        <v>84.93</v>
      </c>
      <c r="M20">
        <v>38.18</v>
      </c>
      <c r="N20">
        <v>280</v>
      </c>
      <c r="P20" s="6">
        <v>84.142200318538329</v>
      </c>
      <c r="Q20" s="6">
        <v>7.3336825563122057</v>
      </c>
      <c r="W20" s="185" t="str">
        <f>S9&amp;": "&amp;T9&amp;"W"</f>
        <v>Canopy: 70W</v>
      </c>
      <c r="X20" s="138">
        <f>X9</f>
        <v>233.68949164082312</v>
      </c>
      <c r="Y20" s="138">
        <f t="shared" ref="Y20:AB20" si="5">Y9</f>
        <v>313.86628958698924</v>
      </c>
      <c r="Z20" s="138">
        <f t="shared" si="5"/>
        <v>243.15596831660187</v>
      </c>
      <c r="AA20" s="138">
        <f t="shared" si="5"/>
        <v>138.25147239499751</v>
      </c>
      <c r="AB20" s="138">
        <f t="shared" si="5"/>
        <v>201.19416994796012</v>
      </c>
      <c r="AF20" t="s">
        <v>23</v>
      </c>
      <c r="AG20" s="34">
        <v>415</v>
      </c>
      <c r="AH20" s="34">
        <v>100</v>
      </c>
      <c r="AI20" s="29">
        <v>124.62757697523142</v>
      </c>
    </row>
    <row r="21" spans="1:36" ht="14.45" x14ac:dyDescent="0.3">
      <c r="A21" t="s">
        <v>23</v>
      </c>
      <c r="B21" t="s">
        <v>18</v>
      </c>
      <c r="D21" s="42" t="s">
        <v>917</v>
      </c>
      <c r="E21" s="42" t="s">
        <v>25</v>
      </c>
      <c r="F21" t="s">
        <v>21</v>
      </c>
      <c r="G21" t="s">
        <v>917</v>
      </c>
      <c r="H21" s="5">
        <v>51</v>
      </c>
      <c r="I21" s="5" t="s">
        <v>9</v>
      </c>
      <c r="J21">
        <v>51</v>
      </c>
      <c r="K21" s="49">
        <v>810</v>
      </c>
      <c r="L21" s="49">
        <v>40.5</v>
      </c>
      <c r="M21" s="51">
        <v>20</v>
      </c>
      <c r="N21" s="53">
        <v>356</v>
      </c>
      <c r="O21" s="11" t="s">
        <v>986</v>
      </c>
      <c r="P21" s="6">
        <v>439.50617283950618</v>
      </c>
      <c r="Q21" s="6">
        <v>17.8</v>
      </c>
      <c r="W21" s="185" t="str">
        <f t="shared" ref="W21:W26" si="6">S10&amp;": "&amp;T10&amp;"W"</f>
        <v>Canopy: 100W</v>
      </c>
      <c r="X21" s="138">
        <f t="shared" ref="X21:AB26" si="7">X10</f>
        <v>246.30726947151845</v>
      </c>
      <c r="Y21" s="138">
        <f t="shared" si="7"/>
        <v>330.05579267763744</v>
      </c>
      <c r="Z21" s="138">
        <f t="shared" si="7"/>
        <v>251.01162217003443</v>
      </c>
      <c r="AA21" s="138">
        <f t="shared" si="7"/>
        <v>173.8382742587618</v>
      </c>
      <c r="AB21" s="138">
        <f t="shared" si="7"/>
        <v>220.14228300552537</v>
      </c>
      <c r="AF21" t="s">
        <v>23</v>
      </c>
      <c r="AG21" s="35">
        <v>399.4</v>
      </c>
      <c r="AH21" s="35">
        <v>150</v>
      </c>
      <c r="AI21" s="29">
        <v>182.04091518072988</v>
      </c>
    </row>
    <row r="22" spans="1:36" ht="14.45" x14ac:dyDescent="0.3">
      <c r="A22" t="s">
        <v>23</v>
      </c>
      <c r="B22" t="s">
        <v>18</v>
      </c>
      <c r="D22" s="44" t="s">
        <v>917</v>
      </c>
      <c r="E22" s="42" t="s">
        <v>25</v>
      </c>
      <c r="F22" t="s">
        <v>21</v>
      </c>
      <c r="G22" t="s">
        <v>917</v>
      </c>
      <c r="H22" s="5">
        <v>51</v>
      </c>
      <c r="I22" s="5" t="s">
        <v>9</v>
      </c>
      <c r="J22">
        <v>51</v>
      </c>
      <c r="K22" s="50">
        <v>1100</v>
      </c>
      <c r="L22" s="50">
        <v>50</v>
      </c>
      <c r="M22" s="52">
        <v>22</v>
      </c>
      <c r="N22" s="55">
        <v>242.49</v>
      </c>
      <c r="O22" s="12" t="s">
        <v>987</v>
      </c>
      <c r="P22" s="6">
        <v>220.44545454545457</v>
      </c>
      <c r="Q22" s="6">
        <v>11.022272727272728</v>
      </c>
      <c r="W22" s="185" t="str">
        <f t="shared" si="6"/>
        <v>Canopy: 150W</v>
      </c>
      <c r="X22" s="138">
        <f t="shared" si="7"/>
        <v>263.16766924394426</v>
      </c>
      <c r="Y22" s="138">
        <f t="shared" si="7"/>
        <v>351.68888036453723</v>
      </c>
      <c r="Z22" s="138">
        <f t="shared" si="7"/>
        <v>261.50867372854731</v>
      </c>
      <c r="AA22" s="138">
        <f t="shared" si="7"/>
        <v>232.0659306573005</v>
      </c>
      <c r="AB22" s="138">
        <f t="shared" si="7"/>
        <v>249.73157650004856</v>
      </c>
      <c r="AF22" t="s">
        <v>23</v>
      </c>
      <c r="AG22" s="34">
        <v>379.6</v>
      </c>
      <c r="AH22" s="34">
        <v>100</v>
      </c>
      <c r="AI22" s="29">
        <v>124.62757697523142</v>
      </c>
    </row>
    <row r="23" spans="1:36" ht="14.45" x14ac:dyDescent="0.3">
      <c r="A23" t="s">
        <v>23</v>
      </c>
      <c r="B23" t="s">
        <v>18</v>
      </c>
      <c r="D23" s="42" t="s">
        <v>917</v>
      </c>
      <c r="E23" s="42" t="s">
        <v>25</v>
      </c>
      <c r="F23" t="s">
        <v>21</v>
      </c>
      <c r="G23" t="s">
        <v>917</v>
      </c>
      <c r="H23" s="5">
        <v>51</v>
      </c>
      <c r="I23" s="5" t="s">
        <v>9</v>
      </c>
      <c r="J23">
        <v>51</v>
      </c>
      <c r="K23" s="49">
        <v>1281</v>
      </c>
      <c r="L23" s="49">
        <v>49.269230769230766</v>
      </c>
      <c r="M23" s="51">
        <v>26</v>
      </c>
      <c r="N23" s="53">
        <v>428</v>
      </c>
      <c r="O23" s="11" t="s">
        <v>988</v>
      </c>
      <c r="P23" s="6">
        <v>334.11397345823576</v>
      </c>
      <c r="Q23" s="6">
        <v>16.46153846153846</v>
      </c>
      <c r="W23" s="185" t="str">
        <f t="shared" si="6"/>
        <v>Canopy: 200W</v>
      </c>
      <c r="X23" s="138">
        <f t="shared" si="7"/>
        <v>294.22095199908506</v>
      </c>
      <c r="Y23" s="138">
        <f t="shared" si="7"/>
        <v>391.53244266883723</v>
      </c>
      <c r="Z23" s="138">
        <f t="shared" si="7"/>
        <v>280.84201780944477</v>
      </c>
      <c r="AA23" s="138">
        <f t="shared" si="7"/>
        <v>272.81714654518157</v>
      </c>
      <c r="AB23" s="138">
        <f t="shared" si="7"/>
        <v>277.63206930373951</v>
      </c>
      <c r="AF23" t="s">
        <v>23</v>
      </c>
      <c r="AG23" s="35">
        <v>187.3</v>
      </c>
      <c r="AH23" s="35">
        <v>100</v>
      </c>
      <c r="AI23" s="29">
        <v>124.62757697523142</v>
      </c>
    </row>
    <row r="24" spans="1:36" ht="14.45" x14ac:dyDescent="0.3">
      <c r="A24" t="s">
        <v>23</v>
      </c>
      <c r="B24" t="s">
        <v>18</v>
      </c>
      <c r="D24" s="44" t="s">
        <v>917</v>
      </c>
      <c r="E24" s="42" t="s">
        <v>25</v>
      </c>
      <c r="F24" t="s">
        <v>21</v>
      </c>
      <c r="G24" t="s">
        <v>917</v>
      </c>
      <c r="H24" s="5">
        <v>51</v>
      </c>
      <c r="I24" s="5" t="s">
        <v>9</v>
      </c>
      <c r="J24">
        <v>51</v>
      </c>
      <c r="K24" s="50">
        <v>2069</v>
      </c>
      <c r="L24" s="50">
        <v>79.57692307692308</v>
      </c>
      <c r="M24" s="52">
        <v>26</v>
      </c>
      <c r="N24" s="55">
        <v>370</v>
      </c>
      <c r="O24" s="16" t="s">
        <v>989</v>
      </c>
      <c r="P24" s="6">
        <v>178.83035282745288</v>
      </c>
      <c r="Q24" s="6">
        <v>14.23076923076923</v>
      </c>
      <c r="W24" s="185" t="str">
        <f t="shared" si="6"/>
        <v>Canopy: 250W</v>
      </c>
      <c r="X24" s="138">
        <f t="shared" si="7"/>
        <v>307.16052550599949</v>
      </c>
      <c r="Y24" s="138">
        <f t="shared" si="7"/>
        <v>408.13483241548852</v>
      </c>
      <c r="Z24" s="138">
        <f t="shared" si="7"/>
        <v>288.89801719739438</v>
      </c>
      <c r="AA24" s="138">
        <f t="shared" si="7"/>
        <v>329.16067055941517</v>
      </c>
      <c r="AB24" s="138">
        <f t="shared" si="7"/>
        <v>305.00307854220273</v>
      </c>
      <c r="AF24" t="s">
        <v>772</v>
      </c>
      <c r="AG24">
        <v>141.99</v>
      </c>
      <c r="AH24" s="31">
        <v>70</v>
      </c>
      <c r="AI24" s="29">
        <v>89.53845923585358</v>
      </c>
      <c r="AJ24" s="37" t="s">
        <v>911</v>
      </c>
    </row>
    <row r="25" spans="1:36" ht="14.45" x14ac:dyDescent="0.3">
      <c r="A25" t="s">
        <v>23</v>
      </c>
      <c r="B25" t="s">
        <v>18</v>
      </c>
      <c r="D25" s="42" t="s">
        <v>917</v>
      </c>
      <c r="E25" s="42" t="s">
        <v>37</v>
      </c>
      <c r="F25" t="s">
        <v>21</v>
      </c>
      <c r="G25" t="s">
        <v>917</v>
      </c>
      <c r="H25" s="5">
        <v>52</v>
      </c>
      <c r="I25" s="5" t="s">
        <v>9</v>
      </c>
      <c r="J25">
        <v>52</v>
      </c>
      <c r="K25" s="49">
        <v>2329</v>
      </c>
      <c r="L25" s="49">
        <v>83.178571428571431</v>
      </c>
      <c r="M25" s="51">
        <v>28</v>
      </c>
      <c r="N25" s="53">
        <v>97.28</v>
      </c>
      <c r="O25" s="11" t="s">
        <v>990</v>
      </c>
      <c r="P25" s="6">
        <v>41.768999570631173</v>
      </c>
      <c r="Q25" s="6">
        <v>3.4742857142857142</v>
      </c>
      <c r="W25" s="185" t="str">
        <f t="shared" si="6"/>
        <v>Canopy: 320W</v>
      </c>
      <c r="X25" s="138">
        <f t="shared" si="7"/>
        <v>336.78943897850746</v>
      </c>
      <c r="Y25" s="138">
        <f t="shared" si="7"/>
        <v>446.15082799505899</v>
      </c>
      <c r="Z25" s="138">
        <f t="shared" si="7"/>
        <v>307.34456867550836</v>
      </c>
      <c r="AA25" s="138">
        <f t="shared" si="7"/>
        <v>400.20250518605758</v>
      </c>
      <c r="AB25" s="138">
        <f t="shared" si="7"/>
        <v>344.48774327972808</v>
      </c>
      <c r="AF25" t="s">
        <v>772</v>
      </c>
      <c r="AG25" s="28">
        <v>148.99</v>
      </c>
      <c r="AH25" s="31">
        <v>100</v>
      </c>
      <c r="AI25" s="29">
        <v>124.62757697523142</v>
      </c>
      <c r="AJ25" s="37" t="s">
        <v>947</v>
      </c>
    </row>
    <row r="26" spans="1:36" ht="14.45" x14ac:dyDescent="0.3">
      <c r="A26" t="s">
        <v>23</v>
      </c>
      <c r="B26" t="s">
        <v>18</v>
      </c>
      <c r="D26" s="44" t="s">
        <v>917</v>
      </c>
      <c r="E26" s="42" t="s">
        <v>25</v>
      </c>
      <c r="F26" t="s">
        <v>21</v>
      </c>
      <c r="G26" t="s">
        <v>917</v>
      </c>
      <c r="H26" s="5">
        <v>52</v>
      </c>
      <c r="I26" s="5" t="s">
        <v>9</v>
      </c>
      <c r="J26">
        <v>52</v>
      </c>
      <c r="K26" s="50">
        <v>2475</v>
      </c>
      <c r="L26" s="50">
        <v>117.85714285714286</v>
      </c>
      <c r="M26" s="52">
        <v>21</v>
      </c>
      <c r="N26" s="55">
        <v>68.30601092896174</v>
      </c>
      <c r="O26" s="16" t="s">
        <v>991</v>
      </c>
      <c r="P26" s="6">
        <v>27.598388254125954</v>
      </c>
      <c r="Q26" s="6">
        <v>3.2526671870934161</v>
      </c>
      <c r="W26" s="185" t="str">
        <f t="shared" si="6"/>
        <v>Canopy: 400W</v>
      </c>
      <c r="X26" s="138">
        <f t="shared" si="7"/>
        <v>384.66247363118316</v>
      </c>
      <c r="Y26" s="138">
        <f t="shared" si="7"/>
        <v>507.57532388234256</v>
      </c>
      <c r="Z26" s="138">
        <f t="shared" si="7"/>
        <v>337.1496575105586</v>
      </c>
      <c r="AA26" s="138">
        <f t="shared" si="7"/>
        <v>488.39236886051003</v>
      </c>
      <c r="AB26" s="138">
        <f t="shared" si="7"/>
        <v>397.64674205053916</v>
      </c>
      <c r="AF26" t="s">
        <v>772</v>
      </c>
      <c r="AG26" s="28">
        <v>155.99</v>
      </c>
      <c r="AH26" s="31">
        <v>150</v>
      </c>
      <c r="AI26" s="29">
        <v>182.04091518072988</v>
      </c>
      <c r="AJ26" s="37" t="s">
        <v>912</v>
      </c>
    </row>
    <row r="27" spans="1:36" x14ac:dyDescent="0.25">
      <c r="A27" t="s">
        <v>23</v>
      </c>
      <c r="B27" t="s">
        <v>18</v>
      </c>
      <c r="D27" s="42" t="s">
        <v>917</v>
      </c>
      <c r="E27" s="42" t="s">
        <v>25</v>
      </c>
      <c r="F27" t="s">
        <v>21</v>
      </c>
      <c r="G27" t="s">
        <v>917</v>
      </c>
      <c r="H27" s="5">
        <v>52</v>
      </c>
      <c r="I27" s="5" t="s">
        <v>9</v>
      </c>
      <c r="J27">
        <v>52</v>
      </c>
      <c r="K27" s="49">
        <v>2500</v>
      </c>
      <c r="L27" s="49">
        <v>64.102564102564102</v>
      </c>
      <c r="M27" s="51">
        <v>39</v>
      </c>
      <c r="N27" s="53">
        <v>309.63</v>
      </c>
      <c r="O27" s="7" t="s">
        <v>992</v>
      </c>
      <c r="P27" s="6">
        <v>123.852</v>
      </c>
      <c r="Q27" s="6">
        <v>7.9392307692307691</v>
      </c>
      <c r="W27" s="185"/>
      <c r="X27" s="138"/>
      <c r="Y27" s="138"/>
      <c r="Z27" s="138"/>
      <c r="AA27" s="138"/>
      <c r="AB27" s="138"/>
      <c r="AF27" t="s">
        <v>772</v>
      </c>
      <c r="AG27" s="28">
        <v>325</v>
      </c>
      <c r="AH27" s="31">
        <v>200</v>
      </c>
      <c r="AI27" s="29">
        <v>222.22222222222223</v>
      </c>
      <c r="AJ27" s="37" t="s">
        <v>913</v>
      </c>
    </row>
    <row r="28" spans="1:36" x14ac:dyDescent="0.25">
      <c r="A28" t="s">
        <v>23</v>
      </c>
      <c r="B28" t="s">
        <v>18</v>
      </c>
      <c r="D28" s="44" t="s">
        <v>917</v>
      </c>
      <c r="E28" s="42" t="s">
        <v>25</v>
      </c>
      <c r="F28" t="s">
        <v>21</v>
      </c>
      <c r="G28" t="s">
        <v>917</v>
      </c>
      <c r="H28" s="5">
        <v>52</v>
      </c>
      <c r="I28" s="5" t="s">
        <v>9</v>
      </c>
      <c r="J28">
        <v>52</v>
      </c>
      <c r="K28" s="50">
        <v>2533</v>
      </c>
      <c r="L28" s="50">
        <v>63.325000000000003</v>
      </c>
      <c r="M28" s="52">
        <v>40</v>
      </c>
      <c r="N28" s="55">
        <v>283.87978142076503</v>
      </c>
      <c r="O28" s="12" t="s">
        <v>993</v>
      </c>
      <c r="P28" s="6">
        <v>112.07255484436045</v>
      </c>
      <c r="Q28" s="6">
        <v>7.0969945355191255</v>
      </c>
      <c r="W28" s="185"/>
      <c r="X28" s="138"/>
      <c r="Y28" s="138"/>
      <c r="Z28" s="138"/>
      <c r="AA28" s="138"/>
      <c r="AB28" s="138"/>
      <c r="AF28" t="s">
        <v>772</v>
      </c>
      <c r="AG28" s="28">
        <v>353.77</v>
      </c>
      <c r="AH28" s="31">
        <v>250</v>
      </c>
      <c r="AI28" s="29">
        <v>277.77777777777777</v>
      </c>
      <c r="AJ28" s="37" t="s">
        <v>914</v>
      </c>
    </row>
    <row r="29" spans="1:36" x14ac:dyDescent="0.25">
      <c r="A29" t="s">
        <v>23</v>
      </c>
      <c r="B29" t="s">
        <v>18</v>
      </c>
      <c r="D29" s="42" t="s">
        <v>917</v>
      </c>
      <c r="E29" s="42" t="s">
        <v>25</v>
      </c>
      <c r="F29" t="s">
        <v>21</v>
      </c>
      <c r="G29" t="s">
        <v>917</v>
      </c>
      <c r="H29" s="5">
        <v>52</v>
      </c>
      <c r="I29" s="5" t="s">
        <v>9</v>
      </c>
      <c r="J29">
        <v>52</v>
      </c>
      <c r="K29" s="49">
        <v>2600</v>
      </c>
      <c r="L29" s="49">
        <v>74.285714285714292</v>
      </c>
      <c r="M29" s="51">
        <v>35</v>
      </c>
      <c r="N29" s="53">
        <v>75</v>
      </c>
      <c r="O29" s="11" t="s">
        <v>994</v>
      </c>
      <c r="P29" s="6">
        <v>28.846153846153847</v>
      </c>
      <c r="Q29" s="6">
        <v>2.1428571428571428</v>
      </c>
      <c r="AF29" t="s">
        <v>772</v>
      </c>
      <c r="AG29" s="28">
        <v>444.39</v>
      </c>
      <c r="AH29" s="31">
        <v>320</v>
      </c>
      <c r="AI29" s="29">
        <v>347.82608695652175</v>
      </c>
      <c r="AJ29" s="37" t="s">
        <v>948</v>
      </c>
    </row>
    <row r="30" spans="1:36" x14ac:dyDescent="0.25">
      <c r="A30" t="s">
        <v>23</v>
      </c>
      <c r="B30" t="s">
        <v>18</v>
      </c>
      <c r="D30" s="44" t="s">
        <v>917</v>
      </c>
      <c r="E30" s="42" t="s">
        <v>37</v>
      </c>
      <c r="F30" t="s">
        <v>21</v>
      </c>
      <c r="G30" t="s">
        <v>917</v>
      </c>
      <c r="H30" s="5">
        <v>52</v>
      </c>
      <c r="I30" s="5" t="s">
        <v>9</v>
      </c>
      <c r="J30">
        <v>52</v>
      </c>
      <c r="K30" s="50">
        <v>2683</v>
      </c>
      <c r="L30" s="50">
        <v>67.075000000000003</v>
      </c>
      <c r="M30" s="52">
        <v>40</v>
      </c>
      <c r="N30" s="55">
        <v>287.85000000000002</v>
      </c>
      <c r="O30" s="16" t="s">
        <v>995</v>
      </c>
      <c r="P30" s="6">
        <v>107.28661945583303</v>
      </c>
      <c r="Q30" s="6">
        <v>7.1962500000000009</v>
      </c>
      <c r="AF30" t="s">
        <v>772</v>
      </c>
      <c r="AG30" s="28">
        <v>353.77</v>
      </c>
      <c r="AH30" s="31">
        <v>320</v>
      </c>
      <c r="AI30" s="29">
        <v>347.82608695652175</v>
      </c>
      <c r="AJ30" s="37" t="s">
        <v>949</v>
      </c>
    </row>
    <row r="31" spans="1:36" x14ac:dyDescent="0.25">
      <c r="A31" t="s">
        <v>23</v>
      </c>
      <c r="B31" t="s">
        <v>18</v>
      </c>
      <c r="D31" s="42" t="s">
        <v>917</v>
      </c>
      <c r="E31" s="42" t="s">
        <v>25</v>
      </c>
      <c r="F31" t="s">
        <v>21</v>
      </c>
      <c r="G31" t="s">
        <v>917</v>
      </c>
      <c r="H31" s="5">
        <v>52</v>
      </c>
      <c r="I31" s="5" t="s">
        <v>9</v>
      </c>
      <c r="J31">
        <v>52</v>
      </c>
      <c r="K31" s="49">
        <v>2758</v>
      </c>
      <c r="L31" s="49">
        <v>119.91304347826087</v>
      </c>
      <c r="M31" s="51">
        <v>23</v>
      </c>
      <c r="N31" s="53">
        <v>133.81</v>
      </c>
      <c r="O31" s="11" t="s">
        <v>996</v>
      </c>
      <c r="P31" s="6">
        <v>48.517041334300217</v>
      </c>
      <c r="Q31" s="6">
        <v>5.8178260869565221</v>
      </c>
    </row>
    <row r="32" spans="1:36" x14ac:dyDescent="0.25">
      <c r="A32" t="s">
        <v>23</v>
      </c>
      <c r="B32" t="s">
        <v>18</v>
      </c>
      <c r="D32" s="44" t="s">
        <v>917</v>
      </c>
      <c r="E32" s="42" t="s">
        <v>25</v>
      </c>
      <c r="F32" t="s">
        <v>21</v>
      </c>
      <c r="G32" t="s">
        <v>917</v>
      </c>
      <c r="H32" s="5">
        <v>52</v>
      </c>
      <c r="I32" s="5" t="s">
        <v>9</v>
      </c>
      <c r="J32">
        <v>52</v>
      </c>
      <c r="K32" s="50">
        <v>2800</v>
      </c>
      <c r="L32" s="50">
        <v>93.333333333333329</v>
      </c>
      <c r="M32" s="52">
        <v>30</v>
      </c>
      <c r="N32" s="55">
        <v>219.99</v>
      </c>
      <c r="O32" s="16" t="s">
        <v>997</v>
      </c>
      <c r="P32" s="6">
        <v>78.56785714285715</v>
      </c>
      <c r="Q32" s="6">
        <v>7.3330000000000002</v>
      </c>
    </row>
    <row r="33" spans="1:17" x14ac:dyDescent="0.25">
      <c r="A33" t="s">
        <v>23</v>
      </c>
      <c r="B33" t="s">
        <v>18</v>
      </c>
      <c r="D33" s="42" t="s">
        <v>917</v>
      </c>
      <c r="E33" s="42" t="s">
        <v>25</v>
      </c>
      <c r="F33" t="s">
        <v>21</v>
      </c>
      <c r="G33" t="s">
        <v>917</v>
      </c>
      <c r="H33" s="5">
        <v>52</v>
      </c>
      <c r="I33" s="5" t="s">
        <v>9</v>
      </c>
      <c r="J33">
        <v>52</v>
      </c>
      <c r="K33" s="49">
        <v>3000</v>
      </c>
      <c r="L33" s="49">
        <v>81.081081081081081</v>
      </c>
      <c r="M33" s="51">
        <v>37</v>
      </c>
      <c r="N33" s="53">
        <v>94.99</v>
      </c>
      <c r="O33" s="11" t="s">
        <v>998</v>
      </c>
      <c r="P33" s="6">
        <v>31.663333333333334</v>
      </c>
      <c r="Q33" s="6">
        <v>2.5672972972972969</v>
      </c>
    </row>
    <row r="34" spans="1:17" x14ac:dyDescent="0.25">
      <c r="A34" t="s">
        <v>23</v>
      </c>
      <c r="B34" t="s">
        <v>18</v>
      </c>
      <c r="D34" s="44" t="s">
        <v>917</v>
      </c>
      <c r="E34" s="42" t="s">
        <v>25</v>
      </c>
      <c r="F34" t="s">
        <v>21</v>
      </c>
      <c r="G34" t="s">
        <v>917</v>
      </c>
      <c r="H34" s="5">
        <v>53</v>
      </c>
      <c r="I34" s="5" t="s">
        <v>9</v>
      </c>
      <c r="J34">
        <v>53</v>
      </c>
      <c r="K34" s="50">
        <v>3333</v>
      </c>
      <c r="L34" s="50">
        <v>83.325000000000003</v>
      </c>
      <c r="M34" s="52">
        <v>40</v>
      </c>
      <c r="N34" s="55">
        <v>86.99</v>
      </c>
      <c r="O34" s="16" t="s">
        <v>999</v>
      </c>
      <c r="P34" s="6">
        <v>26.099609960996098</v>
      </c>
      <c r="Q34" s="6">
        <v>2.17475</v>
      </c>
    </row>
    <row r="35" spans="1:17" x14ac:dyDescent="0.25">
      <c r="A35" t="s">
        <v>23</v>
      </c>
      <c r="B35" t="s">
        <v>18</v>
      </c>
      <c r="D35" s="42" t="s">
        <v>917</v>
      </c>
      <c r="E35" s="42" t="s">
        <v>25</v>
      </c>
      <c r="F35" t="s">
        <v>21</v>
      </c>
      <c r="G35" t="s">
        <v>917</v>
      </c>
      <c r="H35" s="5">
        <v>53</v>
      </c>
      <c r="I35" s="5" t="s">
        <v>9</v>
      </c>
      <c r="J35">
        <v>53</v>
      </c>
      <c r="K35" s="49">
        <v>3340</v>
      </c>
      <c r="L35" s="49">
        <v>83.5</v>
      </c>
      <c r="M35" s="51">
        <v>40</v>
      </c>
      <c r="N35" s="53">
        <v>199</v>
      </c>
      <c r="O35" s="11" t="s">
        <v>1000</v>
      </c>
      <c r="P35" s="6">
        <v>59.580838323353291</v>
      </c>
      <c r="Q35" s="6">
        <v>4.9749999999999996</v>
      </c>
    </row>
    <row r="36" spans="1:17" x14ac:dyDescent="0.25">
      <c r="A36" t="s">
        <v>23</v>
      </c>
      <c r="B36" t="s">
        <v>18</v>
      </c>
      <c r="D36" s="44" t="s">
        <v>917</v>
      </c>
      <c r="E36" s="42" t="s">
        <v>25</v>
      </c>
      <c r="F36" t="s">
        <v>21</v>
      </c>
      <c r="G36" t="s">
        <v>917</v>
      </c>
      <c r="H36" s="5">
        <v>53</v>
      </c>
      <c r="I36" s="5" t="s">
        <v>9</v>
      </c>
      <c r="J36">
        <v>53</v>
      </c>
      <c r="K36" s="50">
        <v>3340</v>
      </c>
      <c r="L36" s="50">
        <v>83.5</v>
      </c>
      <c r="M36" s="52">
        <v>40</v>
      </c>
      <c r="N36" s="55">
        <v>185</v>
      </c>
      <c r="O36" s="16" t="s">
        <v>1001</v>
      </c>
      <c r="P36" s="6">
        <v>55.389221556886227</v>
      </c>
      <c r="Q36" s="6">
        <v>4.625</v>
      </c>
    </row>
    <row r="37" spans="1:17" x14ac:dyDescent="0.25">
      <c r="A37" t="s">
        <v>23</v>
      </c>
      <c r="B37" t="s">
        <v>18</v>
      </c>
      <c r="D37" s="42" t="s">
        <v>917</v>
      </c>
      <c r="E37" s="42" t="s">
        <v>25</v>
      </c>
      <c r="F37" t="s">
        <v>21</v>
      </c>
      <c r="G37" t="s">
        <v>917</v>
      </c>
      <c r="H37" s="5">
        <v>53</v>
      </c>
      <c r="I37" s="5" t="s">
        <v>9</v>
      </c>
      <c r="J37">
        <v>53</v>
      </c>
      <c r="K37" s="49">
        <v>3389</v>
      </c>
      <c r="L37" s="49">
        <v>82.658536585365852</v>
      </c>
      <c r="M37" s="51">
        <v>41</v>
      </c>
      <c r="N37" s="53">
        <v>335</v>
      </c>
      <c r="O37" s="11" t="s">
        <v>1002</v>
      </c>
      <c r="P37" s="6">
        <v>98.849218058424313</v>
      </c>
      <c r="Q37" s="6">
        <v>8.1707317073170724</v>
      </c>
    </row>
    <row r="38" spans="1:17" x14ac:dyDescent="0.25">
      <c r="A38" t="s">
        <v>23</v>
      </c>
      <c r="B38" t="s">
        <v>18</v>
      </c>
      <c r="D38" s="44" t="s">
        <v>917</v>
      </c>
      <c r="E38" s="42" t="s">
        <v>25</v>
      </c>
      <c r="F38" t="s">
        <v>21</v>
      </c>
      <c r="G38" t="s">
        <v>917</v>
      </c>
      <c r="H38" s="5">
        <v>53</v>
      </c>
      <c r="I38" s="5" t="s">
        <v>9</v>
      </c>
      <c r="J38">
        <v>53</v>
      </c>
      <c r="K38" s="50">
        <v>3389</v>
      </c>
      <c r="L38" s="50">
        <v>82.658536585365852</v>
      </c>
      <c r="M38" s="52">
        <v>41</v>
      </c>
      <c r="N38" s="55">
        <v>272.6775956284153</v>
      </c>
      <c r="O38" s="16" t="s">
        <v>1003</v>
      </c>
      <c r="P38" s="6">
        <v>80.459603313194251</v>
      </c>
      <c r="Q38" s="6">
        <v>6.6506730641076901</v>
      </c>
    </row>
    <row r="39" spans="1:17" x14ac:dyDescent="0.25">
      <c r="A39" t="s">
        <v>23</v>
      </c>
      <c r="B39" t="s">
        <v>18</v>
      </c>
      <c r="D39" s="7" t="s">
        <v>917</v>
      </c>
      <c r="E39" s="7" t="s">
        <v>25</v>
      </c>
      <c r="F39" t="s">
        <v>21</v>
      </c>
      <c r="G39" t="s">
        <v>917</v>
      </c>
      <c r="H39" s="5">
        <v>53</v>
      </c>
      <c r="I39" s="5" t="s">
        <v>9</v>
      </c>
      <c r="J39">
        <v>53</v>
      </c>
      <c r="K39" s="8">
        <v>3389</v>
      </c>
      <c r="L39" s="8">
        <v>82.658536585365852</v>
      </c>
      <c r="M39" s="9">
        <v>41</v>
      </c>
      <c r="N39" s="10">
        <v>317.23</v>
      </c>
      <c r="O39" s="11" t="s">
        <v>1004</v>
      </c>
      <c r="P39" s="6">
        <v>93.605783416937143</v>
      </c>
      <c r="Q39" s="6">
        <v>7.7373170731707326</v>
      </c>
    </row>
    <row r="40" spans="1:17" x14ac:dyDescent="0.25">
      <c r="A40" t="s">
        <v>23</v>
      </c>
      <c r="B40" t="s">
        <v>18</v>
      </c>
      <c r="D40" s="12" t="s">
        <v>917</v>
      </c>
      <c r="E40" s="7" t="s">
        <v>25</v>
      </c>
      <c r="F40" t="s">
        <v>21</v>
      </c>
      <c r="G40" t="s">
        <v>917</v>
      </c>
      <c r="H40" s="5">
        <v>53</v>
      </c>
      <c r="I40" s="5" t="s">
        <v>9</v>
      </c>
      <c r="J40">
        <v>53</v>
      </c>
      <c r="K40" s="13">
        <v>3431</v>
      </c>
      <c r="L40" s="13">
        <v>85.775000000000006</v>
      </c>
      <c r="M40" s="14">
        <v>40</v>
      </c>
      <c r="N40" s="15">
        <v>279</v>
      </c>
      <c r="O40" s="16" t="s">
        <v>1005</v>
      </c>
      <c r="P40" s="6">
        <v>81.317400174876127</v>
      </c>
      <c r="Q40" s="6">
        <v>6.9749999999999996</v>
      </c>
    </row>
    <row r="41" spans="1:17" x14ac:dyDescent="0.25">
      <c r="A41" t="s">
        <v>23</v>
      </c>
      <c r="B41" t="s">
        <v>18</v>
      </c>
      <c r="D41" s="7" t="s">
        <v>917</v>
      </c>
      <c r="E41" s="7" t="s">
        <v>25</v>
      </c>
      <c r="F41" t="s">
        <v>21</v>
      </c>
      <c r="G41" t="s">
        <v>917</v>
      </c>
      <c r="H41" s="5">
        <v>53</v>
      </c>
      <c r="I41" s="5" t="s">
        <v>9</v>
      </c>
      <c r="J41">
        <v>53</v>
      </c>
      <c r="K41" s="8">
        <v>3511</v>
      </c>
      <c r="L41" s="8">
        <v>87.775000000000006</v>
      </c>
      <c r="M41" s="9">
        <v>40</v>
      </c>
      <c r="N41" s="10">
        <v>84.95</v>
      </c>
      <c r="O41" s="11" t="s">
        <v>1006</v>
      </c>
      <c r="P41" s="6">
        <v>24.195385929934496</v>
      </c>
      <c r="Q41" s="6">
        <v>2.1237500000000002</v>
      </c>
    </row>
    <row r="42" spans="1:17" x14ac:dyDescent="0.25">
      <c r="A42" t="s">
        <v>23</v>
      </c>
      <c r="B42" t="s">
        <v>18</v>
      </c>
      <c r="D42" s="12" t="s">
        <v>917</v>
      </c>
      <c r="E42" s="7" t="s">
        <v>20</v>
      </c>
      <c r="F42" t="s">
        <v>21</v>
      </c>
      <c r="G42" t="s">
        <v>917</v>
      </c>
      <c r="H42" s="5">
        <v>53</v>
      </c>
      <c r="I42" s="5" t="s">
        <v>9</v>
      </c>
      <c r="J42">
        <v>53</v>
      </c>
      <c r="K42" s="13">
        <v>3600</v>
      </c>
      <c r="L42" s="13">
        <v>100</v>
      </c>
      <c r="M42" s="14">
        <v>36</v>
      </c>
      <c r="N42" s="15">
        <v>99.99</v>
      </c>
      <c r="O42" s="16" t="s">
        <v>1007</v>
      </c>
      <c r="P42" s="6">
        <v>27.774999999999999</v>
      </c>
      <c r="Q42" s="6">
        <v>2.7774999999999999</v>
      </c>
    </row>
    <row r="43" spans="1:17" x14ac:dyDescent="0.25">
      <c r="A43" t="s">
        <v>23</v>
      </c>
      <c r="B43" t="s">
        <v>18</v>
      </c>
      <c r="D43" s="7" t="s">
        <v>917</v>
      </c>
      <c r="E43" s="7" t="s">
        <v>20</v>
      </c>
      <c r="F43" t="s">
        <v>21</v>
      </c>
      <c r="G43" t="s">
        <v>917</v>
      </c>
      <c r="H43" s="5">
        <v>53</v>
      </c>
      <c r="I43" s="5" t="s">
        <v>9</v>
      </c>
      <c r="J43">
        <v>53</v>
      </c>
      <c r="K43" s="8">
        <v>3692</v>
      </c>
      <c r="L43" s="8">
        <v>92.3</v>
      </c>
      <c r="M43" s="9">
        <v>40</v>
      </c>
      <c r="N43" s="10">
        <v>149</v>
      </c>
      <c r="O43" s="11" t="s">
        <v>1008</v>
      </c>
      <c r="P43" s="6">
        <v>40.357529794149514</v>
      </c>
      <c r="Q43" s="6">
        <v>3.7250000000000001</v>
      </c>
    </row>
    <row r="44" spans="1:17" x14ac:dyDescent="0.25">
      <c r="A44" t="s">
        <v>23</v>
      </c>
      <c r="B44" t="s">
        <v>18</v>
      </c>
      <c r="D44" s="12" t="s">
        <v>917</v>
      </c>
      <c r="E44" s="7" t="s">
        <v>20</v>
      </c>
      <c r="F44" t="s">
        <v>21</v>
      </c>
      <c r="G44" t="s">
        <v>917</v>
      </c>
      <c r="H44" s="5">
        <v>53</v>
      </c>
      <c r="I44" s="5" t="s">
        <v>9</v>
      </c>
      <c r="J44">
        <v>53</v>
      </c>
      <c r="K44" s="13">
        <v>3700</v>
      </c>
      <c r="L44" s="13">
        <v>102.77777777777777</v>
      </c>
      <c r="M44" s="14">
        <v>36</v>
      </c>
      <c r="N44" s="15">
        <v>129.99</v>
      </c>
      <c r="O44" s="16" t="s">
        <v>1009</v>
      </c>
      <c r="P44" s="6">
        <v>35.132432432432438</v>
      </c>
      <c r="Q44" s="6">
        <v>3.6108333333333338</v>
      </c>
    </row>
    <row r="45" spans="1:17" x14ac:dyDescent="0.25">
      <c r="A45" t="s">
        <v>23</v>
      </c>
      <c r="B45" t="s">
        <v>18</v>
      </c>
      <c r="D45" s="7" t="s">
        <v>917</v>
      </c>
      <c r="E45" s="7" t="s">
        <v>37</v>
      </c>
      <c r="F45" t="s">
        <v>21</v>
      </c>
      <c r="G45" t="s">
        <v>917</v>
      </c>
      <c r="H45" s="5">
        <v>53</v>
      </c>
      <c r="I45" s="5" t="s">
        <v>9</v>
      </c>
      <c r="J45">
        <v>53</v>
      </c>
      <c r="K45" s="8">
        <v>3718</v>
      </c>
      <c r="L45" s="8">
        <v>86.465116279069761</v>
      </c>
      <c r="M45" s="9">
        <v>43</v>
      </c>
      <c r="N45" s="10">
        <v>225</v>
      </c>
      <c r="O45" s="11" t="s">
        <v>1010</v>
      </c>
      <c r="P45" s="6">
        <v>60.516406670252827</v>
      </c>
      <c r="Q45" s="6">
        <v>5.2325581395348841</v>
      </c>
    </row>
    <row r="46" spans="1:17" x14ac:dyDescent="0.25">
      <c r="A46" t="s">
        <v>23</v>
      </c>
      <c r="B46" t="s">
        <v>18</v>
      </c>
      <c r="D46" s="12" t="s">
        <v>917</v>
      </c>
      <c r="E46" s="7" t="s">
        <v>37</v>
      </c>
      <c r="F46" t="s">
        <v>21</v>
      </c>
      <c r="G46" t="s">
        <v>917</v>
      </c>
      <c r="H46" s="5">
        <v>53</v>
      </c>
      <c r="I46" s="5" t="s">
        <v>9</v>
      </c>
      <c r="J46">
        <v>53</v>
      </c>
      <c r="K46" s="13">
        <v>3718</v>
      </c>
      <c r="L46" s="13">
        <v>86.465116279069761</v>
      </c>
      <c r="M46" s="14">
        <v>43</v>
      </c>
      <c r="N46" s="15">
        <v>275</v>
      </c>
      <c r="O46" s="16" t="s">
        <v>1011</v>
      </c>
      <c r="P46" s="6">
        <v>73.964497041420117</v>
      </c>
      <c r="Q46" s="6">
        <v>6.3953488372093021</v>
      </c>
    </row>
    <row r="47" spans="1:17" x14ac:dyDescent="0.25">
      <c r="A47" t="s">
        <v>23</v>
      </c>
      <c r="B47" t="s">
        <v>18</v>
      </c>
      <c r="D47" s="7" t="s">
        <v>917</v>
      </c>
      <c r="E47" s="7" t="s">
        <v>37</v>
      </c>
      <c r="F47" t="s">
        <v>21</v>
      </c>
      <c r="G47" t="s">
        <v>917</v>
      </c>
      <c r="H47" s="5">
        <v>53</v>
      </c>
      <c r="I47" s="5" t="s">
        <v>9</v>
      </c>
      <c r="J47">
        <v>53</v>
      </c>
      <c r="K47" s="8">
        <v>3820</v>
      </c>
      <c r="L47" s="8">
        <v>76.400000000000006</v>
      </c>
      <c r="M47" s="9">
        <v>50</v>
      </c>
      <c r="N47" s="10">
        <v>339.99</v>
      </c>
      <c r="O47" s="11" t="s">
        <v>1012</v>
      </c>
      <c r="P47" s="6">
        <v>89.002617801047123</v>
      </c>
      <c r="Q47" s="6">
        <v>6.7998000000000003</v>
      </c>
    </row>
    <row r="48" spans="1:17" x14ac:dyDescent="0.25">
      <c r="A48" t="s">
        <v>23</v>
      </c>
      <c r="B48" t="s">
        <v>18</v>
      </c>
      <c r="D48" s="12" t="s">
        <v>917</v>
      </c>
      <c r="E48" s="7" t="s">
        <v>20</v>
      </c>
      <c r="F48" t="s">
        <v>21</v>
      </c>
      <c r="G48" t="s">
        <v>917</v>
      </c>
      <c r="H48" s="5">
        <v>53</v>
      </c>
      <c r="I48" s="5" t="s">
        <v>9</v>
      </c>
      <c r="J48">
        <v>53</v>
      </c>
      <c r="K48" s="13">
        <v>3910</v>
      </c>
      <c r="L48" s="13">
        <v>118.48484848484848</v>
      </c>
      <c r="M48" s="14">
        <v>33</v>
      </c>
      <c r="N48" s="15">
        <v>319.95999999999998</v>
      </c>
      <c r="O48" s="16" t="s">
        <v>1013</v>
      </c>
      <c r="P48" s="6">
        <v>81.831202046035813</v>
      </c>
      <c r="Q48" s="6">
        <v>9.6957575757575754</v>
      </c>
    </row>
    <row r="49" spans="1:17" x14ac:dyDescent="0.25">
      <c r="A49" t="s">
        <v>23</v>
      </c>
      <c r="B49" t="s">
        <v>18</v>
      </c>
      <c r="D49" s="7" t="s">
        <v>917</v>
      </c>
      <c r="E49" s="7" t="s">
        <v>37</v>
      </c>
      <c r="F49" t="s">
        <v>21</v>
      </c>
      <c r="G49" t="s">
        <v>917</v>
      </c>
      <c r="H49" s="5">
        <v>53</v>
      </c>
      <c r="I49" s="5" t="s">
        <v>9</v>
      </c>
      <c r="J49">
        <v>53</v>
      </c>
      <c r="K49" s="8">
        <v>4000</v>
      </c>
      <c r="L49" s="8">
        <v>88.888888888888886</v>
      </c>
      <c r="M49" s="9">
        <v>45</v>
      </c>
      <c r="N49" s="10">
        <v>89.99</v>
      </c>
      <c r="O49" s="11" t="s">
        <v>1014</v>
      </c>
      <c r="P49" s="6">
        <v>22.497499999999999</v>
      </c>
      <c r="Q49" s="6">
        <v>1.9997777777777777</v>
      </c>
    </row>
    <row r="50" spans="1:17" x14ac:dyDescent="0.25">
      <c r="A50" t="s">
        <v>23</v>
      </c>
      <c r="B50" t="s">
        <v>18</v>
      </c>
      <c r="D50" s="12" t="s">
        <v>917</v>
      </c>
      <c r="E50" s="7" t="s">
        <v>20</v>
      </c>
      <c r="F50" t="s">
        <v>21</v>
      </c>
      <c r="G50" t="s">
        <v>917</v>
      </c>
      <c r="H50" s="5">
        <v>53</v>
      </c>
      <c r="I50" s="5" t="s">
        <v>9</v>
      </c>
      <c r="J50">
        <v>53</v>
      </c>
      <c r="K50" s="13">
        <v>4015</v>
      </c>
      <c r="L50" s="13">
        <v>102.94871794871794</v>
      </c>
      <c r="M50" s="14">
        <v>39</v>
      </c>
      <c r="N50" s="15">
        <v>122.95081967213115</v>
      </c>
      <c r="O50" s="12" t="s">
        <v>1015</v>
      </c>
      <c r="P50" s="6">
        <v>30.62286915868771</v>
      </c>
      <c r="Q50" s="6">
        <v>3.1525851197982346</v>
      </c>
    </row>
    <row r="51" spans="1:17" x14ac:dyDescent="0.25">
      <c r="A51" t="s">
        <v>23</v>
      </c>
      <c r="B51" t="s">
        <v>18</v>
      </c>
      <c r="D51" s="7" t="s">
        <v>917</v>
      </c>
      <c r="E51" s="7" t="s">
        <v>37</v>
      </c>
      <c r="F51" t="s">
        <v>21</v>
      </c>
      <c r="G51" t="s">
        <v>917</v>
      </c>
      <c r="H51" s="5">
        <v>53</v>
      </c>
      <c r="I51" s="5" t="s">
        <v>9</v>
      </c>
      <c r="J51">
        <v>53</v>
      </c>
      <c r="K51" s="8">
        <v>4050</v>
      </c>
      <c r="L51" s="8">
        <v>90</v>
      </c>
      <c r="M51" s="9">
        <v>45</v>
      </c>
      <c r="N51" s="10">
        <v>99.99</v>
      </c>
      <c r="O51" s="7" t="s">
        <v>1016</v>
      </c>
      <c r="P51" s="6">
        <v>24.68888888888889</v>
      </c>
      <c r="Q51" s="6">
        <v>2.222</v>
      </c>
    </row>
    <row r="52" spans="1:17" x14ac:dyDescent="0.25">
      <c r="A52" t="s">
        <v>23</v>
      </c>
      <c r="B52" t="s">
        <v>18</v>
      </c>
      <c r="D52" s="12" t="s">
        <v>917</v>
      </c>
      <c r="E52" s="7" t="s">
        <v>25</v>
      </c>
      <c r="F52" t="s">
        <v>21</v>
      </c>
      <c r="G52" t="s">
        <v>917</v>
      </c>
      <c r="H52" s="5">
        <v>53</v>
      </c>
      <c r="I52" s="5" t="s">
        <v>9</v>
      </c>
      <c r="J52">
        <v>53</v>
      </c>
      <c r="K52" s="13">
        <v>4200</v>
      </c>
      <c r="L52" s="13">
        <v>93.333333333333329</v>
      </c>
      <c r="M52" s="14">
        <v>45</v>
      </c>
      <c r="N52" s="15">
        <v>137.82</v>
      </c>
      <c r="O52" s="16" t="s">
        <v>1017</v>
      </c>
      <c r="P52" s="6">
        <v>32.81428571428571</v>
      </c>
      <c r="Q52" s="6">
        <v>3.0626666666666664</v>
      </c>
    </row>
    <row r="53" spans="1:17" x14ac:dyDescent="0.25">
      <c r="A53" t="s">
        <v>23</v>
      </c>
      <c r="B53" t="s">
        <v>18</v>
      </c>
      <c r="D53" s="7" t="s">
        <v>917</v>
      </c>
      <c r="E53" s="7" t="s">
        <v>25</v>
      </c>
      <c r="F53" t="s">
        <v>21</v>
      </c>
      <c r="G53" t="s">
        <v>917</v>
      </c>
      <c r="H53" s="5">
        <v>53</v>
      </c>
      <c r="I53" s="5" t="s">
        <v>9</v>
      </c>
      <c r="J53">
        <v>53</v>
      </c>
      <c r="K53" s="8">
        <v>4212</v>
      </c>
      <c r="L53" s="8">
        <v>70.2</v>
      </c>
      <c r="M53" s="9">
        <v>60</v>
      </c>
      <c r="N53" s="10">
        <v>289</v>
      </c>
      <c r="O53" s="11" t="s">
        <v>1018</v>
      </c>
      <c r="P53" s="6">
        <v>68.613485280151949</v>
      </c>
      <c r="Q53" s="6">
        <v>4.8166666666666664</v>
      </c>
    </row>
    <row r="54" spans="1:17" x14ac:dyDescent="0.25">
      <c r="A54" t="s">
        <v>23</v>
      </c>
      <c r="B54" t="s">
        <v>18</v>
      </c>
      <c r="D54" s="7" t="s">
        <v>917</v>
      </c>
      <c r="E54" s="7" t="s">
        <v>37</v>
      </c>
      <c r="F54" t="s">
        <v>21</v>
      </c>
      <c r="G54" t="s">
        <v>917</v>
      </c>
      <c r="H54" s="5">
        <v>53</v>
      </c>
      <c r="I54" s="5" t="s">
        <v>9</v>
      </c>
      <c r="J54">
        <v>53</v>
      </c>
      <c r="K54" s="8">
        <v>4500</v>
      </c>
      <c r="L54" s="8">
        <v>90</v>
      </c>
      <c r="M54" s="9">
        <v>50</v>
      </c>
      <c r="N54" s="10">
        <v>88.99</v>
      </c>
      <c r="O54" s="7" t="s">
        <v>1020</v>
      </c>
      <c r="P54" s="6">
        <v>19.775555555555552</v>
      </c>
      <c r="Q54" s="6">
        <v>1.7797999999999998</v>
      </c>
    </row>
    <row r="55" spans="1:17" x14ac:dyDescent="0.25">
      <c r="A55" t="s">
        <v>23</v>
      </c>
      <c r="B55" t="s">
        <v>18</v>
      </c>
      <c r="D55" s="12" t="s">
        <v>917</v>
      </c>
      <c r="E55" s="7" t="s">
        <v>25</v>
      </c>
      <c r="F55" t="s">
        <v>21</v>
      </c>
      <c r="G55" t="s">
        <v>917</v>
      </c>
      <c r="H55" s="5">
        <v>53</v>
      </c>
      <c r="I55" s="5" t="s">
        <v>9</v>
      </c>
      <c r="J55">
        <v>53</v>
      </c>
      <c r="K55" s="13">
        <v>4688</v>
      </c>
      <c r="L55" s="13">
        <v>90.15384615384616</v>
      </c>
      <c r="M55" s="14">
        <v>52</v>
      </c>
      <c r="N55" s="15">
        <v>562</v>
      </c>
      <c r="O55" s="16" t="s">
        <v>1021</v>
      </c>
      <c r="P55" s="6">
        <v>119.88054607508532</v>
      </c>
      <c r="Q55" s="6">
        <v>10.807692307692308</v>
      </c>
    </row>
    <row r="56" spans="1:17" x14ac:dyDescent="0.25">
      <c r="A56" t="s">
        <v>23</v>
      </c>
      <c r="B56" t="s">
        <v>18</v>
      </c>
      <c r="D56" s="7" t="s">
        <v>917</v>
      </c>
      <c r="E56" s="7" t="s">
        <v>25</v>
      </c>
      <c r="F56" t="s">
        <v>21</v>
      </c>
      <c r="G56" t="s">
        <v>917</v>
      </c>
      <c r="H56" s="5">
        <v>53</v>
      </c>
      <c r="I56" s="5" t="s">
        <v>9</v>
      </c>
      <c r="J56">
        <v>53</v>
      </c>
      <c r="K56" s="8">
        <v>4978</v>
      </c>
      <c r="L56" s="8">
        <v>82.966666666666669</v>
      </c>
      <c r="M56" s="9">
        <v>60</v>
      </c>
      <c r="N56" s="10">
        <v>100.86</v>
      </c>
      <c r="O56" s="11" t="s">
        <v>1022</v>
      </c>
      <c r="P56" s="6">
        <v>20.261149055845721</v>
      </c>
      <c r="Q56" s="6">
        <v>1.681</v>
      </c>
    </row>
    <row r="57" spans="1:17" x14ac:dyDescent="0.25">
      <c r="A57" t="s">
        <v>23</v>
      </c>
      <c r="B57" t="s">
        <v>18</v>
      </c>
      <c r="D57" s="12" t="s">
        <v>917</v>
      </c>
      <c r="E57" s="7" t="s">
        <v>20</v>
      </c>
      <c r="F57" t="s">
        <v>21</v>
      </c>
      <c r="G57" t="s">
        <v>917</v>
      </c>
      <c r="H57" s="5">
        <v>53</v>
      </c>
      <c r="I57" s="5" t="s">
        <v>9</v>
      </c>
      <c r="J57">
        <v>53</v>
      </c>
      <c r="K57" s="13">
        <v>4995</v>
      </c>
      <c r="L57" s="13">
        <v>96.057692307692307</v>
      </c>
      <c r="M57" s="14">
        <v>52</v>
      </c>
      <c r="N57" s="15">
        <v>163.93442622950818</v>
      </c>
      <c r="O57" s="12" t="s">
        <v>1023</v>
      </c>
      <c r="P57" s="6">
        <v>32.819704950852483</v>
      </c>
      <c r="Q57" s="6">
        <v>3.1525851197982342</v>
      </c>
    </row>
    <row r="58" spans="1:17" x14ac:dyDescent="0.25">
      <c r="A58" t="s">
        <v>23</v>
      </c>
      <c r="B58" t="s">
        <v>18</v>
      </c>
      <c r="D58" s="7" t="s">
        <v>917</v>
      </c>
      <c r="E58" s="7" t="s">
        <v>37</v>
      </c>
      <c r="F58" t="s">
        <v>21</v>
      </c>
      <c r="G58" t="s">
        <v>917</v>
      </c>
      <c r="H58" s="5">
        <v>54</v>
      </c>
      <c r="I58" s="5" t="s">
        <v>9</v>
      </c>
      <c r="J58">
        <v>54</v>
      </c>
      <c r="K58" s="8">
        <v>5366</v>
      </c>
      <c r="L58" s="8">
        <v>89.433333333333337</v>
      </c>
      <c r="M58" s="9">
        <v>60</v>
      </c>
      <c r="N58" s="10">
        <v>318.97000000000003</v>
      </c>
      <c r="O58" s="11" t="s">
        <v>1024</v>
      </c>
      <c r="P58" s="6">
        <v>59.44278792396571</v>
      </c>
      <c r="Q58" s="6">
        <v>5.3161666666666667</v>
      </c>
    </row>
    <row r="59" spans="1:17" x14ac:dyDescent="0.25">
      <c r="A59" t="s">
        <v>23</v>
      </c>
      <c r="B59" t="s">
        <v>18</v>
      </c>
      <c r="D59" s="12" t="s">
        <v>917</v>
      </c>
      <c r="E59" s="7" t="s">
        <v>25</v>
      </c>
      <c r="F59" t="s">
        <v>21</v>
      </c>
      <c r="G59" t="s">
        <v>917</v>
      </c>
      <c r="H59" s="5">
        <v>54</v>
      </c>
      <c r="I59" s="5" t="s">
        <v>9</v>
      </c>
      <c r="J59">
        <v>54</v>
      </c>
      <c r="K59" s="13">
        <v>5400</v>
      </c>
      <c r="L59" s="13">
        <v>90</v>
      </c>
      <c r="M59" s="14">
        <v>60</v>
      </c>
      <c r="N59" s="15">
        <v>138.99</v>
      </c>
      <c r="O59" s="16" t="s">
        <v>1025</v>
      </c>
      <c r="P59" s="6">
        <v>25.738888888888891</v>
      </c>
      <c r="Q59" s="6">
        <v>2.3165</v>
      </c>
    </row>
    <row r="60" spans="1:17" x14ac:dyDescent="0.25">
      <c r="A60" t="s">
        <v>23</v>
      </c>
      <c r="B60" t="s">
        <v>18</v>
      </c>
      <c r="D60" s="7" t="s">
        <v>917</v>
      </c>
      <c r="E60" s="7" t="s">
        <v>25</v>
      </c>
      <c r="F60" t="s">
        <v>21</v>
      </c>
      <c r="G60" t="s">
        <v>917</v>
      </c>
      <c r="H60" s="5">
        <v>54</v>
      </c>
      <c r="I60" s="5" t="s">
        <v>9</v>
      </c>
      <c r="J60">
        <v>54</v>
      </c>
      <c r="K60" s="8">
        <v>5519</v>
      </c>
      <c r="L60" s="8">
        <v>106.13461538461539</v>
      </c>
      <c r="M60" s="9">
        <v>52</v>
      </c>
      <c r="N60" s="10">
        <v>519</v>
      </c>
      <c r="O60" s="11" t="s">
        <v>1026</v>
      </c>
      <c r="P60" s="6">
        <v>94.038775140423979</v>
      </c>
      <c r="Q60" s="6">
        <v>9.9807692307692299</v>
      </c>
    </row>
    <row r="61" spans="1:17" x14ac:dyDescent="0.25">
      <c r="A61" t="s">
        <v>23</v>
      </c>
      <c r="B61" t="s">
        <v>18</v>
      </c>
      <c r="D61" s="12" t="s">
        <v>917</v>
      </c>
      <c r="E61" s="7" t="s">
        <v>37</v>
      </c>
      <c r="F61" t="s">
        <v>21</v>
      </c>
      <c r="G61" t="s">
        <v>917</v>
      </c>
      <c r="H61" s="5">
        <v>54</v>
      </c>
      <c r="I61" s="5" t="s">
        <v>9</v>
      </c>
      <c r="J61">
        <v>54</v>
      </c>
      <c r="K61" s="13">
        <v>5928</v>
      </c>
      <c r="L61" s="13">
        <v>84.685714285714283</v>
      </c>
      <c r="M61" s="14">
        <v>70</v>
      </c>
      <c r="N61" s="15">
        <v>122.99</v>
      </c>
      <c r="O61" s="16" t="s">
        <v>1027</v>
      </c>
      <c r="P61" s="6">
        <v>20.747300944669362</v>
      </c>
      <c r="Q61" s="6">
        <v>1.7569999999999999</v>
      </c>
    </row>
    <row r="62" spans="1:17" x14ac:dyDescent="0.25">
      <c r="A62" t="s">
        <v>23</v>
      </c>
      <c r="B62" t="s">
        <v>18</v>
      </c>
      <c r="D62" s="7" t="s">
        <v>917</v>
      </c>
      <c r="E62" s="7" t="s">
        <v>37</v>
      </c>
      <c r="F62" t="s">
        <v>21</v>
      </c>
      <c r="G62" t="s">
        <v>917</v>
      </c>
      <c r="H62" s="5">
        <v>54</v>
      </c>
      <c r="I62" s="5" t="s">
        <v>9</v>
      </c>
      <c r="J62">
        <v>54</v>
      </c>
      <c r="K62" s="8">
        <v>6300</v>
      </c>
      <c r="L62" s="8">
        <v>90</v>
      </c>
      <c r="M62" s="9">
        <v>70</v>
      </c>
      <c r="N62" s="10">
        <v>109.99</v>
      </c>
      <c r="O62" s="7" t="s">
        <v>1028</v>
      </c>
      <c r="P62" s="6">
        <v>17.458730158730155</v>
      </c>
      <c r="Q62" s="6">
        <v>1.5712857142857142</v>
      </c>
    </row>
    <row r="63" spans="1:17" x14ac:dyDescent="0.25">
      <c r="A63" t="s">
        <v>23</v>
      </c>
      <c r="B63" t="s">
        <v>18</v>
      </c>
      <c r="D63" s="12" t="s">
        <v>917</v>
      </c>
      <c r="E63" s="7" t="s">
        <v>20</v>
      </c>
      <c r="F63" t="s">
        <v>21</v>
      </c>
      <c r="G63" t="s">
        <v>917</v>
      </c>
      <c r="H63" s="5">
        <v>54</v>
      </c>
      <c r="I63" s="5" t="s">
        <v>9</v>
      </c>
      <c r="J63">
        <v>54</v>
      </c>
      <c r="K63" s="13">
        <v>6400</v>
      </c>
      <c r="L63" s="13">
        <v>95.522388059701498</v>
      </c>
      <c r="M63" s="14">
        <v>67</v>
      </c>
      <c r="N63" s="15">
        <v>169.99</v>
      </c>
      <c r="O63" s="16" t="s">
        <v>1029</v>
      </c>
      <c r="P63" s="6">
        <v>26.560937500000001</v>
      </c>
      <c r="Q63" s="6">
        <v>2.5371641791044777</v>
      </c>
    </row>
    <row r="64" spans="1:17" x14ac:dyDescent="0.25">
      <c r="A64" t="s">
        <v>23</v>
      </c>
      <c r="B64" t="s">
        <v>18</v>
      </c>
      <c r="D64" s="7" t="s">
        <v>917</v>
      </c>
      <c r="E64" s="7" t="s">
        <v>25</v>
      </c>
      <c r="F64" t="s">
        <v>21</v>
      </c>
      <c r="G64" t="s">
        <v>917</v>
      </c>
      <c r="H64" s="5">
        <v>54</v>
      </c>
      <c r="I64" s="5" t="s">
        <v>9</v>
      </c>
      <c r="J64">
        <v>54</v>
      </c>
      <c r="K64" s="8">
        <v>6600</v>
      </c>
      <c r="L64" s="8">
        <v>101.53846153846153</v>
      </c>
      <c r="M64" s="9">
        <v>65</v>
      </c>
      <c r="N64" s="10">
        <v>166.3</v>
      </c>
      <c r="O64" s="7" t="s">
        <v>1030</v>
      </c>
      <c r="P64" s="6">
        <v>25.196969696969699</v>
      </c>
      <c r="Q64" s="6">
        <v>2.5584615384615388</v>
      </c>
    </row>
    <row r="65" spans="1:17" x14ac:dyDescent="0.25">
      <c r="A65" t="s">
        <v>23</v>
      </c>
      <c r="B65" t="s">
        <v>18</v>
      </c>
      <c r="D65" s="12" t="s">
        <v>917</v>
      </c>
      <c r="E65" s="7" t="s">
        <v>20</v>
      </c>
      <c r="F65" t="s">
        <v>21</v>
      </c>
      <c r="G65" t="s">
        <v>917</v>
      </c>
      <c r="H65" s="5">
        <v>55</v>
      </c>
      <c r="I65" s="5" t="s">
        <v>9</v>
      </c>
      <c r="J65">
        <v>55</v>
      </c>
      <c r="K65" s="13">
        <v>7300</v>
      </c>
      <c r="L65" s="13">
        <v>108.95522388059702</v>
      </c>
      <c r="M65" s="14">
        <v>67</v>
      </c>
      <c r="N65" s="15">
        <v>289.99</v>
      </c>
      <c r="O65" s="16" t="s">
        <v>1031</v>
      </c>
      <c r="P65" s="6">
        <v>39.724657534246575</v>
      </c>
      <c r="Q65" s="6">
        <v>4.3282089552238805</v>
      </c>
    </row>
    <row r="66" spans="1:17" x14ac:dyDescent="0.25">
      <c r="A66" t="s">
        <v>23</v>
      </c>
      <c r="B66" t="s">
        <v>18</v>
      </c>
      <c r="D66" s="7" t="s">
        <v>917</v>
      </c>
      <c r="E66" s="7" t="s">
        <v>25</v>
      </c>
      <c r="F66" t="s">
        <v>21</v>
      </c>
      <c r="G66" t="s">
        <v>917</v>
      </c>
      <c r="H66" s="5">
        <v>55</v>
      </c>
      <c r="I66" s="5" t="s">
        <v>9</v>
      </c>
      <c r="J66">
        <v>55</v>
      </c>
      <c r="K66" s="8">
        <v>7401</v>
      </c>
      <c r="L66" s="8">
        <v>89.168674698795186</v>
      </c>
      <c r="M66" s="9">
        <v>83</v>
      </c>
      <c r="N66" s="10">
        <v>359</v>
      </c>
      <c r="O66" s="11" t="s">
        <v>1032</v>
      </c>
      <c r="P66" s="6">
        <v>48.506958519119038</v>
      </c>
      <c r="Q66" s="6">
        <v>4.3253012048192767</v>
      </c>
    </row>
    <row r="67" spans="1:17" x14ac:dyDescent="0.25">
      <c r="A67" t="s">
        <v>23</v>
      </c>
      <c r="B67" t="s">
        <v>18</v>
      </c>
      <c r="D67" s="12" t="s">
        <v>917</v>
      </c>
      <c r="E67" s="7" t="s">
        <v>25</v>
      </c>
      <c r="F67" t="s">
        <v>21</v>
      </c>
      <c r="G67" t="s">
        <v>917</v>
      </c>
      <c r="H67" s="5">
        <v>55</v>
      </c>
      <c r="I67" s="5" t="s">
        <v>9</v>
      </c>
      <c r="J67">
        <v>55</v>
      </c>
      <c r="K67" s="13">
        <v>7401</v>
      </c>
      <c r="L67" s="13">
        <v>89.168674698795186</v>
      </c>
      <c r="M67" s="14">
        <v>83</v>
      </c>
      <c r="N67" s="15">
        <v>369</v>
      </c>
      <c r="O67" s="16" t="s">
        <v>1033</v>
      </c>
      <c r="P67" s="6">
        <v>49.858127280097278</v>
      </c>
      <c r="Q67" s="6">
        <v>4.4457831325301207</v>
      </c>
    </row>
    <row r="68" spans="1:17" x14ac:dyDescent="0.25">
      <c r="A68" t="s">
        <v>23</v>
      </c>
      <c r="B68" t="s">
        <v>18</v>
      </c>
      <c r="D68" s="7" t="s">
        <v>917</v>
      </c>
      <c r="E68" s="7" t="s">
        <v>20</v>
      </c>
      <c r="F68" t="s">
        <v>21</v>
      </c>
      <c r="G68" t="s">
        <v>917</v>
      </c>
      <c r="H68" s="5">
        <v>55</v>
      </c>
      <c r="I68" s="5" t="s">
        <v>9</v>
      </c>
      <c r="J68">
        <v>55</v>
      </c>
      <c r="K68" s="8">
        <v>7500</v>
      </c>
      <c r="L68" s="8">
        <v>113.63636363636364</v>
      </c>
      <c r="M68" s="9">
        <v>66</v>
      </c>
      <c r="N68" s="10">
        <v>365.85</v>
      </c>
      <c r="O68" s="11" t="s">
        <v>1034</v>
      </c>
      <c r="P68" s="6">
        <v>48.78</v>
      </c>
      <c r="Q68" s="6">
        <v>5.5431818181818189</v>
      </c>
    </row>
    <row r="69" spans="1:17" x14ac:dyDescent="0.25">
      <c r="A69" t="s">
        <v>23</v>
      </c>
      <c r="B69" t="s">
        <v>18</v>
      </c>
      <c r="D69" s="12" t="s">
        <v>917</v>
      </c>
      <c r="E69" s="7" t="s">
        <v>25</v>
      </c>
      <c r="F69" t="s">
        <v>21</v>
      </c>
      <c r="G69" t="s">
        <v>917</v>
      </c>
      <c r="H69" s="5">
        <v>55</v>
      </c>
      <c r="I69" s="5" t="s">
        <v>9</v>
      </c>
      <c r="J69">
        <v>55</v>
      </c>
      <c r="K69" s="13">
        <v>7600</v>
      </c>
      <c r="L69" s="13">
        <v>92.682926829268297</v>
      </c>
      <c r="M69" s="14">
        <v>82</v>
      </c>
      <c r="N69" s="15">
        <v>336.61202185792348</v>
      </c>
      <c r="O69" s="16" t="s">
        <v>1035</v>
      </c>
      <c r="P69" s="6">
        <v>44.291055507621508</v>
      </c>
      <c r="Q69" s="6">
        <v>4.1050246568039448</v>
      </c>
    </row>
    <row r="70" spans="1:17" x14ac:dyDescent="0.25">
      <c r="A70" t="s">
        <v>23</v>
      </c>
      <c r="B70" t="s">
        <v>18</v>
      </c>
      <c r="D70" s="7" t="s">
        <v>917</v>
      </c>
      <c r="E70" s="7" t="s">
        <v>25</v>
      </c>
      <c r="F70" t="s">
        <v>21</v>
      </c>
      <c r="G70" t="s">
        <v>917</v>
      </c>
      <c r="H70" s="5">
        <v>55</v>
      </c>
      <c r="I70" s="5" t="s">
        <v>9</v>
      </c>
      <c r="J70">
        <v>55</v>
      </c>
      <c r="K70" s="8">
        <v>7600</v>
      </c>
      <c r="L70" s="8">
        <v>92.682926829268297</v>
      </c>
      <c r="M70" s="9">
        <v>82</v>
      </c>
      <c r="N70" s="10">
        <v>352.18579234972674</v>
      </c>
      <c r="O70" s="11" t="s">
        <v>1036</v>
      </c>
      <c r="P70" s="6">
        <v>46.340235835490361</v>
      </c>
      <c r="Q70" s="6">
        <v>4.2949486871917895</v>
      </c>
    </row>
    <row r="71" spans="1:17" x14ac:dyDescent="0.25">
      <c r="A71" t="s">
        <v>23</v>
      </c>
      <c r="B71" t="s">
        <v>18</v>
      </c>
      <c r="D71" s="12" t="s">
        <v>917</v>
      </c>
      <c r="E71" s="7" t="s">
        <v>25</v>
      </c>
      <c r="F71" t="s">
        <v>21</v>
      </c>
      <c r="G71" t="s">
        <v>917</v>
      </c>
      <c r="H71" s="5">
        <v>55</v>
      </c>
      <c r="I71" s="5" t="s">
        <v>9</v>
      </c>
      <c r="J71">
        <v>55</v>
      </c>
      <c r="K71" s="13">
        <v>8000</v>
      </c>
      <c r="L71" s="13">
        <v>80</v>
      </c>
      <c r="M71" s="14">
        <v>100</v>
      </c>
      <c r="N71" s="15">
        <v>289.99</v>
      </c>
      <c r="O71" s="12" t="s">
        <v>1037</v>
      </c>
      <c r="P71" s="6">
        <v>36.248750000000001</v>
      </c>
      <c r="Q71" s="6">
        <v>2.8999000000000001</v>
      </c>
    </row>
    <row r="72" spans="1:17" x14ac:dyDescent="0.25">
      <c r="A72" t="s">
        <v>23</v>
      </c>
      <c r="B72" t="s">
        <v>18</v>
      </c>
      <c r="D72" s="7" t="s">
        <v>917</v>
      </c>
      <c r="E72" s="7" t="s">
        <v>20</v>
      </c>
      <c r="F72" t="s">
        <v>21</v>
      </c>
      <c r="G72" t="s">
        <v>917</v>
      </c>
      <c r="H72" s="5">
        <v>55</v>
      </c>
      <c r="I72" s="5" t="s">
        <v>9</v>
      </c>
      <c r="J72">
        <v>55</v>
      </c>
      <c r="K72" s="8">
        <v>8000</v>
      </c>
      <c r="L72" s="8">
        <v>97.560975609756099</v>
      </c>
      <c r="M72" s="9">
        <v>82</v>
      </c>
      <c r="N72" s="10">
        <v>307.37704918032784</v>
      </c>
      <c r="O72" s="7" t="s">
        <v>1038</v>
      </c>
      <c r="P72" s="6">
        <v>38.422131147540981</v>
      </c>
      <c r="Q72" s="6">
        <v>3.7485005997600958</v>
      </c>
    </row>
    <row r="73" spans="1:17" x14ac:dyDescent="0.25">
      <c r="A73" t="s">
        <v>23</v>
      </c>
      <c r="B73" t="s">
        <v>18</v>
      </c>
      <c r="D73" s="12" t="s">
        <v>917</v>
      </c>
      <c r="E73" s="7" t="s">
        <v>20</v>
      </c>
      <c r="F73" t="s">
        <v>21</v>
      </c>
      <c r="G73" t="s">
        <v>917</v>
      </c>
      <c r="H73" s="5">
        <v>55</v>
      </c>
      <c r="I73" s="5" t="s">
        <v>9</v>
      </c>
      <c r="J73">
        <v>55</v>
      </c>
      <c r="K73" s="13">
        <v>8000</v>
      </c>
      <c r="L73" s="13">
        <v>97.560975609756099</v>
      </c>
      <c r="M73" s="14">
        <v>82</v>
      </c>
      <c r="N73" s="15">
        <v>322.6775956284153</v>
      </c>
      <c r="O73" s="12" t="s">
        <v>1039</v>
      </c>
      <c r="P73" s="6">
        <v>40.334699453551913</v>
      </c>
      <c r="Q73" s="6">
        <v>3.9350926296148208</v>
      </c>
    </row>
    <row r="74" spans="1:17" x14ac:dyDescent="0.25">
      <c r="A74" t="s">
        <v>23</v>
      </c>
      <c r="B74" t="s">
        <v>18</v>
      </c>
      <c r="D74" s="7" t="s">
        <v>917</v>
      </c>
      <c r="E74" s="7" t="s">
        <v>25</v>
      </c>
      <c r="F74" t="s">
        <v>21</v>
      </c>
      <c r="G74" t="s">
        <v>917</v>
      </c>
      <c r="H74" s="5">
        <v>55</v>
      </c>
      <c r="I74" s="5" t="s">
        <v>9</v>
      </c>
      <c r="J74">
        <v>55</v>
      </c>
      <c r="K74" s="8">
        <v>8010</v>
      </c>
      <c r="L74" s="8">
        <v>125.15625</v>
      </c>
      <c r="M74" s="9">
        <v>64</v>
      </c>
      <c r="N74" s="10">
        <v>441.53005464480873</v>
      </c>
      <c r="O74" s="11" t="s">
        <v>1040</v>
      </c>
      <c r="P74" s="6">
        <v>55.122353888240795</v>
      </c>
      <c r="Q74" s="6">
        <v>6.8989071038251364</v>
      </c>
    </row>
    <row r="75" spans="1:17" x14ac:dyDescent="0.25">
      <c r="A75" t="s">
        <v>23</v>
      </c>
      <c r="B75" t="s">
        <v>18</v>
      </c>
      <c r="D75" s="12" t="s">
        <v>917</v>
      </c>
      <c r="E75" s="7" t="s">
        <v>37</v>
      </c>
      <c r="F75" t="s">
        <v>21</v>
      </c>
      <c r="G75" t="s">
        <v>917</v>
      </c>
      <c r="H75" s="5">
        <v>55</v>
      </c>
      <c r="I75" s="5" t="s">
        <v>9</v>
      </c>
      <c r="J75">
        <v>55</v>
      </c>
      <c r="K75" s="13">
        <v>8049</v>
      </c>
      <c r="L75" s="13">
        <v>89.433333333333337</v>
      </c>
      <c r="M75" s="14">
        <v>90</v>
      </c>
      <c r="N75" s="15">
        <v>420.1</v>
      </c>
      <c r="O75" s="16" t="s">
        <v>1041</v>
      </c>
      <c r="P75" s="6">
        <v>52.192818983724685</v>
      </c>
      <c r="Q75" s="6">
        <v>4.6677777777777782</v>
      </c>
    </row>
    <row r="76" spans="1:17" x14ac:dyDescent="0.25">
      <c r="A76" t="s">
        <v>23</v>
      </c>
      <c r="B76" t="s">
        <v>18</v>
      </c>
      <c r="D76" s="7" t="s">
        <v>917</v>
      </c>
      <c r="E76" s="7" t="s">
        <v>37</v>
      </c>
      <c r="F76" t="s">
        <v>21</v>
      </c>
      <c r="G76" t="s">
        <v>917</v>
      </c>
      <c r="H76" s="5">
        <v>55</v>
      </c>
      <c r="I76" s="5" t="s">
        <v>9</v>
      </c>
      <c r="J76">
        <v>55</v>
      </c>
      <c r="K76" s="8">
        <v>8049</v>
      </c>
      <c r="L76" s="8">
        <v>89.433333333333337</v>
      </c>
      <c r="M76" s="9">
        <v>90</v>
      </c>
      <c r="N76" s="10">
        <v>530</v>
      </c>
      <c r="O76" s="11" t="s">
        <v>1042</v>
      </c>
      <c r="P76" s="6">
        <v>65.846689029693124</v>
      </c>
      <c r="Q76" s="6">
        <v>5.8888888888888893</v>
      </c>
    </row>
    <row r="77" spans="1:17" x14ac:dyDescent="0.25">
      <c r="A77" t="s">
        <v>23</v>
      </c>
      <c r="B77" t="s">
        <v>18</v>
      </c>
      <c r="D77" s="7" t="s">
        <v>917</v>
      </c>
      <c r="E77" s="7" t="s">
        <v>20</v>
      </c>
      <c r="F77" t="s">
        <v>21</v>
      </c>
      <c r="G77" t="s">
        <v>917</v>
      </c>
      <c r="H77" s="5">
        <v>57</v>
      </c>
      <c r="I77" s="5" t="s">
        <v>9</v>
      </c>
      <c r="J77">
        <v>57</v>
      </c>
      <c r="K77" s="8">
        <v>12400</v>
      </c>
      <c r="L77" s="8">
        <v>103.33333333333333</v>
      </c>
      <c r="M77" s="9">
        <v>120</v>
      </c>
      <c r="N77" s="10">
        <v>373.22404371584696</v>
      </c>
      <c r="O77" s="11" t="s">
        <v>1044</v>
      </c>
      <c r="P77" s="6">
        <v>30.098713202890885</v>
      </c>
      <c r="Q77" s="6">
        <v>3.1102003642987248</v>
      </c>
    </row>
    <row r="78" spans="1:17" x14ac:dyDescent="0.25">
      <c r="A78" t="s">
        <v>23</v>
      </c>
      <c r="B78" t="s">
        <v>18</v>
      </c>
      <c r="D78" s="12" t="s">
        <v>917</v>
      </c>
      <c r="E78" s="7" t="s">
        <v>20</v>
      </c>
      <c r="F78" t="s">
        <v>21</v>
      </c>
      <c r="G78" t="s">
        <v>917</v>
      </c>
      <c r="H78" s="5">
        <v>57</v>
      </c>
      <c r="I78" s="5" t="s">
        <v>9</v>
      </c>
      <c r="J78">
        <v>57</v>
      </c>
      <c r="K78" s="13">
        <v>13000</v>
      </c>
      <c r="L78" s="13">
        <v>108.33333333333333</v>
      </c>
      <c r="M78" s="14">
        <v>120</v>
      </c>
      <c r="N78" s="15">
        <v>452.59</v>
      </c>
      <c r="O78" s="16" t="s">
        <v>1045</v>
      </c>
      <c r="P78" s="6">
        <v>34.814615384615379</v>
      </c>
      <c r="Q78" s="6">
        <v>3.7715833333333331</v>
      </c>
    </row>
    <row r="79" spans="1:17" x14ac:dyDescent="0.25">
      <c r="A79" t="s">
        <v>23</v>
      </c>
      <c r="B79" t="s">
        <v>18</v>
      </c>
      <c r="D79" s="7" t="s">
        <v>917</v>
      </c>
      <c r="E79" s="7" t="s">
        <v>20</v>
      </c>
      <c r="F79" t="s">
        <v>21</v>
      </c>
      <c r="G79" t="s">
        <v>917</v>
      </c>
      <c r="H79" s="5">
        <v>57</v>
      </c>
      <c r="I79" s="5" t="s">
        <v>9</v>
      </c>
      <c r="J79">
        <v>57</v>
      </c>
      <c r="K79" s="8">
        <v>13000</v>
      </c>
      <c r="L79" s="8">
        <v>108.33333333333333</v>
      </c>
      <c r="M79" s="9">
        <v>120</v>
      </c>
      <c r="N79" s="10">
        <v>433.47</v>
      </c>
      <c r="O79" s="11" t="s">
        <v>1046</v>
      </c>
      <c r="P79" s="6">
        <v>33.343846153846151</v>
      </c>
      <c r="Q79" s="6">
        <v>3.6122500000000004</v>
      </c>
    </row>
    <row r="80" spans="1:17" x14ac:dyDescent="0.25">
      <c r="A80" t="s">
        <v>23</v>
      </c>
      <c r="B80" t="s">
        <v>18</v>
      </c>
      <c r="D80" s="12" t="s">
        <v>917</v>
      </c>
      <c r="E80" s="7" t="s">
        <v>20</v>
      </c>
      <c r="F80" t="s">
        <v>21</v>
      </c>
      <c r="G80" t="s">
        <v>917</v>
      </c>
      <c r="H80" s="5">
        <v>57</v>
      </c>
      <c r="I80" s="5" t="s">
        <v>9</v>
      </c>
      <c r="J80">
        <v>57</v>
      </c>
      <c r="K80" s="13">
        <v>13000</v>
      </c>
      <c r="L80" s="13">
        <v>108.33333333333333</v>
      </c>
      <c r="M80" s="14">
        <v>120</v>
      </c>
      <c r="N80" s="15">
        <v>451.3</v>
      </c>
      <c r="O80" s="16" t="s">
        <v>1047</v>
      </c>
      <c r="P80" s="6">
        <v>34.715384615384615</v>
      </c>
      <c r="Q80" s="6">
        <v>3.7608333333333333</v>
      </c>
    </row>
    <row r="81" spans="1:17" x14ac:dyDescent="0.25">
      <c r="A81" t="s">
        <v>23</v>
      </c>
      <c r="B81" t="s">
        <v>18</v>
      </c>
      <c r="D81" s="7" t="s">
        <v>917</v>
      </c>
      <c r="E81" s="7" t="s">
        <v>20</v>
      </c>
      <c r="F81" t="s">
        <v>21</v>
      </c>
      <c r="G81" t="s">
        <v>917</v>
      </c>
      <c r="H81" s="5">
        <v>57</v>
      </c>
      <c r="I81" s="5" t="s">
        <v>9</v>
      </c>
      <c r="J81">
        <v>57</v>
      </c>
      <c r="K81" s="8">
        <v>13000</v>
      </c>
      <c r="L81" s="8">
        <v>108.33333333333333</v>
      </c>
      <c r="M81" s="9">
        <v>120</v>
      </c>
      <c r="N81" s="10">
        <v>432.25</v>
      </c>
      <c r="O81" s="11" t="s">
        <v>1048</v>
      </c>
      <c r="P81" s="6">
        <v>33.25</v>
      </c>
      <c r="Q81" s="6">
        <v>3.6020833333333333</v>
      </c>
    </row>
    <row r="82" spans="1:17" x14ac:dyDescent="0.25">
      <c r="A82" t="s">
        <v>23</v>
      </c>
      <c r="B82" t="s">
        <v>18</v>
      </c>
      <c r="D82" s="12" t="s">
        <v>917</v>
      </c>
      <c r="E82" s="7" t="s">
        <v>20</v>
      </c>
      <c r="F82" t="s">
        <v>21</v>
      </c>
      <c r="G82" t="s">
        <v>917</v>
      </c>
      <c r="H82" s="5">
        <v>57</v>
      </c>
      <c r="I82" s="5" t="s">
        <v>9</v>
      </c>
      <c r="J82">
        <v>57</v>
      </c>
      <c r="K82" s="13">
        <v>13000</v>
      </c>
      <c r="L82" s="13">
        <v>106.55737704918033</v>
      </c>
      <c r="M82" s="14">
        <v>122</v>
      </c>
      <c r="N82" s="15">
        <v>327.3224043715847</v>
      </c>
      <c r="O82" s="16" t="s">
        <v>1049</v>
      </c>
      <c r="P82" s="6">
        <v>25.178646490121899</v>
      </c>
      <c r="Q82" s="6">
        <v>2.6829705276359403</v>
      </c>
    </row>
    <row r="83" spans="1:17" x14ac:dyDescent="0.25">
      <c r="A83" t="s">
        <v>23</v>
      </c>
      <c r="B83" t="s">
        <v>18</v>
      </c>
      <c r="D83" s="7" t="s">
        <v>917</v>
      </c>
      <c r="E83" s="7" t="s">
        <v>20</v>
      </c>
      <c r="F83" t="s">
        <v>21</v>
      </c>
      <c r="G83" t="s">
        <v>917</v>
      </c>
      <c r="H83" s="5">
        <v>55</v>
      </c>
      <c r="I83" s="5" t="s">
        <v>9</v>
      </c>
      <c r="J83">
        <v>55</v>
      </c>
      <c r="K83" s="8">
        <v>8000</v>
      </c>
      <c r="L83" s="8">
        <v>97.560975609756099</v>
      </c>
      <c r="M83" s="9">
        <v>82</v>
      </c>
      <c r="N83" s="10">
        <v>1284.6994535519125</v>
      </c>
      <c r="O83" s="7" t="s">
        <v>1039</v>
      </c>
      <c r="P83" s="6">
        <v>160.58743169398906</v>
      </c>
      <c r="Q83" s="6">
        <v>15.66706650673064</v>
      </c>
    </row>
    <row r="84" spans="1:17" x14ac:dyDescent="0.25">
      <c r="A84" t="s">
        <v>23</v>
      </c>
      <c r="B84" t="s">
        <v>18</v>
      </c>
      <c r="D84" s="12" t="s">
        <v>917</v>
      </c>
      <c r="E84" s="7" t="s">
        <v>25</v>
      </c>
      <c r="F84" t="s">
        <v>21</v>
      </c>
      <c r="G84" t="s">
        <v>917</v>
      </c>
      <c r="H84" s="5">
        <v>52</v>
      </c>
      <c r="I84" s="5" t="s">
        <v>9</v>
      </c>
      <c r="J84">
        <v>52</v>
      </c>
      <c r="K84" s="13">
        <v>2475</v>
      </c>
      <c r="L84" s="13">
        <v>117.85714285714286</v>
      </c>
      <c r="M84" s="14">
        <v>21</v>
      </c>
      <c r="N84" s="15">
        <v>1284.6994535519125</v>
      </c>
      <c r="O84" s="92" t="s">
        <v>991</v>
      </c>
      <c r="P84" s="6">
        <v>519.07048628360099</v>
      </c>
      <c r="Q84" s="6">
        <v>61.176164454852973</v>
      </c>
    </row>
    <row r="85" spans="1:17" x14ac:dyDescent="0.25">
      <c r="A85" t="s">
        <v>23</v>
      </c>
      <c r="B85" t="s">
        <v>18</v>
      </c>
      <c r="D85" s="7" t="s">
        <v>917</v>
      </c>
      <c r="E85" s="7" t="s">
        <v>20</v>
      </c>
      <c r="F85" t="s">
        <v>21</v>
      </c>
      <c r="G85" t="s">
        <v>917</v>
      </c>
      <c r="H85" s="5">
        <v>55</v>
      </c>
      <c r="I85" s="5" t="s">
        <v>9</v>
      </c>
      <c r="J85">
        <v>55</v>
      </c>
      <c r="K85" s="8">
        <v>8000</v>
      </c>
      <c r="L85" s="8">
        <v>97.560975609756099</v>
      </c>
      <c r="M85" s="9">
        <v>82</v>
      </c>
      <c r="N85" s="10">
        <v>1101.639344262295</v>
      </c>
      <c r="O85" s="7" t="s">
        <v>1038</v>
      </c>
      <c r="P85" s="6">
        <v>137.70491803278688</v>
      </c>
      <c r="Q85" s="6">
        <v>13.434626149540183</v>
      </c>
    </row>
    <row r="86" spans="1:17" x14ac:dyDescent="0.25">
      <c r="A86" t="s">
        <v>23</v>
      </c>
      <c r="B86" t="s">
        <v>18</v>
      </c>
      <c r="D86" s="12" t="s">
        <v>917</v>
      </c>
      <c r="E86" s="7" t="s">
        <v>25</v>
      </c>
      <c r="F86" t="s">
        <v>21</v>
      </c>
      <c r="G86" t="s">
        <v>917</v>
      </c>
      <c r="H86" s="5">
        <v>53</v>
      </c>
      <c r="I86" s="5" t="s">
        <v>9</v>
      </c>
      <c r="J86">
        <v>53</v>
      </c>
      <c r="K86" s="13">
        <v>3389</v>
      </c>
      <c r="L86" s="13">
        <v>82.658536585365852</v>
      </c>
      <c r="M86" s="14">
        <v>41</v>
      </c>
      <c r="N86" s="15">
        <v>1101.639344262295</v>
      </c>
      <c r="O86" s="16" t="s">
        <v>1003</v>
      </c>
      <c r="P86" s="6">
        <v>325.06324705290501</v>
      </c>
      <c r="Q86" s="6">
        <v>26.869252299080365</v>
      </c>
    </row>
    <row r="87" spans="1:17" x14ac:dyDescent="0.25">
      <c r="A87" t="s">
        <v>23</v>
      </c>
      <c r="B87" t="s">
        <v>18</v>
      </c>
      <c r="D87" s="23" t="s">
        <v>917</v>
      </c>
      <c r="E87" s="7" t="s">
        <v>25</v>
      </c>
      <c r="F87" t="s">
        <v>21</v>
      </c>
      <c r="G87" t="s">
        <v>917</v>
      </c>
      <c r="H87" s="5">
        <v>57</v>
      </c>
      <c r="I87" s="5" t="s">
        <v>9</v>
      </c>
      <c r="J87">
        <v>57</v>
      </c>
      <c r="K87" s="8">
        <v>15000</v>
      </c>
      <c r="L87" s="8">
        <v>100</v>
      </c>
      <c r="M87" s="9">
        <v>150</v>
      </c>
      <c r="N87" s="10">
        <v>884.37800000000004</v>
      </c>
      <c r="O87" s="23" t="s">
        <v>1052</v>
      </c>
      <c r="P87" s="6">
        <v>58.958533333333335</v>
      </c>
      <c r="Q87" s="6">
        <v>5.8958533333333341</v>
      </c>
    </row>
    <row r="88" spans="1:17" x14ac:dyDescent="0.25">
      <c r="A88" t="s">
        <v>23</v>
      </c>
      <c r="B88" t="s">
        <v>18</v>
      </c>
      <c r="D88" s="21" t="s">
        <v>917</v>
      </c>
      <c r="E88" s="7" t="s">
        <v>25</v>
      </c>
      <c r="F88" t="s">
        <v>21</v>
      </c>
      <c r="G88" t="s">
        <v>917</v>
      </c>
      <c r="H88" s="5">
        <v>57</v>
      </c>
      <c r="I88" s="5" t="s">
        <v>9</v>
      </c>
      <c r="J88">
        <v>57</v>
      </c>
      <c r="K88" s="13">
        <v>15000</v>
      </c>
      <c r="L88" s="13">
        <v>100</v>
      </c>
      <c r="M88" s="14">
        <v>150</v>
      </c>
      <c r="N88" s="15">
        <v>882.2</v>
      </c>
      <c r="O88" s="21" t="s">
        <v>1053</v>
      </c>
      <c r="P88" s="6">
        <v>58.813333333333333</v>
      </c>
      <c r="Q88" s="6">
        <v>5.881333333333334</v>
      </c>
    </row>
    <row r="89" spans="1:17" x14ac:dyDescent="0.25">
      <c r="A89" t="s">
        <v>23</v>
      </c>
      <c r="B89" t="s">
        <v>18</v>
      </c>
      <c r="D89" s="23" t="s">
        <v>917</v>
      </c>
      <c r="E89" s="7" t="s">
        <v>25</v>
      </c>
      <c r="F89" t="s">
        <v>21</v>
      </c>
      <c r="G89" t="s">
        <v>917</v>
      </c>
      <c r="H89" s="5">
        <v>57</v>
      </c>
      <c r="I89" s="5" t="s">
        <v>9</v>
      </c>
      <c r="J89">
        <v>57</v>
      </c>
      <c r="K89" s="8">
        <v>15000</v>
      </c>
      <c r="L89" s="8">
        <v>100</v>
      </c>
      <c r="M89" s="9">
        <v>150</v>
      </c>
      <c r="N89" s="10">
        <v>882.17800000000011</v>
      </c>
      <c r="O89" s="23" t="s">
        <v>1054</v>
      </c>
      <c r="P89" s="6">
        <v>58.811866666666674</v>
      </c>
      <c r="Q89" s="6">
        <v>5.8811866666666672</v>
      </c>
    </row>
    <row r="90" spans="1:17" x14ac:dyDescent="0.25">
      <c r="A90" t="s">
        <v>23</v>
      </c>
      <c r="B90" t="s">
        <v>18</v>
      </c>
      <c r="D90" s="21" t="s">
        <v>917</v>
      </c>
      <c r="E90" s="7" t="s">
        <v>25</v>
      </c>
      <c r="F90" t="s">
        <v>21</v>
      </c>
      <c r="G90" t="s">
        <v>917</v>
      </c>
      <c r="H90" s="5">
        <v>57</v>
      </c>
      <c r="I90" s="5" t="s">
        <v>9</v>
      </c>
      <c r="J90">
        <v>57</v>
      </c>
      <c r="K90" s="13">
        <v>15000</v>
      </c>
      <c r="L90" s="13">
        <v>100</v>
      </c>
      <c r="M90" s="14">
        <v>150</v>
      </c>
      <c r="N90" s="15">
        <v>881.1</v>
      </c>
      <c r="O90" s="19" t="s">
        <v>1055</v>
      </c>
      <c r="P90" s="6">
        <v>58.74</v>
      </c>
      <c r="Q90" s="6">
        <v>5.8740000000000006</v>
      </c>
    </row>
    <row r="91" spans="1:17" x14ac:dyDescent="0.25">
      <c r="A91" t="s">
        <v>23</v>
      </c>
      <c r="B91" t="s">
        <v>18</v>
      </c>
      <c r="D91" s="23" t="s">
        <v>917</v>
      </c>
      <c r="E91" s="7" t="s">
        <v>25</v>
      </c>
      <c r="F91" t="s">
        <v>21</v>
      </c>
      <c r="G91" t="s">
        <v>917</v>
      </c>
      <c r="H91" s="5">
        <v>56</v>
      </c>
      <c r="I91" s="5" t="s">
        <v>9</v>
      </c>
      <c r="J91">
        <v>56</v>
      </c>
      <c r="K91" s="8">
        <v>10000</v>
      </c>
      <c r="L91" s="8">
        <v>100</v>
      </c>
      <c r="M91" s="9">
        <v>100</v>
      </c>
      <c r="N91" s="10">
        <v>811.8</v>
      </c>
      <c r="O91" s="23" t="s">
        <v>1056</v>
      </c>
      <c r="P91" s="6">
        <v>81.180000000000007</v>
      </c>
      <c r="Q91" s="6">
        <v>8.1180000000000003</v>
      </c>
    </row>
    <row r="92" spans="1:17" x14ac:dyDescent="0.25">
      <c r="A92" t="s">
        <v>23</v>
      </c>
      <c r="B92" t="s">
        <v>18</v>
      </c>
      <c r="D92" s="21" t="s">
        <v>917</v>
      </c>
      <c r="E92" s="7" t="s">
        <v>20</v>
      </c>
      <c r="F92" t="s">
        <v>21</v>
      </c>
      <c r="G92" t="s">
        <v>917</v>
      </c>
      <c r="H92" s="5">
        <v>54</v>
      </c>
      <c r="I92" s="5" t="s">
        <v>9</v>
      </c>
      <c r="J92">
        <v>54</v>
      </c>
      <c r="K92" s="13">
        <v>6200</v>
      </c>
      <c r="L92" s="13">
        <v>103.33333333333333</v>
      </c>
      <c r="M92" s="14">
        <v>60</v>
      </c>
      <c r="N92" s="15">
        <v>725.89</v>
      </c>
      <c r="O92" s="21" t="s">
        <v>1057</v>
      </c>
      <c r="P92" s="6">
        <v>117.07903225806452</v>
      </c>
      <c r="Q92" s="6">
        <v>12.098166666666666</v>
      </c>
    </row>
    <row r="93" spans="1:17" x14ac:dyDescent="0.25">
      <c r="A93" t="s">
        <v>23</v>
      </c>
      <c r="B93" t="s">
        <v>18</v>
      </c>
      <c r="D93" s="23" t="s">
        <v>917</v>
      </c>
      <c r="E93" s="7" t="s">
        <v>20</v>
      </c>
      <c r="F93" t="s">
        <v>21</v>
      </c>
      <c r="G93" t="s">
        <v>917</v>
      </c>
      <c r="H93" s="5">
        <v>53</v>
      </c>
      <c r="I93" s="5" t="s">
        <v>9</v>
      </c>
      <c r="J93">
        <v>53</v>
      </c>
      <c r="K93" s="8">
        <v>4149</v>
      </c>
      <c r="L93" s="8">
        <v>92.2</v>
      </c>
      <c r="M93" s="9">
        <v>45</v>
      </c>
      <c r="N93" s="10">
        <v>682</v>
      </c>
      <c r="O93" s="23" t="s">
        <v>1058</v>
      </c>
      <c r="P93" s="6">
        <v>164.37695830320558</v>
      </c>
      <c r="Q93" s="6">
        <v>15.155555555555555</v>
      </c>
    </row>
    <row r="94" spans="1:17" x14ac:dyDescent="0.25">
      <c r="A94" t="s">
        <v>23</v>
      </c>
      <c r="B94" t="s">
        <v>18</v>
      </c>
      <c r="D94" s="27" t="s">
        <v>917</v>
      </c>
      <c r="E94" s="7" t="s">
        <v>25</v>
      </c>
      <c r="F94" t="s">
        <v>21</v>
      </c>
      <c r="G94" t="s">
        <v>917</v>
      </c>
      <c r="H94" s="5">
        <v>53</v>
      </c>
      <c r="I94" s="5" t="s">
        <v>9</v>
      </c>
      <c r="J94">
        <v>53</v>
      </c>
      <c r="K94" s="13">
        <v>4950</v>
      </c>
      <c r="L94" s="13">
        <v>99</v>
      </c>
      <c r="M94" s="14">
        <v>50</v>
      </c>
      <c r="N94" s="15">
        <v>644</v>
      </c>
      <c r="O94" s="27" t="s">
        <v>1059</v>
      </c>
      <c r="P94" s="6">
        <v>130.1010101010101</v>
      </c>
      <c r="Q94" s="6">
        <v>12.88</v>
      </c>
    </row>
    <row r="95" spans="1:17" x14ac:dyDescent="0.25">
      <c r="A95" t="s">
        <v>23</v>
      </c>
      <c r="B95" t="s">
        <v>18</v>
      </c>
      <c r="D95" s="12" t="s">
        <v>917</v>
      </c>
      <c r="E95" s="7" t="s">
        <v>20</v>
      </c>
      <c r="F95" t="s">
        <v>21</v>
      </c>
      <c r="G95" t="s">
        <v>917</v>
      </c>
      <c r="H95" s="5">
        <v>57</v>
      </c>
      <c r="I95" s="5" t="s">
        <v>9</v>
      </c>
      <c r="J95">
        <v>57</v>
      </c>
      <c r="K95" s="13">
        <v>12400</v>
      </c>
      <c r="L95" s="13">
        <v>103.33333333333333</v>
      </c>
      <c r="M95" s="14">
        <v>120</v>
      </c>
      <c r="N95" s="15">
        <v>546.44808743169392</v>
      </c>
      <c r="O95" s="16" t="s">
        <v>1044</v>
      </c>
      <c r="P95" s="6">
        <v>44.06839414771725</v>
      </c>
      <c r="Q95" s="6">
        <v>4.5537340619307827</v>
      </c>
    </row>
    <row r="96" spans="1:17" x14ac:dyDescent="0.25">
      <c r="A96" t="s">
        <v>23</v>
      </c>
      <c r="B96" t="s">
        <v>18</v>
      </c>
      <c r="D96" s="7" t="s">
        <v>917</v>
      </c>
      <c r="E96" s="7" t="s">
        <v>37</v>
      </c>
      <c r="F96" t="s">
        <v>21</v>
      </c>
      <c r="G96" t="s">
        <v>917</v>
      </c>
      <c r="H96" s="5">
        <v>55</v>
      </c>
      <c r="I96" s="5" t="s">
        <v>9</v>
      </c>
      <c r="J96">
        <v>55</v>
      </c>
      <c r="K96" s="8">
        <v>8049</v>
      </c>
      <c r="L96" s="8">
        <v>89.433333333333337</v>
      </c>
      <c r="M96" s="9">
        <v>90</v>
      </c>
      <c r="N96" s="10">
        <v>530</v>
      </c>
      <c r="O96" s="11" t="s">
        <v>1042</v>
      </c>
      <c r="P96" s="6">
        <v>65.846689029693124</v>
      </c>
      <c r="Q96" s="6">
        <v>5.8888888888888893</v>
      </c>
    </row>
    <row r="97" spans="1:17" x14ac:dyDescent="0.25">
      <c r="A97" t="s">
        <v>23</v>
      </c>
      <c r="B97" t="s">
        <v>18</v>
      </c>
      <c r="D97" s="25" t="s">
        <v>917</v>
      </c>
      <c r="E97" s="7" t="s">
        <v>25</v>
      </c>
      <c r="F97" t="s">
        <v>21</v>
      </c>
      <c r="G97" t="s">
        <v>917</v>
      </c>
      <c r="H97" s="5">
        <v>51</v>
      </c>
      <c r="I97" s="5" t="s">
        <v>9</v>
      </c>
      <c r="J97">
        <v>51</v>
      </c>
      <c r="K97" s="8">
        <v>1904</v>
      </c>
      <c r="L97" s="8">
        <v>95.2</v>
      </c>
      <c r="M97" s="9">
        <v>20</v>
      </c>
      <c r="N97" s="10">
        <v>521.42999999999995</v>
      </c>
      <c r="O97" s="25" t="s">
        <v>1062</v>
      </c>
      <c r="P97" s="6">
        <v>273.86029411764702</v>
      </c>
      <c r="Q97" s="6">
        <v>26.071499999999997</v>
      </c>
    </row>
    <row r="98" spans="1:17" x14ac:dyDescent="0.25">
      <c r="A98" t="s">
        <v>23</v>
      </c>
      <c r="B98" t="s">
        <v>18</v>
      </c>
      <c r="D98" s="12" t="s">
        <v>917</v>
      </c>
      <c r="E98" s="7" t="s">
        <v>25</v>
      </c>
      <c r="F98" t="s">
        <v>21</v>
      </c>
      <c r="G98" t="s">
        <v>917</v>
      </c>
      <c r="H98" s="5">
        <v>54</v>
      </c>
      <c r="I98" s="5" t="s">
        <v>9</v>
      </c>
      <c r="J98">
        <v>54</v>
      </c>
      <c r="K98" s="13">
        <v>5519</v>
      </c>
      <c r="L98" s="13">
        <v>106.13461538461539</v>
      </c>
      <c r="M98" s="14">
        <v>52</v>
      </c>
      <c r="N98" s="15">
        <v>519</v>
      </c>
      <c r="O98" s="16" t="s">
        <v>1026</v>
      </c>
      <c r="P98" s="6">
        <v>94.038775140423979</v>
      </c>
      <c r="Q98" s="6">
        <v>9.9807692307692299</v>
      </c>
    </row>
    <row r="99" spans="1:17" x14ac:dyDescent="0.25">
      <c r="A99" t="s">
        <v>23</v>
      </c>
      <c r="B99" t="s">
        <v>18</v>
      </c>
      <c r="D99" s="25" t="s">
        <v>917</v>
      </c>
      <c r="E99" s="7" t="s">
        <v>25</v>
      </c>
      <c r="F99" t="s">
        <v>21</v>
      </c>
      <c r="G99" t="s">
        <v>917</v>
      </c>
      <c r="H99" s="5">
        <v>54</v>
      </c>
      <c r="I99" s="5" t="s">
        <v>9</v>
      </c>
      <c r="J99">
        <v>54</v>
      </c>
      <c r="K99" s="8">
        <v>5519</v>
      </c>
      <c r="L99" s="8">
        <v>106.13461538461539</v>
      </c>
      <c r="M99" s="9">
        <v>52</v>
      </c>
      <c r="N99" s="10">
        <v>518.57000000000005</v>
      </c>
      <c r="O99" s="25" t="s">
        <v>1026</v>
      </c>
      <c r="P99" s="6">
        <v>93.960862475086074</v>
      </c>
      <c r="Q99" s="6">
        <v>9.9725000000000001</v>
      </c>
    </row>
    <row r="100" spans="1:17" x14ac:dyDescent="0.25">
      <c r="A100" t="s">
        <v>23</v>
      </c>
      <c r="B100" t="s">
        <v>18</v>
      </c>
      <c r="D100" s="27" t="s">
        <v>917</v>
      </c>
      <c r="E100" s="7" t="s">
        <v>25</v>
      </c>
      <c r="F100" t="s">
        <v>21</v>
      </c>
      <c r="G100" t="s">
        <v>917</v>
      </c>
      <c r="H100" s="5">
        <v>53</v>
      </c>
      <c r="I100" s="5" t="s">
        <v>9</v>
      </c>
      <c r="J100">
        <v>53</v>
      </c>
      <c r="K100" s="13">
        <v>4290</v>
      </c>
      <c r="L100" s="13">
        <v>107.25</v>
      </c>
      <c r="M100" s="14">
        <v>40</v>
      </c>
      <c r="N100" s="15">
        <v>485.8</v>
      </c>
      <c r="O100" s="27" t="s">
        <v>1063</v>
      </c>
      <c r="P100" s="6">
        <v>113.24009324009323</v>
      </c>
      <c r="Q100" s="6">
        <v>12.145</v>
      </c>
    </row>
    <row r="101" spans="1:17" x14ac:dyDescent="0.25">
      <c r="A101" t="s">
        <v>23</v>
      </c>
      <c r="B101" t="s">
        <v>18</v>
      </c>
      <c r="D101" s="23" t="s">
        <v>917</v>
      </c>
      <c r="E101" s="7" t="s">
        <v>20</v>
      </c>
      <c r="F101" t="s">
        <v>21</v>
      </c>
      <c r="G101" t="s">
        <v>917</v>
      </c>
      <c r="H101" s="5">
        <v>53</v>
      </c>
      <c r="I101" s="5" t="s">
        <v>9</v>
      </c>
      <c r="J101">
        <v>53</v>
      </c>
      <c r="K101" s="8">
        <v>4170</v>
      </c>
      <c r="L101" s="8">
        <v>119.14285714285714</v>
      </c>
      <c r="M101" s="9">
        <v>35</v>
      </c>
      <c r="N101" s="10">
        <v>477.04918032786884</v>
      </c>
      <c r="O101" s="23" t="s">
        <v>1064</v>
      </c>
      <c r="P101" s="6">
        <v>114.40028305224672</v>
      </c>
      <c r="Q101" s="6">
        <v>13.629976580796253</v>
      </c>
    </row>
    <row r="102" spans="1:17" x14ac:dyDescent="0.25">
      <c r="A102" t="s">
        <v>23</v>
      </c>
      <c r="B102" t="s">
        <v>18</v>
      </c>
      <c r="D102" s="21" t="s">
        <v>917</v>
      </c>
      <c r="E102" s="7" t="s">
        <v>25</v>
      </c>
      <c r="F102" t="s">
        <v>21</v>
      </c>
      <c r="G102" t="s">
        <v>917</v>
      </c>
      <c r="H102" s="5">
        <v>57</v>
      </c>
      <c r="I102" s="5" t="s">
        <v>9</v>
      </c>
      <c r="J102">
        <v>57</v>
      </c>
      <c r="K102" s="13">
        <v>16798</v>
      </c>
      <c r="L102" s="13">
        <v>119.98571428571428</v>
      </c>
      <c r="M102" s="14">
        <v>140</v>
      </c>
      <c r="N102" s="15">
        <v>466.12021857923497</v>
      </c>
      <c r="O102" s="21" t="s">
        <v>1065</v>
      </c>
      <c r="P102" s="6">
        <v>27.748554505252706</v>
      </c>
      <c r="Q102" s="6">
        <v>3.3294301327088212</v>
      </c>
    </row>
    <row r="103" spans="1:17" x14ac:dyDescent="0.25">
      <c r="A103" t="s">
        <v>23</v>
      </c>
      <c r="B103" t="s">
        <v>18</v>
      </c>
      <c r="D103" s="25" t="s">
        <v>917</v>
      </c>
      <c r="E103" s="7" t="s">
        <v>25</v>
      </c>
      <c r="F103" t="s">
        <v>21</v>
      </c>
      <c r="G103" t="s">
        <v>917</v>
      </c>
      <c r="H103" s="5">
        <v>52</v>
      </c>
      <c r="I103" s="5" t="s">
        <v>9</v>
      </c>
      <c r="J103">
        <v>52</v>
      </c>
      <c r="K103" s="8">
        <v>2764</v>
      </c>
      <c r="L103" s="8">
        <v>138.19999999999999</v>
      </c>
      <c r="M103" s="9">
        <v>20</v>
      </c>
      <c r="N103" s="10">
        <v>464.29</v>
      </c>
      <c r="O103" s="25" t="s">
        <v>1066</v>
      </c>
      <c r="P103" s="6">
        <v>167.97756874095515</v>
      </c>
      <c r="Q103" s="6">
        <v>23.214500000000001</v>
      </c>
    </row>
    <row r="104" spans="1:17" x14ac:dyDescent="0.25">
      <c r="A104" t="s">
        <v>23</v>
      </c>
      <c r="B104" t="s">
        <v>18</v>
      </c>
      <c r="D104" s="27" t="s">
        <v>917</v>
      </c>
      <c r="E104" s="7" t="s">
        <v>25</v>
      </c>
      <c r="F104" t="s">
        <v>21</v>
      </c>
      <c r="G104" t="s">
        <v>917</v>
      </c>
      <c r="H104" s="5">
        <v>54</v>
      </c>
      <c r="I104" s="5" t="s">
        <v>9</v>
      </c>
      <c r="J104">
        <v>54</v>
      </c>
      <c r="K104" s="13">
        <v>5290</v>
      </c>
      <c r="L104" s="13">
        <v>96.181818181818187</v>
      </c>
      <c r="M104" s="14">
        <v>55</v>
      </c>
      <c r="N104" s="15">
        <v>441</v>
      </c>
      <c r="O104" s="27" t="s">
        <v>1067</v>
      </c>
      <c r="P104" s="6">
        <v>83.36483931947069</v>
      </c>
      <c r="Q104" s="6">
        <v>8.0181818181818176</v>
      </c>
    </row>
    <row r="105" spans="1:17" x14ac:dyDescent="0.25">
      <c r="A105" t="s">
        <v>23</v>
      </c>
      <c r="B105" t="s">
        <v>18</v>
      </c>
      <c r="D105" s="25" t="s">
        <v>917</v>
      </c>
      <c r="E105" s="7" t="s">
        <v>25</v>
      </c>
      <c r="F105" t="s">
        <v>21</v>
      </c>
      <c r="G105" t="s">
        <v>917</v>
      </c>
      <c r="H105" s="5">
        <v>53</v>
      </c>
      <c r="I105" s="5" t="s">
        <v>9</v>
      </c>
      <c r="J105">
        <v>53</v>
      </c>
      <c r="K105" s="8">
        <v>4995</v>
      </c>
      <c r="L105" s="8">
        <v>90.818181818181813</v>
      </c>
      <c r="M105" s="9">
        <v>55</v>
      </c>
      <c r="N105" s="10">
        <v>441</v>
      </c>
      <c r="O105" s="25" t="s">
        <v>1068</v>
      </c>
      <c r="P105" s="6">
        <v>88.288288288288285</v>
      </c>
      <c r="Q105" s="6">
        <v>8.0181818181818176</v>
      </c>
    </row>
    <row r="106" spans="1:17" x14ac:dyDescent="0.25">
      <c r="A106" t="s">
        <v>23</v>
      </c>
      <c r="B106" t="s">
        <v>18</v>
      </c>
      <c r="D106" s="7" t="s">
        <v>917</v>
      </c>
      <c r="E106" s="7" t="s">
        <v>20</v>
      </c>
      <c r="F106" t="s">
        <v>21</v>
      </c>
      <c r="G106" t="s">
        <v>917</v>
      </c>
      <c r="H106" s="5">
        <v>57</v>
      </c>
      <c r="I106" s="5" t="s">
        <v>9</v>
      </c>
      <c r="J106">
        <v>57</v>
      </c>
      <c r="K106" s="8">
        <v>13000</v>
      </c>
      <c r="L106" s="8">
        <v>108.33333333333333</v>
      </c>
      <c r="M106" s="9">
        <v>120</v>
      </c>
      <c r="N106" s="10">
        <v>433.47</v>
      </c>
      <c r="O106" s="11" t="s">
        <v>1046</v>
      </c>
      <c r="P106" s="6">
        <v>33.343846153846151</v>
      </c>
      <c r="Q106" s="6">
        <v>3.6122500000000004</v>
      </c>
    </row>
    <row r="107" spans="1:17" x14ac:dyDescent="0.25">
      <c r="A107" t="s">
        <v>23</v>
      </c>
      <c r="B107" t="s">
        <v>18</v>
      </c>
      <c r="D107" s="27" t="s">
        <v>917</v>
      </c>
      <c r="E107" s="7" t="s">
        <v>25</v>
      </c>
      <c r="F107" t="s">
        <v>21</v>
      </c>
      <c r="G107" t="s">
        <v>917</v>
      </c>
      <c r="H107" s="5">
        <v>53</v>
      </c>
      <c r="I107" s="5" t="s">
        <v>9</v>
      </c>
      <c r="J107">
        <v>53</v>
      </c>
      <c r="K107" s="13">
        <v>4015</v>
      </c>
      <c r="L107" s="13">
        <v>100.375</v>
      </c>
      <c r="M107" s="14">
        <v>40</v>
      </c>
      <c r="N107" s="15">
        <v>427</v>
      </c>
      <c r="O107" s="27" t="s">
        <v>1069</v>
      </c>
      <c r="P107" s="6">
        <v>106.35118306351184</v>
      </c>
      <c r="Q107" s="6">
        <v>10.675000000000001</v>
      </c>
    </row>
    <row r="108" spans="1:17" x14ac:dyDescent="0.25">
      <c r="A108" t="s">
        <v>23</v>
      </c>
      <c r="B108" t="s">
        <v>18</v>
      </c>
      <c r="D108" s="23" t="s">
        <v>917</v>
      </c>
      <c r="E108" s="7" t="s">
        <v>20</v>
      </c>
      <c r="F108" t="s">
        <v>21</v>
      </c>
      <c r="G108" t="s">
        <v>917</v>
      </c>
      <c r="H108" s="5">
        <v>57</v>
      </c>
      <c r="I108" s="5" t="s">
        <v>9</v>
      </c>
      <c r="J108">
        <v>57</v>
      </c>
      <c r="K108" s="8">
        <v>12400</v>
      </c>
      <c r="L108" s="8">
        <v>103.33333333333333</v>
      </c>
      <c r="M108" s="9">
        <v>120</v>
      </c>
      <c r="N108" s="10">
        <v>424.86338797814204</v>
      </c>
      <c r="O108" s="23" t="s">
        <v>1070</v>
      </c>
      <c r="P108" s="6">
        <v>34.263176449850164</v>
      </c>
      <c r="Q108" s="6">
        <v>3.5405282331511838</v>
      </c>
    </row>
    <row r="109" spans="1:17" x14ac:dyDescent="0.25">
      <c r="A109" t="s">
        <v>23</v>
      </c>
      <c r="B109" t="s">
        <v>18</v>
      </c>
      <c r="D109" s="12" t="s">
        <v>917</v>
      </c>
      <c r="E109" s="7" t="s">
        <v>25</v>
      </c>
      <c r="F109" t="s">
        <v>21</v>
      </c>
      <c r="G109" t="s">
        <v>917</v>
      </c>
      <c r="H109" s="5">
        <v>55</v>
      </c>
      <c r="I109" s="5" t="s">
        <v>9</v>
      </c>
      <c r="J109">
        <v>55</v>
      </c>
      <c r="K109" s="13">
        <v>8010</v>
      </c>
      <c r="L109" s="13">
        <v>125.15625</v>
      </c>
      <c r="M109" s="14">
        <v>64</v>
      </c>
      <c r="N109" s="15">
        <v>424.86338797814204</v>
      </c>
      <c r="O109" s="16" t="s">
        <v>1040</v>
      </c>
      <c r="P109" s="6">
        <v>53.041621470429718</v>
      </c>
      <c r="Q109" s="6">
        <v>6.6384904371584694</v>
      </c>
    </row>
    <row r="110" spans="1:17" x14ac:dyDescent="0.25">
      <c r="A110" t="s">
        <v>23</v>
      </c>
      <c r="B110" t="s">
        <v>18</v>
      </c>
      <c r="D110" s="12" t="s">
        <v>917</v>
      </c>
      <c r="E110" s="7" t="s">
        <v>37</v>
      </c>
      <c r="F110" t="s">
        <v>21</v>
      </c>
      <c r="G110" t="s">
        <v>917</v>
      </c>
      <c r="H110" s="5">
        <v>55</v>
      </c>
      <c r="I110" s="5" t="s">
        <v>9</v>
      </c>
      <c r="J110">
        <v>55</v>
      </c>
      <c r="K110" s="13">
        <v>8049</v>
      </c>
      <c r="L110" s="13">
        <v>89.433333333333337</v>
      </c>
      <c r="M110" s="14">
        <v>90</v>
      </c>
      <c r="N110" s="15">
        <v>420.1</v>
      </c>
      <c r="O110" s="16" t="s">
        <v>1041</v>
      </c>
      <c r="P110" s="6">
        <v>52.192818983724685</v>
      </c>
      <c r="Q110" s="6">
        <v>4.6677777777777782</v>
      </c>
    </row>
    <row r="111" spans="1:17" x14ac:dyDescent="0.25">
      <c r="A111" t="s">
        <v>23</v>
      </c>
      <c r="B111" t="s">
        <v>18</v>
      </c>
      <c r="D111" s="7" t="s">
        <v>917</v>
      </c>
      <c r="E111" s="7" t="s">
        <v>25</v>
      </c>
      <c r="F111" t="s">
        <v>21</v>
      </c>
      <c r="G111" t="s">
        <v>917</v>
      </c>
      <c r="H111" s="5">
        <v>55</v>
      </c>
      <c r="I111" s="5" t="s">
        <v>9</v>
      </c>
      <c r="J111">
        <v>55</v>
      </c>
      <c r="K111" s="8">
        <v>7600</v>
      </c>
      <c r="L111" s="8">
        <v>92.682926829268297</v>
      </c>
      <c r="M111" s="9">
        <v>82</v>
      </c>
      <c r="N111" s="10">
        <v>415.3005464480874</v>
      </c>
      <c r="O111" s="11" t="s">
        <v>1035</v>
      </c>
      <c r="P111" s="6">
        <v>54.644808743169399</v>
      </c>
      <c r="Q111" s="6">
        <v>5.0646408103425289</v>
      </c>
    </row>
    <row r="112" spans="1:17" x14ac:dyDescent="0.25">
      <c r="A112" t="s">
        <v>23</v>
      </c>
      <c r="B112" t="s">
        <v>18</v>
      </c>
      <c r="D112" s="27" t="s">
        <v>917</v>
      </c>
      <c r="E112" s="7" t="s">
        <v>25</v>
      </c>
      <c r="F112" t="s">
        <v>21</v>
      </c>
      <c r="G112" t="s">
        <v>917</v>
      </c>
      <c r="H112" s="5">
        <v>52</v>
      </c>
      <c r="I112" s="5" t="s">
        <v>9</v>
      </c>
      <c r="J112">
        <v>52</v>
      </c>
      <c r="K112" s="13">
        <v>2795</v>
      </c>
      <c r="L112" s="13">
        <v>111.8</v>
      </c>
      <c r="M112" s="14">
        <v>25</v>
      </c>
      <c r="N112" s="15">
        <v>413</v>
      </c>
      <c r="O112" s="27" t="s">
        <v>1071</v>
      </c>
      <c r="P112" s="6">
        <v>147.76386404293382</v>
      </c>
      <c r="Q112" s="6">
        <v>16.52</v>
      </c>
    </row>
    <row r="113" spans="1:17" x14ac:dyDescent="0.25">
      <c r="A113" t="s">
        <v>23</v>
      </c>
      <c r="B113" t="s">
        <v>18</v>
      </c>
      <c r="D113" s="25" t="s">
        <v>917</v>
      </c>
      <c r="E113" s="7" t="s">
        <v>25</v>
      </c>
      <c r="F113" t="s">
        <v>21</v>
      </c>
      <c r="G113" t="s">
        <v>917</v>
      </c>
      <c r="H113" s="5">
        <v>52</v>
      </c>
      <c r="I113" s="5" t="s">
        <v>9</v>
      </c>
      <c r="J113">
        <v>52</v>
      </c>
      <c r="K113" s="8">
        <v>2630</v>
      </c>
      <c r="L113" s="8">
        <v>105.2</v>
      </c>
      <c r="M113" s="9">
        <v>25</v>
      </c>
      <c r="N113" s="10">
        <v>413</v>
      </c>
      <c r="O113" s="25" t="s">
        <v>1072</v>
      </c>
      <c r="P113" s="6">
        <v>157.03422053231938</v>
      </c>
      <c r="Q113" s="6">
        <v>16.52</v>
      </c>
    </row>
    <row r="114" spans="1:17" x14ac:dyDescent="0.25">
      <c r="A114" t="s">
        <v>23</v>
      </c>
      <c r="B114" t="s">
        <v>18</v>
      </c>
      <c r="D114" s="27" t="s">
        <v>917</v>
      </c>
      <c r="E114" s="7" t="s">
        <v>25</v>
      </c>
      <c r="F114" t="s">
        <v>21</v>
      </c>
      <c r="G114" t="s">
        <v>917</v>
      </c>
      <c r="H114" s="5">
        <v>53</v>
      </c>
      <c r="I114" s="5" t="s">
        <v>9</v>
      </c>
      <c r="J114">
        <v>53</v>
      </c>
      <c r="K114" s="13">
        <v>4950</v>
      </c>
      <c r="L114" s="13">
        <v>99</v>
      </c>
      <c r="M114" s="14">
        <v>50</v>
      </c>
      <c r="N114" s="15">
        <v>413</v>
      </c>
      <c r="O114" s="27" t="s">
        <v>1073</v>
      </c>
      <c r="P114" s="6">
        <v>83.434343434343432</v>
      </c>
      <c r="Q114" s="6">
        <v>8.26</v>
      </c>
    </row>
    <row r="115" spans="1:17" x14ac:dyDescent="0.25">
      <c r="A115" t="s">
        <v>23</v>
      </c>
      <c r="B115" t="s">
        <v>18</v>
      </c>
      <c r="D115" s="23" t="s">
        <v>917</v>
      </c>
      <c r="E115" s="7" t="s">
        <v>20</v>
      </c>
      <c r="F115" t="s">
        <v>21</v>
      </c>
      <c r="G115" t="s">
        <v>917</v>
      </c>
      <c r="H115" s="5">
        <v>53</v>
      </c>
      <c r="I115" s="5" t="s">
        <v>9</v>
      </c>
      <c r="J115">
        <v>53</v>
      </c>
      <c r="K115" s="8">
        <v>4620</v>
      </c>
      <c r="L115" s="8">
        <v>107.44186046511628</v>
      </c>
      <c r="M115" s="9">
        <v>43</v>
      </c>
      <c r="N115" s="10">
        <v>412.29508196721309</v>
      </c>
      <c r="O115" s="23" t="s">
        <v>1074</v>
      </c>
      <c r="P115" s="6">
        <v>89.241359733163009</v>
      </c>
      <c r="Q115" s="6">
        <v>9.5882577201677464</v>
      </c>
    </row>
    <row r="116" spans="1:17" x14ac:dyDescent="0.25">
      <c r="A116" t="s">
        <v>23</v>
      </c>
      <c r="B116" t="s">
        <v>18</v>
      </c>
      <c r="D116" s="21" t="s">
        <v>917</v>
      </c>
      <c r="E116" s="7" t="s">
        <v>20</v>
      </c>
      <c r="F116" t="s">
        <v>21</v>
      </c>
      <c r="G116" t="s">
        <v>917</v>
      </c>
      <c r="H116" s="5">
        <v>53</v>
      </c>
      <c r="I116" s="5" t="s">
        <v>9</v>
      </c>
      <c r="J116">
        <v>53</v>
      </c>
      <c r="K116" s="13">
        <v>4400</v>
      </c>
      <c r="L116" s="13">
        <v>102.32558139534883</v>
      </c>
      <c r="M116" s="14">
        <v>43</v>
      </c>
      <c r="N116" s="15">
        <v>412.29508196721309</v>
      </c>
      <c r="O116" s="21" t="s">
        <v>1075</v>
      </c>
      <c r="P116" s="6">
        <v>93.70342771982115</v>
      </c>
      <c r="Q116" s="6">
        <v>9.5882577201677464</v>
      </c>
    </row>
    <row r="117" spans="1:17" x14ac:dyDescent="0.25">
      <c r="A117" t="s">
        <v>23</v>
      </c>
      <c r="B117" t="s">
        <v>18</v>
      </c>
      <c r="D117" s="23" t="s">
        <v>917</v>
      </c>
      <c r="E117" s="7" t="s">
        <v>25</v>
      </c>
      <c r="F117" t="s">
        <v>21</v>
      </c>
      <c r="G117" t="s">
        <v>917</v>
      </c>
      <c r="H117" s="5">
        <v>57</v>
      </c>
      <c r="I117" s="5" t="s">
        <v>9</v>
      </c>
      <c r="J117">
        <v>57</v>
      </c>
      <c r="K117" s="8">
        <v>13000</v>
      </c>
      <c r="L117" s="8">
        <v>106.55737704918033</v>
      </c>
      <c r="M117" s="9">
        <v>122</v>
      </c>
      <c r="N117" s="10">
        <v>406.28415300546447</v>
      </c>
      <c r="O117" s="23" t="s">
        <v>1076</v>
      </c>
      <c r="P117" s="6">
        <v>31.252627154266502</v>
      </c>
      <c r="Q117" s="6">
        <v>3.3301979754546269</v>
      </c>
    </row>
    <row r="118" spans="1:17" x14ac:dyDescent="0.25">
      <c r="A118" t="s">
        <v>23</v>
      </c>
      <c r="B118" t="s">
        <v>18</v>
      </c>
      <c r="D118" s="21" t="s">
        <v>917</v>
      </c>
      <c r="E118" s="7" t="s">
        <v>37</v>
      </c>
      <c r="F118" t="s">
        <v>21</v>
      </c>
      <c r="G118" t="s">
        <v>917</v>
      </c>
      <c r="H118" s="5">
        <v>54</v>
      </c>
      <c r="I118" s="5" t="s">
        <v>9</v>
      </c>
      <c r="J118">
        <v>54</v>
      </c>
      <c r="K118" s="13">
        <v>5872</v>
      </c>
      <c r="L118" s="13">
        <v>83.885714285714286</v>
      </c>
      <c r="M118" s="14">
        <v>70</v>
      </c>
      <c r="N118" s="15">
        <v>396.44808743169398</v>
      </c>
      <c r="O118" s="21" t="s">
        <v>1077</v>
      </c>
      <c r="P118" s="6">
        <v>67.515001265615467</v>
      </c>
      <c r="Q118" s="6">
        <v>5.6635441061670564</v>
      </c>
    </row>
    <row r="119" spans="1:17" x14ac:dyDescent="0.25">
      <c r="A119" t="s">
        <v>23</v>
      </c>
      <c r="B119" t="s">
        <v>18</v>
      </c>
      <c r="D119" s="25" t="s">
        <v>917</v>
      </c>
      <c r="E119" s="7" t="s">
        <v>25</v>
      </c>
      <c r="F119" t="s">
        <v>21</v>
      </c>
      <c r="G119" t="s">
        <v>917</v>
      </c>
      <c r="H119" s="5">
        <v>53</v>
      </c>
      <c r="I119" s="5" t="s">
        <v>9</v>
      </c>
      <c r="J119">
        <v>53</v>
      </c>
      <c r="K119" s="8">
        <v>4015</v>
      </c>
      <c r="L119" s="8">
        <v>100.375</v>
      </c>
      <c r="M119" s="9">
        <v>40</v>
      </c>
      <c r="N119" s="10">
        <v>385</v>
      </c>
      <c r="O119" s="25" t="s">
        <v>1078</v>
      </c>
      <c r="P119" s="6">
        <v>95.890410958904098</v>
      </c>
      <c r="Q119" s="6">
        <v>9.625</v>
      </c>
    </row>
    <row r="120" spans="1:17" x14ac:dyDescent="0.25">
      <c r="A120" t="s">
        <v>23</v>
      </c>
      <c r="B120" t="s">
        <v>18</v>
      </c>
      <c r="D120" s="12" t="s">
        <v>917</v>
      </c>
      <c r="E120" s="7" t="s">
        <v>37</v>
      </c>
      <c r="F120" t="s">
        <v>21</v>
      </c>
      <c r="G120" t="s">
        <v>917</v>
      </c>
      <c r="H120" s="5">
        <v>54</v>
      </c>
      <c r="I120" s="5" t="s">
        <v>9</v>
      </c>
      <c r="J120">
        <v>54</v>
      </c>
      <c r="K120" s="13">
        <v>6300</v>
      </c>
      <c r="L120" s="13">
        <v>90</v>
      </c>
      <c r="M120" s="14">
        <v>70</v>
      </c>
      <c r="N120" s="15">
        <v>377.25</v>
      </c>
      <c r="O120" s="12" t="s">
        <v>1028</v>
      </c>
      <c r="P120" s="6">
        <v>59.88095238095238</v>
      </c>
      <c r="Q120" s="6">
        <v>5.3892857142857142</v>
      </c>
    </row>
    <row r="121" spans="1:17" x14ac:dyDescent="0.25">
      <c r="A121" t="s">
        <v>23</v>
      </c>
      <c r="B121" t="s">
        <v>18</v>
      </c>
      <c r="D121" s="25" t="s">
        <v>917</v>
      </c>
      <c r="E121" s="7" t="s">
        <v>25</v>
      </c>
      <c r="F121" t="s">
        <v>21</v>
      </c>
      <c r="G121" t="s">
        <v>917</v>
      </c>
      <c r="H121" s="5">
        <v>53</v>
      </c>
      <c r="I121" s="5" t="s">
        <v>9</v>
      </c>
      <c r="J121">
        <v>53</v>
      </c>
      <c r="K121" s="8">
        <v>4950</v>
      </c>
      <c r="L121" s="8">
        <v>99</v>
      </c>
      <c r="M121" s="9">
        <v>50</v>
      </c>
      <c r="N121" s="10">
        <v>371</v>
      </c>
      <c r="O121" s="25" t="s">
        <v>1079</v>
      </c>
      <c r="P121" s="6">
        <v>74.949494949494948</v>
      </c>
      <c r="Q121" s="6">
        <v>7.42</v>
      </c>
    </row>
    <row r="122" spans="1:17" x14ac:dyDescent="0.25">
      <c r="A122" t="s">
        <v>23</v>
      </c>
      <c r="B122" t="s">
        <v>18</v>
      </c>
      <c r="D122" s="27" t="s">
        <v>917</v>
      </c>
      <c r="E122" s="7" t="s">
        <v>25</v>
      </c>
      <c r="F122" t="s">
        <v>21</v>
      </c>
      <c r="G122" t="s">
        <v>917</v>
      </c>
      <c r="H122" s="5">
        <v>52</v>
      </c>
      <c r="I122" s="5" t="s">
        <v>9</v>
      </c>
      <c r="J122">
        <v>52</v>
      </c>
      <c r="K122" s="13">
        <v>2630</v>
      </c>
      <c r="L122" s="13">
        <v>105.2</v>
      </c>
      <c r="M122" s="14">
        <v>25</v>
      </c>
      <c r="N122" s="15">
        <v>371</v>
      </c>
      <c r="O122" s="27" t="s">
        <v>1080</v>
      </c>
      <c r="P122" s="6">
        <v>141.06463878326997</v>
      </c>
      <c r="Q122" s="6">
        <v>14.84</v>
      </c>
    </row>
    <row r="123" spans="1:17" x14ac:dyDescent="0.25">
      <c r="A123" t="s">
        <v>23</v>
      </c>
      <c r="B123" t="s">
        <v>18</v>
      </c>
      <c r="D123" s="25" t="s">
        <v>917</v>
      </c>
      <c r="E123" s="7" t="s">
        <v>25</v>
      </c>
      <c r="F123" t="s">
        <v>21</v>
      </c>
      <c r="G123" t="s">
        <v>917</v>
      </c>
      <c r="H123" s="5">
        <v>53</v>
      </c>
      <c r="I123" s="5" t="s">
        <v>9</v>
      </c>
      <c r="J123">
        <v>53</v>
      </c>
      <c r="K123" s="8">
        <v>4950</v>
      </c>
      <c r="L123" s="8">
        <v>99</v>
      </c>
      <c r="M123" s="9">
        <v>50</v>
      </c>
      <c r="N123" s="10">
        <v>371</v>
      </c>
      <c r="O123" s="25" t="s">
        <v>1081</v>
      </c>
      <c r="P123" s="6">
        <v>74.949494949494948</v>
      </c>
      <c r="Q123" s="6">
        <v>7.42</v>
      </c>
    </row>
    <row r="124" spans="1:17" x14ac:dyDescent="0.25">
      <c r="A124" t="s">
        <v>23</v>
      </c>
      <c r="B124" t="s">
        <v>18</v>
      </c>
      <c r="D124" s="21" t="s">
        <v>917</v>
      </c>
      <c r="E124" s="7" t="s">
        <v>37</v>
      </c>
      <c r="F124" t="s">
        <v>21</v>
      </c>
      <c r="G124" t="s">
        <v>917</v>
      </c>
      <c r="H124" s="5">
        <v>54</v>
      </c>
      <c r="I124" s="5" t="s">
        <v>9</v>
      </c>
      <c r="J124">
        <v>54</v>
      </c>
      <c r="K124" s="13">
        <v>6122</v>
      </c>
      <c r="L124" s="13">
        <v>87.457142857142856</v>
      </c>
      <c r="M124" s="14">
        <v>70</v>
      </c>
      <c r="N124" s="15">
        <v>370.76502732240436</v>
      </c>
      <c r="O124" s="21" t="s">
        <v>1082</v>
      </c>
      <c r="P124" s="6">
        <v>60.562729062790652</v>
      </c>
      <c r="Q124" s="6">
        <v>5.2966432474629199</v>
      </c>
    </row>
    <row r="125" spans="1:17" x14ac:dyDescent="0.25">
      <c r="A125" t="s">
        <v>23</v>
      </c>
      <c r="B125" t="s">
        <v>18</v>
      </c>
      <c r="D125" s="23" t="s">
        <v>917</v>
      </c>
      <c r="E125" s="7" t="s">
        <v>20</v>
      </c>
      <c r="F125" t="s">
        <v>21</v>
      </c>
      <c r="G125" t="s">
        <v>917</v>
      </c>
      <c r="H125" s="5">
        <v>55</v>
      </c>
      <c r="I125" s="5" t="s">
        <v>9</v>
      </c>
      <c r="J125">
        <v>55</v>
      </c>
      <c r="K125" s="8">
        <v>7500</v>
      </c>
      <c r="L125" s="8">
        <v>113.63636363636364</v>
      </c>
      <c r="M125" s="9">
        <v>66</v>
      </c>
      <c r="N125" s="10">
        <v>365.85</v>
      </c>
      <c r="O125" s="23" t="s">
        <v>1083</v>
      </c>
      <c r="P125" s="6">
        <v>48.78</v>
      </c>
      <c r="Q125" s="6">
        <v>5.5431818181818189</v>
      </c>
    </row>
    <row r="126" spans="1:17" x14ac:dyDescent="0.25">
      <c r="A126" t="s">
        <v>23</v>
      </c>
      <c r="B126" t="s">
        <v>18</v>
      </c>
      <c r="D126" s="21" t="s">
        <v>917</v>
      </c>
      <c r="E126" s="7" t="s">
        <v>20</v>
      </c>
      <c r="F126" t="s">
        <v>21</v>
      </c>
      <c r="G126" t="s">
        <v>917</v>
      </c>
      <c r="H126" s="5">
        <v>55</v>
      </c>
      <c r="I126" s="5" t="s">
        <v>9</v>
      </c>
      <c r="J126">
        <v>55</v>
      </c>
      <c r="K126" s="13">
        <v>7500</v>
      </c>
      <c r="L126" s="13">
        <v>113.63636363636364</v>
      </c>
      <c r="M126" s="14">
        <v>66</v>
      </c>
      <c r="N126" s="15">
        <v>365.85</v>
      </c>
      <c r="O126" s="21" t="s">
        <v>1084</v>
      </c>
      <c r="P126" s="6">
        <v>48.78</v>
      </c>
      <c r="Q126" s="6">
        <v>5.5431818181818189</v>
      </c>
    </row>
    <row r="127" spans="1:17" x14ac:dyDescent="0.25">
      <c r="A127" t="s">
        <v>23</v>
      </c>
      <c r="B127" t="s">
        <v>18</v>
      </c>
      <c r="D127" s="23" t="s">
        <v>917</v>
      </c>
      <c r="E127" s="7" t="s">
        <v>20</v>
      </c>
      <c r="F127" t="s">
        <v>21</v>
      </c>
      <c r="G127" t="s">
        <v>917</v>
      </c>
      <c r="H127" s="5">
        <v>55</v>
      </c>
      <c r="I127" s="5" t="s">
        <v>9</v>
      </c>
      <c r="J127">
        <v>55</v>
      </c>
      <c r="K127" s="8">
        <v>7500</v>
      </c>
      <c r="L127" s="8">
        <v>113.63636363636364</v>
      </c>
      <c r="M127" s="9">
        <v>66</v>
      </c>
      <c r="N127" s="10">
        <v>365.85</v>
      </c>
      <c r="O127" s="23" t="s">
        <v>1085</v>
      </c>
      <c r="P127" s="6">
        <v>48.78</v>
      </c>
      <c r="Q127" s="6">
        <v>5.5431818181818189</v>
      </c>
    </row>
    <row r="128" spans="1:17" x14ac:dyDescent="0.25">
      <c r="A128" t="s">
        <v>23</v>
      </c>
      <c r="B128" t="s">
        <v>18</v>
      </c>
      <c r="D128" s="12" t="s">
        <v>917</v>
      </c>
      <c r="E128" s="7" t="s">
        <v>37</v>
      </c>
      <c r="F128" t="s">
        <v>21</v>
      </c>
      <c r="G128" t="s">
        <v>917</v>
      </c>
      <c r="H128" s="5">
        <v>53</v>
      </c>
      <c r="I128" s="5" t="s">
        <v>9</v>
      </c>
      <c r="J128">
        <v>53</v>
      </c>
      <c r="K128" s="13">
        <v>3820</v>
      </c>
      <c r="L128" s="13">
        <v>76.400000000000006</v>
      </c>
      <c r="M128" s="14">
        <v>50</v>
      </c>
      <c r="N128" s="15">
        <v>339.99</v>
      </c>
      <c r="O128" s="16" t="s">
        <v>1012</v>
      </c>
      <c r="P128" s="6">
        <v>89.002617801047123</v>
      </c>
      <c r="Q128" s="6">
        <v>6.7998000000000003</v>
      </c>
    </row>
    <row r="129" spans="1:17" x14ac:dyDescent="0.25">
      <c r="A129" t="s">
        <v>23</v>
      </c>
      <c r="B129" t="s">
        <v>18</v>
      </c>
      <c r="D129" s="23" t="s">
        <v>917</v>
      </c>
      <c r="E129" s="7" t="s">
        <v>25</v>
      </c>
      <c r="F129" t="s">
        <v>21</v>
      </c>
      <c r="G129" t="s">
        <v>917</v>
      </c>
      <c r="H129" s="5">
        <v>53</v>
      </c>
      <c r="I129" s="5" t="s">
        <v>9</v>
      </c>
      <c r="J129">
        <v>53</v>
      </c>
      <c r="K129" s="8">
        <v>3820</v>
      </c>
      <c r="L129" s="8">
        <v>76.400000000000006</v>
      </c>
      <c r="M129" s="9">
        <v>50</v>
      </c>
      <c r="N129" s="10">
        <v>339.99</v>
      </c>
      <c r="O129" s="23" t="s">
        <v>1086</v>
      </c>
      <c r="P129" s="6">
        <v>89.002617801047123</v>
      </c>
      <c r="Q129" s="6">
        <v>6.7998000000000003</v>
      </c>
    </row>
    <row r="130" spans="1:17" x14ac:dyDescent="0.25">
      <c r="A130" t="s">
        <v>23</v>
      </c>
      <c r="B130" t="s">
        <v>18</v>
      </c>
      <c r="D130" s="27" t="s">
        <v>917</v>
      </c>
      <c r="E130" s="7" t="s">
        <v>25</v>
      </c>
      <c r="F130" t="s">
        <v>21</v>
      </c>
      <c r="G130" t="s">
        <v>917</v>
      </c>
      <c r="H130" s="5">
        <v>53</v>
      </c>
      <c r="I130" s="5" t="s">
        <v>9</v>
      </c>
      <c r="J130">
        <v>53</v>
      </c>
      <c r="K130" s="13">
        <v>3820</v>
      </c>
      <c r="L130" s="13">
        <v>76.400000000000006</v>
      </c>
      <c r="M130" s="14">
        <v>50</v>
      </c>
      <c r="N130" s="15">
        <v>339.99</v>
      </c>
      <c r="O130" s="27" t="s">
        <v>1012</v>
      </c>
      <c r="P130" s="6">
        <v>89.002617801047123</v>
      </c>
      <c r="Q130" s="6">
        <v>6.7998000000000003</v>
      </c>
    </row>
    <row r="131" spans="1:17" x14ac:dyDescent="0.25">
      <c r="A131" t="s">
        <v>23</v>
      </c>
      <c r="B131" t="s">
        <v>18</v>
      </c>
      <c r="D131" s="23" t="s">
        <v>917</v>
      </c>
      <c r="E131" s="7" t="s">
        <v>25</v>
      </c>
      <c r="F131" t="s">
        <v>21</v>
      </c>
      <c r="G131" t="s">
        <v>917</v>
      </c>
      <c r="H131" s="5">
        <v>53</v>
      </c>
      <c r="I131" s="5" t="s">
        <v>9</v>
      </c>
      <c r="J131">
        <v>53</v>
      </c>
      <c r="K131" s="8">
        <v>3906</v>
      </c>
      <c r="L131" s="8">
        <v>97.65</v>
      </c>
      <c r="M131" s="9">
        <v>40</v>
      </c>
      <c r="N131" s="10">
        <v>335.47800000000001</v>
      </c>
      <c r="O131" s="23" t="s">
        <v>1087</v>
      </c>
      <c r="P131" s="6">
        <v>85.887864823348707</v>
      </c>
      <c r="Q131" s="6">
        <v>8.3869500000000006</v>
      </c>
    </row>
    <row r="132" spans="1:17" x14ac:dyDescent="0.25">
      <c r="A132" t="s">
        <v>23</v>
      </c>
      <c r="B132" t="s">
        <v>18</v>
      </c>
      <c r="D132" s="12" t="s">
        <v>917</v>
      </c>
      <c r="E132" s="7" t="s">
        <v>25</v>
      </c>
      <c r="F132" t="s">
        <v>21</v>
      </c>
      <c r="G132" t="s">
        <v>917</v>
      </c>
      <c r="H132" s="5">
        <v>53</v>
      </c>
      <c r="I132" s="5" t="s">
        <v>9</v>
      </c>
      <c r="J132">
        <v>53</v>
      </c>
      <c r="K132" s="13">
        <v>3389</v>
      </c>
      <c r="L132" s="13">
        <v>82.658536585365852</v>
      </c>
      <c r="M132" s="14">
        <v>41</v>
      </c>
      <c r="N132" s="15">
        <v>335</v>
      </c>
      <c r="O132" s="16" t="s">
        <v>1002</v>
      </c>
      <c r="P132" s="6">
        <v>98.849218058424313</v>
      </c>
      <c r="Q132" s="6">
        <v>8.1707317073170724</v>
      </c>
    </row>
    <row r="133" spans="1:17" x14ac:dyDescent="0.25">
      <c r="A133" t="s">
        <v>23</v>
      </c>
      <c r="B133" t="s">
        <v>18</v>
      </c>
      <c r="D133" s="25" t="s">
        <v>917</v>
      </c>
      <c r="E133" s="7" t="s">
        <v>25</v>
      </c>
      <c r="F133" t="s">
        <v>21</v>
      </c>
      <c r="G133" t="s">
        <v>917</v>
      </c>
      <c r="H133" s="5">
        <v>54</v>
      </c>
      <c r="I133" s="5" t="s">
        <v>9</v>
      </c>
      <c r="J133">
        <v>54</v>
      </c>
      <c r="K133" s="8">
        <v>5290</v>
      </c>
      <c r="L133" s="8">
        <v>96.181818181818187</v>
      </c>
      <c r="M133" s="9">
        <v>55</v>
      </c>
      <c r="N133" s="10">
        <v>331.8</v>
      </c>
      <c r="O133" s="25" t="s">
        <v>1088</v>
      </c>
      <c r="P133" s="6">
        <v>62.722117202268429</v>
      </c>
      <c r="Q133" s="6">
        <v>6.0327272727272732</v>
      </c>
    </row>
    <row r="134" spans="1:17" x14ac:dyDescent="0.25">
      <c r="A134" t="s">
        <v>23</v>
      </c>
      <c r="B134" t="s">
        <v>18</v>
      </c>
      <c r="D134" s="27" t="s">
        <v>917</v>
      </c>
      <c r="E134" s="7" t="s">
        <v>25</v>
      </c>
      <c r="F134" t="s">
        <v>21</v>
      </c>
      <c r="G134" t="s">
        <v>917</v>
      </c>
      <c r="H134" s="5">
        <v>53</v>
      </c>
      <c r="I134" s="5" t="s">
        <v>9</v>
      </c>
      <c r="J134">
        <v>53</v>
      </c>
      <c r="K134" s="13">
        <v>4995</v>
      </c>
      <c r="L134" s="13">
        <v>90.818181818181813</v>
      </c>
      <c r="M134" s="14">
        <v>55</v>
      </c>
      <c r="N134" s="15">
        <v>331.8</v>
      </c>
      <c r="O134" s="27" t="s">
        <v>1089</v>
      </c>
      <c r="P134" s="6">
        <v>66.426426426426431</v>
      </c>
      <c r="Q134" s="6">
        <v>6.0327272727272732</v>
      </c>
    </row>
    <row r="135" spans="1:17" x14ac:dyDescent="0.25">
      <c r="A135" t="s">
        <v>23</v>
      </c>
      <c r="B135" t="s">
        <v>18</v>
      </c>
      <c r="D135" s="23" t="s">
        <v>917</v>
      </c>
      <c r="E135" s="7" t="s">
        <v>25</v>
      </c>
      <c r="F135" t="s">
        <v>21</v>
      </c>
      <c r="G135" t="s">
        <v>917</v>
      </c>
      <c r="H135" s="5">
        <v>54</v>
      </c>
      <c r="I135" s="5" t="s">
        <v>9</v>
      </c>
      <c r="J135">
        <v>54</v>
      </c>
      <c r="K135" s="8">
        <v>5519</v>
      </c>
      <c r="L135" s="8">
        <v>106.13461538461539</v>
      </c>
      <c r="M135" s="9">
        <v>52</v>
      </c>
      <c r="N135" s="10">
        <v>330</v>
      </c>
      <c r="O135" s="23" t="s">
        <v>1090</v>
      </c>
      <c r="P135" s="6">
        <v>59.793440840732018</v>
      </c>
      <c r="Q135" s="6">
        <v>6.3461538461538458</v>
      </c>
    </row>
    <row r="136" spans="1:17" x14ac:dyDescent="0.25">
      <c r="A136" t="s">
        <v>23</v>
      </c>
      <c r="B136" t="s">
        <v>18</v>
      </c>
      <c r="D136" s="27" t="s">
        <v>917</v>
      </c>
      <c r="E136" s="7" t="s">
        <v>25</v>
      </c>
      <c r="F136" t="s">
        <v>21</v>
      </c>
      <c r="G136" t="s">
        <v>917</v>
      </c>
      <c r="H136" s="5">
        <v>53</v>
      </c>
      <c r="I136" s="5" t="s">
        <v>9</v>
      </c>
      <c r="J136">
        <v>53</v>
      </c>
      <c r="K136" s="13">
        <v>4950</v>
      </c>
      <c r="L136" s="13">
        <v>99</v>
      </c>
      <c r="M136" s="14">
        <v>50</v>
      </c>
      <c r="N136" s="15">
        <v>329</v>
      </c>
      <c r="O136" s="27" t="s">
        <v>1091</v>
      </c>
      <c r="P136" s="6">
        <v>66.464646464646464</v>
      </c>
      <c r="Q136" s="6">
        <v>6.58</v>
      </c>
    </row>
    <row r="137" spans="1:17" x14ac:dyDescent="0.25">
      <c r="A137" t="s">
        <v>23</v>
      </c>
      <c r="B137" t="s">
        <v>18</v>
      </c>
      <c r="D137" s="21" t="s">
        <v>917</v>
      </c>
      <c r="E137" s="7" t="s">
        <v>20</v>
      </c>
      <c r="F137" t="s">
        <v>21</v>
      </c>
      <c r="G137" t="s">
        <v>917</v>
      </c>
      <c r="H137" s="5">
        <v>53</v>
      </c>
      <c r="I137" s="5" t="s">
        <v>9</v>
      </c>
      <c r="J137">
        <v>53</v>
      </c>
      <c r="K137" s="13">
        <v>3910</v>
      </c>
      <c r="L137" s="13">
        <v>118.48484848484848</v>
      </c>
      <c r="M137" s="14">
        <v>33</v>
      </c>
      <c r="N137" s="15">
        <v>319.95999999999998</v>
      </c>
      <c r="O137" s="21" t="s">
        <v>1092</v>
      </c>
      <c r="P137" s="6">
        <v>81.831202046035813</v>
      </c>
      <c r="Q137" s="6">
        <v>9.6957575757575754</v>
      </c>
    </row>
    <row r="138" spans="1:17" x14ac:dyDescent="0.25">
      <c r="A138" t="s">
        <v>23</v>
      </c>
      <c r="B138" t="s">
        <v>18</v>
      </c>
      <c r="D138" s="23" t="s">
        <v>917</v>
      </c>
      <c r="E138" s="7" t="s">
        <v>20</v>
      </c>
      <c r="F138" t="s">
        <v>21</v>
      </c>
      <c r="G138" t="s">
        <v>917</v>
      </c>
      <c r="H138" s="5">
        <v>53</v>
      </c>
      <c r="I138" s="5" t="s">
        <v>9</v>
      </c>
      <c r="J138">
        <v>53</v>
      </c>
      <c r="K138" s="8">
        <v>3910</v>
      </c>
      <c r="L138" s="8">
        <v>118.48484848484848</v>
      </c>
      <c r="M138" s="9">
        <v>33</v>
      </c>
      <c r="N138" s="10">
        <v>319.95999999999998</v>
      </c>
      <c r="O138" s="23" t="s">
        <v>1093</v>
      </c>
      <c r="P138" s="6">
        <v>81.831202046035813</v>
      </c>
      <c r="Q138" s="6">
        <v>9.6957575757575754</v>
      </c>
    </row>
    <row r="139" spans="1:17" x14ac:dyDescent="0.25">
      <c r="A139" t="s">
        <v>23</v>
      </c>
      <c r="B139" t="s">
        <v>18</v>
      </c>
      <c r="D139" s="12" t="s">
        <v>917</v>
      </c>
      <c r="E139" s="7" t="s">
        <v>37</v>
      </c>
      <c r="F139" t="s">
        <v>21</v>
      </c>
      <c r="G139" t="s">
        <v>917</v>
      </c>
      <c r="H139" s="5">
        <v>54</v>
      </c>
      <c r="I139" s="5" t="s">
        <v>9</v>
      </c>
      <c r="J139">
        <v>54</v>
      </c>
      <c r="K139" s="13">
        <v>5366</v>
      </c>
      <c r="L139" s="13">
        <v>89.433333333333337</v>
      </c>
      <c r="M139" s="14">
        <v>60</v>
      </c>
      <c r="N139" s="15">
        <v>318.97000000000003</v>
      </c>
      <c r="O139" s="16" t="s">
        <v>1024</v>
      </c>
      <c r="P139" s="6">
        <v>59.44278792396571</v>
      </c>
      <c r="Q139" s="6">
        <v>5.3161666666666667</v>
      </c>
    </row>
    <row r="140" spans="1:17" x14ac:dyDescent="0.25">
      <c r="A140" t="s">
        <v>23</v>
      </c>
      <c r="B140" t="s">
        <v>18</v>
      </c>
      <c r="D140" s="25" t="s">
        <v>917</v>
      </c>
      <c r="E140" s="7" t="s">
        <v>25</v>
      </c>
      <c r="F140" t="s">
        <v>21</v>
      </c>
      <c r="G140" t="s">
        <v>917</v>
      </c>
      <c r="H140" s="5">
        <v>53</v>
      </c>
      <c r="I140" s="5" t="s">
        <v>9</v>
      </c>
      <c r="J140">
        <v>53</v>
      </c>
      <c r="K140" s="8">
        <v>4290</v>
      </c>
      <c r="L140" s="8">
        <v>107.25</v>
      </c>
      <c r="M140" s="9">
        <v>40</v>
      </c>
      <c r="N140" s="10">
        <v>317.8</v>
      </c>
      <c r="O140" s="25" t="s">
        <v>1094</v>
      </c>
      <c r="P140" s="6">
        <v>74.079254079254085</v>
      </c>
      <c r="Q140" s="6">
        <v>7.9450000000000003</v>
      </c>
    </row>
    <row r="141" spans="1:17" x14ac:dyDescent="0.25">
      <c r="A141" t="s">
        <v>23</v>
      </c>
      <c r="B141" t="s">
        <v>18</v>
      </c>
      <c r="D141" s="27" t="s">
        <v>917</v>
      </c>
      <c r="E141" s="7" t="s">
        <v>25</v>
      </c>
      <c r="F141" t="s">
        <v>21</v>
      </c>
      <c r="G141" t="s">
        <v>917</v>
      </c>
      <c r="H141" s="5">
        <v>53</v>
      </c>
      <c r="I141" s="5" t="s">
        <v>9</v>
      </c>
      <c r="J141">
        <v>53</v>
      </c>
      <c r="K141" s="13">
        <v>4015</v>
      </c>
      <c r="L141" s="13">
        <v>100.375</v>
      </c>
      <c r="M141" s="14">
        <v>40</v>
      </c>
      <c r="N141" s="15">
        <v>317.8</v>
      </c>
      <c r="O141" s="27" t="s">
        <v>1095</v>
      </c>
      <c r="P141" s="6">
        <v>79.153175591531763</v>
      </c>
      <c r="Q141" s="6">
        <v>7.9450000000000003</v>
      </c>
    </row>
    <row r="142" spans="1:17" x14ac:dyDescent="0.25">
      <c r="A142" t="s">
        <v>23</v>
      </c>
      <c r="B142" t="s">
        <v>18</v>
      </c>
      <c r="D142" s="7" t="s">
        <v>917</v>
      </c>
      <c r="E142" s="7" t="s">
        <v>25</v>
      </c>
      <c r="F142" t="s">
        <v>21</v>
      </c>
      <c r="G142" t="s">
        <v>917</v>
      </c>
      <c r="H142" s="5">
        <v>53</v>
      </c>
      <c r="I142" s="5" t="s">
        <v>9</v>
      </c>
      <c r="J142">
        <v>53</v>
      </c>
      <c r="K142" s="8">
        <v>3389</v>
      </c>
      <c r="L142" s="8">
        <v>82.658536585365852</v>
      </c>
      <c r="M142" s="9">
        <v>41</v>
      </c>
      <c r="N142" s="10">
        <v>317.23</v>
      </c>
      <c r="O142" s="11" t="s">
        <v>1004</v>
      </c>
      <c r="P142" s="6">
        <v>93.605783416937143</v>
      </c>
      <c r="Q142" s="6">
        <v>7.7373170731707326</v>
      </c>
    </row>
    <row r="143" spans="1:17" x14ac:dyDescent="0.25">
      <c r="A143" t="s">
        <v>23</v>
      </c>
      <c r="B143" t="s">
        <v>18</v>
      </c>
      <c r="D143" s="27" t="s">
        <v>917</v>
      </c>
      <c r="E143" s="7" t="s">
        <v>20</v>
      </c>
      <c r="F143" t="s">
        <v>21</v>
      </c>
      <c r="G143" t="s">
        <v>917</v>
      </c>
      <c r="H143" s="5">
        <v>58</v>
      </c>
      <c r="I143" s="5" t="s">
        <v>9</v>
      </c>
      <c r="J143">
        <v>58</v>
      </c>
      <c r="K143" s="13">
        <v>23000</v>
      </c>
      <c r="L143" s="13">
        <v>115</v>
      </c>
      <c r="M143" s="14">
        <v>200</v>
      </c>
      <c r="N143" s="15">
        <v>315.89999999999998</v>
      </c>
      <c r="O143" s="27" t="s">
        <v>1096</v>
      </c>
      <c r="P143" s="6">
        <v>13.734782608695649</v>
      </c>
      <c r="Q143" s="6">
        <v>1.5794999999999999</v>
      </c>
    </row>
    <row r="144" spans="1:17" x14ac:dyDescent="0.25">
      <c r="A144" t="s">
        <v>23</v>
      </c>
      <c r="B144" t="s">
        <v>18</v>
      </c>
      <c r="D144" s="25" t="s">
        <v>917</v>
      </c>
      <c r="E144" s="7" t="s">
        <v>25</v>
      </c>
      <c r="F144" t="s">
        <v>21</v>
      </c>
      <c r="G144" t="s">
        <v>917</v>
      </c>
      <c r="H144" s="5">
        <v>54</v>
      </c>
      <c r="I144" s="5" t="s">
        <v>9</v>
      </c>
      <c r="J144">
        <v>54</v>
      </c>
      <c r="K144" s="8">
        <v>6180</v>
      </c>
      <c r="L144" s="8">
        <v>103</v>
      </c>
      <c r="M144" s="9">
        <v>60</v>
      </c>
      <c r="N144" s="10">
        <v>308</v>
      </c>
      <c r="O144" s="25" t="s">
        <v>1097</v>
      </c>
      <c r="P144" s="6">
        <v>49.838187702265373</v>
      </c>
      <c r="Q144" s="6">
        <v>5.1333333333333337</v>
      </c>
    </row>
    <row r="145" spans="1:17" x14ac:dyDescent="0.25">
      <c r="A145" t="s">
        <v>23</v>
      </c>
      <c r="B145" t="s">
        <v>18</v>
      </c>
      <c r="D145" s="27" t="s">
        <v>917</v>
      </c>
      <c r="E145" s="7" t="s">
        <v>25</v>
      </c>
      <c r="F145" t="s">
        <v>21</v>
      </c>
      <c r="G145" t="s">
        <v>917</v>
      </c>
      <c r="H145" s="5">
        <v>52</v>
      </c>
      <c r="I145" s="5" t="s">
        <v>9</v>
      </c>
      <c r="J145">
        <v>52</v>
      </c>
      <c r="K145" s="13">
        <v>2795</v>
      </c>
      <c r="L145" s="13">
        <v>111.8</v>
      </c>
      <c r="M145" s="14">
        <v>25</v>
      </c>
      <c r="N145" s="15">
        <v>303.8</v>
      </c>
      <c r="O145" s="27" t="s">
        <v>1098</v>
      </c>
      <c r="P145" s="6">
        <v>108.69409660107335</v>
      </c>
      <c r="Q145" s="6">
        <v>12.152000000000001</v>
      </c>
    </row>
    <row r="146" spans="1:17" x14ac:dyDescent="0.25">
      <c r="A146" t="s">
        <v>23</v>
      </c>
      <c r="B146" t="s">
        <v>18</v>
      </c>
      <c r="D146" s="25" t="s">
        <v>917</v>
      </c>
      <c r="E146" s="7" t="s">
        <v>25</v>
      </c>
      <c r="F146" t="s">
        <v>21</v>
      </c>
      <c r="G146" t="s">
        <v>917</v>
      </c>
      <c r="H146" s="5">
        <v>52</v>
      </c>
      <c r="I146" s="5" t="s">
        <v>9</v>
      </c>
      <c r="J146">
        <v>52</v>
      </c>
      <c r="K146" s="8">
        <v>2630</v>
      </c>
      <c r="L146" s="8">
        <v>105.2</v>
      </c>
      <c r="M146" s="9">
        <v>25</v>
      </c>
      <c r="N146" s="10">
        <v>303.8</v>
      </c>
      <c r="O146" s="25" t="s">
        <v>1099</v>
      </c>
      <c r="P146" s="6">
        <v>115.51330798479088</v>
      </c>
      <c r="Q146" s="6">
        <v>12.152000000000001</v>
      </c>
    </row>
    <row r="147" spans="1:17" x14ac:dyDescent="0.25">
      <c r="A147" t="s">
        <v>23</v>
      </c>
      <c r="B147" t="s">
        <v>18</v>
      </c>
      <c r="D147" s="21" t="s">
        <v>917</v>
      </c>
      <c r="E147" s="7" t="s">
        <v>25</v>
      </c>
      <c r="F147" t="s">
        <v>21</v>
      </c>
      <c r="G147" t="s">
        <v>917</v>
      </c>
      <c r="H147" s="5">
        <v>58</v>
      </c>
      <c r="I147" s="5" t="s">
        <v>9</v>
      </c>
      <c r="J147">
        <v>58</v>
      </c>
      <c r="K147" s="13">
        <v>19500</v>
      </c>
      <c r="L147" s="13">
        <v>130</v>
      </c>
      <c r="M147" s="14">
        <v>150</v>
      </c>
      <c r="N147" s="15">
        <v>300</v>
      </c>
      <c r="O147" s="21" t="s">
        <v>1100</v>
      </c>
      <c r="P147" s="6">
        <v>15.384615384615385</v>
      </c>
      <c r="Q147" s="6">
        <v>2</v>
      </c>
    </row>
    <row r="148" spans="1:17" x14ac:dyDescent="0.25">
      <c r="A148" t="s">
        <v>23</v>
      </c>
      <c r="B148" t="s">
        <v>18</v>
      </c>
      <c r="D148" s="25" t="s">
        <v>917</v>
      </c>
      <c r="E148" s="7" t="s">
        <v>37</v>
      </c>
      <c r="F148" t="s">
        <v>21</v>
      </c>
      <c r="G148" t="s">
        <v>917</v>
      </c>
      <c r="H148" s="5">
        <v>55</v>
      </c>
      <c r="I148" s="5" t="s">
        <v>9</v>
      </c>
      <c r="J148">
        <v>55</v>
      </c>
      <c r="K148" s="8">
        <v>8049</v>
      </c>
      <c r="L148" s="8">
        <v>89.433333333333337</v>
      </c>
      <c r="M148" s="9">
        <v>90</v>
      </c>
      <c r="N148" s="10">
        <v>290</v>
      </c>
      <c r="O148" s="25" t="s">
        <v>1101</v>
      </c>
      <c r="P148" s="6">
        <v>36.029320412473602</v>
      </c>
      <c r="Q148" s="6">
        <v>3.2222222222222223</v>
      </c>
    </row>
    <row r="149" spans="1:17" x14ac:dyDescent="0.25">
      <c r="A149" t="s">
        <v>23</v>
      </c>
      <c r="B149" t="s">
        <v>18</v>
      </c>
      <c r="D149" s="12" t="s">
        <v>917</v>
      </c>
      <c r="E149" s="7" t="s">
        <v>20</v>
      </c>
      <c r="F149" t="s">
        <v>21</v>
      </c>
      <c r="G149" t="s">
        <v>917</v>
      </c>
      <c r="H149" s="5">
        <v>55</v>
      </c>
      <c r="I149" s="5" t="s">
        <v>9</v>
      </c>
      <c r="J149">
        <v>55</v>
      </c>
      <c r="K149" s="13">
        <v>7300</v>
      </c>
      <c r="L149" s="13">
        <v>108.95522388059702</v>
      </c>
      <c r="M149" s="14">
        <v>67</v>
      </c>
      <c r="N149" s="15">
        <v>289.99</v>
      </c>
      <c r="O149" s="16" t="s">
        <v>1031</v>
      </c>
      <c r="P149" s="6">
        <v>39.724657534246575</v>
      </c>
      <c r="Q149" s="6">
        <v>4.3282089552238805</v>
      </c>
    </row>
    <row r="150" spans="1:17" x14ac:dyDescent="0.25">
      <c r="A150" t="s">
        <v>23</v>
      </c>
      <c r="B150" t="s">
        <v>18</v>
      </c>
      <c r="D150" s="12" t="s">
        <v>917</v>
      </c>
      <c r="E150" s="7" t="s">
        <v>37</v>
      </c>
      <c r="F150" t="s">
        <v>21</v>
      </c>
      <c r="G150" t="s">
        <v>917</v>
      </c>
      <c r="H150" s="5">
        <v>52</v>
      </c>
      <c r="I150" s="5" t="s">
        <v>9</v>
      </c>
      <c r="J150">
        <v>52</v>
      </c>
      <c r="K150" s="13">
        <v>2683</v>
      </c>
      <c r="L150" s="13">
        <v>67.075000000000003</v>
      </c>
      <c r="M150" s="14">
        <v>40</v>
      </c>
      <c r="N150" s="15">
        <v>287.85000000000002</v>
      </c>
      <c r="O150" s="16" t="s">
        <v>995</v>
      </c>
      <c r="P150" s="6">
        <v>107.28661945583303</v>
      </c>
      <c r="Q150" s="6">
        <v>7.1962500000000009</v>
      </c>
    </row>
    <row r="151" spans="1:17" x14ac:dyDescent="0.25">
      <c r="A151" t="s">
        <v>23</v>
      </c>
      <c r="B151" t="s">
        <v>18</v>
      </c>
      <c r="D151" s="25" t="s">
        <v>917</v>
      </c>
      <c r="E151" s="7" t="s">
        <v>25</v>
      </c>
      <c r="F151" t="s">
        <v>21</v>
      </c>
      <c r="G151" t="s">
        <v>917</v>
      </c>
      <c r="H151" s="5">
        <v>53</v>
      </c>
      <c r="I151" s="5" t="s">
        <v>9</v>
      </c>
      <c r="J151">
        <v>53</v>
      </c>
      <c r="K151" s="8">
        <v>4356</v>
      </c>
      <c r="L151" s="8">
        <v>108.9</v>
      </c>
      <c r="M151" s="9">
        <v>40</v>
      </c>
      <c r="N151" s="10">
        <v>284</v>
      </c>
      <c r="O151" s="25" t="s">
        <v>1102</v>
      </c>
      <c r="P151" s="6">
        <v>65.197428833792472</v>
      </c>
      <c r="Q151" s="6">
        <v>7.1</v>
      </c>
    </row>
    <row r="152" spans="1:17" x14ac:dyDescent="0.25">
      <c r="A152" t="s">
        <v>23</v>
      </c>
      <c r="B152" t="s">
        <v>18</v>
      </c>
      <c r="D152" s="12" t="s">
        <v>917</v>
      </c>
      <c r="E152" s="7" t="s">
        <v>20</v>
      </c>
      <c r="F152" t="s">
        <v>21</v>
      </c>
      <c r="G152" t="s">
        <v>917</v>
      </c>
      <c r="H152" s="5">
        <v>53</v>
      </c>
      <c r="I152" s="5" t="s">
        <v>9</v>
      </c>
      <c r="J152">
        <v>53</v>
      </c>
      <c r="K152" s="13">
        <v>4995</v>
      </c>
      <c r="L152" s="13">
        <v>96.057692307692307</v>
      </c>
      <c r="M152" s="14">
        <v>52</v>
      </c>
      <c r="N152" s="15">
        <v>282.7868852459016</v>
      </c>
      <c r="O152" s="12" t="s">
        <v>1023</v>
      </c>
      <c r="P152" s="6">
        <v>56.61399104022054</v>
      </c>
      <c r="Q152" s="6">
        <v>5.4382093316519535</v>
      </c>
    </row>
    <row r="153" spans="1:17" x14ac:dyDescent="0.25">
      <c r="A153" t="s">
        <v>23</v>
      </c>
      <c r="B153" t="s">
        <v>18</v>
      </c>
      <c r="D153" s="7" t="s">
        <v>917</v>
      </c>
      <c r="E153" s="7" t="s">
        <v>37</v>
      </c>
      <c r="F153" t="s">
        <v>21</v>
      </c>
      <c r="G153" t="s">
        <v>917</v>
      </c>
      <c r="H153" s="5">
        <v>53</v>
      </c>
      <c r="I153" s="5" t="s">
        <v>9</v>
      </c>
      <c r="J153">
        <v>53</v>
      </c>
      <c r="K153" s="8">
        <v>3431</v>
      </c>
      <c r="L153" s="8">
        <v>85.775000000000006</v>
      </c>
      <c r="M153" s="9">
        <v>40</v>
      </c>
      <c r="N153" s="10">
        <v>279</v>
      </c>
      <c r="O153" s="11" t="s">
        <v>1005</v>
      </c>
      <c r="P153" s="6">
        <v>81.317400174876127</v>
      </c>
      <c r="Q153" s="6">
        <v>6.9749999999999996</v>
      </c>
    </row>
    <row r="154" spans="1:17" x14ac:dyDescent="0.25">
      <c r="A154" t="s">
        <v>23</v>
      </c>
      <c r="B154" t="s">
        <v>18</v>
      </c>
      <c r="D154" s="27" t="s">
        <v>917</v>
      </c>
      <c r="E154" s="7" t="s">
        <v>25</v>
      </c>
      <c r="F154" t="s">
        <v>21</v>
      </c>
      <c r="G154" t="s">
        <v>917</v>
      </c>
      <c r="H154" s="5">
        <v>53</v>
      </c>
      <c r="I154" s="5" t="s">
        <v>9</v>
      </c>
      <c r="J154">
        <v>53</v>
      </c>
      <c r="K154" s="13">
        <v>4015</v>
      </c>
      <c r="L154" s="13">
        <v>100.375</v>
      </c>
      <c r="M154" s="14">
        <v>40</v>
      </c>
      <c r="N154" s="15">
        <v>275.8</v>
      </c>
      <c r="O154" s="27" t="s">
        <v>1103</v>
      </c>
      <c r="P154" s="6">
        <v>68.692403486924036</v>
      </c>
      <c r="Q154" s="6">
        <v>6.8950000000000005</v>
      </c>
    </row>
    <row r="155" spans="1:17" x14ac:dyDescent="0.25">
      <c r="A155" t="s">
        <v>23</v>
      </c>
      <c r="B155" t="s">
        <v>18</v>
      </c>
      <c r="D155" s="25" t="s">
        <v>917</v>
      </c>
      <c r="E155" s="7" t="s">
        <v>25</v>
      </c>
      <c r="F155" t="s">
        <v>21</v>
      </c>
      <c r="G155" t="s">
        <v>917</v>
      </c>
      <c r="H155" s="5">
        <v>53</v>
      </c>
      <c r="I155" s="5" t="s">
        <v>9</v>
      </c>
      <c r="J155">
        <v>53</v>
      </c>
      <c r="K155" s="8">
        <v>4290</v>
      </c>
      <c r="L155" s="8">
        <v>107.25</v>
      </c>
      <c r="M155" s="9">
        <v>40</v>
      </c>
      <c r="N155" s="10">
        <v>275.8</v>
      </c>
      <c r="O155" s="25" t="s">
        <v>1104</v>
      </c>
      <c r="P155" s="6">
        <v>64.289044289044298</v>
      </c>
      <c r="Q155" s="6">
        <v>6.8950000000000005</v>
      </c>
    </row>
    <row r="156" spans="1:17" x14ac:dyDescent="0.25">
      <c r="A156" t="s">
        <v>23</v>
      </c>
      <c r="B156" t="s">
        <v>18</v>
      </c>
      <c r="D156" s="21" t="s">
        <v>917</v>
      </c>
      <c r="E156" s="7" t="s">
        <v>25</v>
      </c>
      <c r="F156" t="s">
        <v>21</v>
      </c>
      <c r="G156" t="s">
        <v>917</v>
      </c>
      <c r="H156" s="5">
        <v>54</v>
      </c>
      <c r="I156" s="5" t="s">
        <v>9</v>
      </c>
      <c r="J156">
        <v>54</v>
      </c>
      <c r="K156" s="13">
        <v>5519</v>
      </c>
      <c r="L156" s="13">
        <v>106.13461538461539</v>
      </c>
      <c r="M156" s="14">
        <v>52</v>
      </c>
      <c r="N156" s="15">
        <v>270</v>
      </c>
      <c r="O156" s="21" t="s">
        <v>1105</v>
      </c>
      <c r="P156" s="6">
        <v>48.921906142417107</v>
      </c>
      <c r="Q156" s="6">
        <v>5.1923076923076925</v>
      </c>
    </row>
    <row r="157" spans="1:17" x14ac:dyDescent="0.25">
      <c r="A157" t="s">
        <v>23</v>
      </c>
      <c r="B157" t="s">
        <v>18</v>
      </c>
      <c r="D157" s="23" t="s">
        <v>917</v>
      </c>
      <c r="E157" s="7" t="s">
        <v>25</v>
      </c>
      <c r="F157" t="s">
        <v>21</v>
      </c>
      <c r="G157" t="s">
        <v>917</v>
      </c>
      <c r="H157" s="5">
        <v>54</v>
      </c>
      <c r="I157" s="5" t="s">
        <v>9</v>
      </c>
      <c r="J157">
        <v>54</v>
      </c>
      <c r="K157" s="8">
        <v>5519</v>
      </c>
      <c r="L157" s="8">
        <v>106.13461538461539</v>
      </c>
      <c r="M157" s="9">
        <v>52</v>
      </c>
      <c r="N157" s="10">
        <v>269.5</v>
      </c>
      <c r="O157" s="23" t="s">
        <v>1106</v>
      </c>
      <c r="P157" s="6">
        <v>48.831310019931152</v>
      </c>
      <c r="Q157" s="6">
        <v>5.1826923076923075</v>
      </c>
    </row>
    <row r="158" spans="1:17" x14ac:dyDescent="0.25">
      <c r="A158" t="s">
        <v>23</v>
      </c>
      <c r="B158" t="s">
        <v>18</v>
      </c>
      <c r="D158" s="21" t="s">
        <v>917</v>
      </c>
      <c r="E158" s="7" t="s">
        <v>20</v>
      </c>
      <c r="F158" t="s">
        <v>21</v>
      </c>
      <c r="G158" t="s">
        <v>917</v>
      </c>
      <c r="H158" s="5">
        <v>53</v>
      </c>
      <c r="I158" s="5" t="s">
        <v>9</v>
      </c>
      <c r="J158">
        <v>53</v>
      </c>
      <c r="K158" s="13">
        <v>5000</v>
      </c>
      <c r="L158" s="13">
        <v>100</v>
      </c>
      <c r="M158" s="14">
        <v>50</v>
      </c>
      <c r="N158" s="15">
        <v>262.14</v>
      </c>
      <c r="O158" s="21" t="s">
        <v>1107</v>
      </c>
      <c r="P158" s="6">
        <v>52.427999999999997</v>
      </c>
      <c r="Q158" s="6">
        <v>5.2427999999999999</v>
      </c>
    </row>
    <row r="159" spans="1:17" x14ac:dyDescent="0.25">
      <c r="A159" t="s">
        <v>23</v>
      </c>
      <c r="B159" t="s">
        <v>18</v>
      </c>
      <c r="D159" s="23" t="s">
        <v>917</v>
      </c>
      <c r="E159" s="7" t="s">
        <v>25</v>
      </c>
      <c r="F159" t="s">
        <v>21</v>
      </c>
      <c r="G159" t="s">
        <v>917</v>
      </c>
      <c r="H159" s="5">
        <v>51</v>
      </c>
      <c r="I159" s="5" t="s">
        <v>9</v>
      </c>
      <c r="J159">
        <v>51</v>
      </c>
      <c r="K159" s="8">
        <v>810</v>
      </c>
      <c r="L159" s="8">
        <v>40.5</v>
      </c>
      <c r="M159" s="9">
        <v>20</v>
      </c>
      <c r="N159" s="10">
        <v>254</v>
      </c>
      <c r="O159" s="23" t="s">
        <v>1108</v>
      </c>
      <c r="P159" s="6">
        <v>313.58024691358025</v>
      </c>
      <c r="Q159" s="6">
        <v>12.7</v>
      </c>
    </row>
    <row r="160" spans="1:17" x14ac:dyDescent="0.25">
      <c r="A160" t="s">
        <v>23</v>
      </c>
      <c r="B160" t="s">
        <v>18</v>
      </c>
      <c r="D160" s="27" t="s">
        <v>917</v>
      </c>
      <c r="E160" s="7" t="s">
        <v>25</v>
      </c>
      <c r="F160" t="s">
        <v>21</v>
      </c>
      <c r="G160" t="s">
        <v>917</v>
      </c>
      <c r="H160" s="5">
        <v>54</v>
      </c>
      <c r="I160" s="5" t="s">
        <v>9</v>
      </c>
      <c r="J160">
        <v>54</v>
      </c>
      <c r="K160" s="13">
        <v>5290</v>
      </c>
      <c r="L160" s="13">
        <v>96.181818181818187</v>
      </c>
      <c r="M160" s="14">
        <v>55</v>
      </c>
      <c r="N160" s="15">
        <v>252</v>
      </c>
      <c r="O160" s="27" t="s">
        <v>1109</v>
      </c>
      <c r="P160" s="6">
        <v>47.637051039697546</v>
      </c>
      <c r="Q160" s="6">
        <v>4.581818181818182</v>
      </c>
    </row>
    <row r="161" spans="1:17" x14ac:dyDescent="0.25">
      <c r="A161" t="s">
        <v>23</v>
      </c>
      <c r="B161" t="s">
        <v>18</v>
      </c>
      <c r="D161" s="25" t="s">
        <v>917</v>
      </c>
      <c r="E161" s="7" t="s">
        <v>25</v>
      </c>
      <c r="F161" t="s">
        <v>21</v>
      </c>
      <c r="G161" t="s">
        <v>917</v>
      </c>
      <c r="H161" s="5">
        <v>53</v>
      </c>
      <c r="I161" s="5" t="s">
        <v>9</v>
      </c>
      <c r="J161">
        <v>53</v>
      </c>
      <c r="K161" s="8">
        <v>4995</v>
      </c>
      <c r="L161" s="8">
        <v>90.818181818181813</v>
      </c>
      <c r="M161" s="9">
        <v>55</v>
      </c>
      <c r="N161" s="10">
        <v>252</v>
      </c>
      <c r="O161" s="25" t="s">
        <v>1110</v>
      </c>
      <c r="P161" s="6">
        <v>50.450450450450447</v>
      </c>
      <c r="Q161" s="6">
        <v>4.581818181818182</v>
      </c>
    </row>
    <row r="162" spans="1:17" x14ac:dyDescent="0.25">
      <c r="A162" t="s">
        <v>23</v>
      </c>
      <c r="B162" t="s">
        <v>18</v>
      </c>
      <c r="D162" s="27" t="s">
        <v>917</v>
      </c>
      <c r="E162" s="7" t="s">
        <v>25</v>
      </c>
      <c r="F162" t="s">
        <v>21</v>
      </c>
      <c r="G162" t="s">
        <v>917</v>
      </c>
      <c r="H162" s="5">
        <v>53</v>
      </c>
      <c r="I162" s="5" t="s">
        <v>9</v>
      </c>
      <c r="J162">
        <v>53</v>
      </c>
      <c r="K162" s="13">
        <v>3980</v>
      </c>
      <c r="L162" s="13">
        <v>99.5</v>
      </c>
      <c r="M162" s="14">
        <v>40</v>
      </c>
      <c r="N162" s="15">
        <v>252</v>
      </c>
      <c r="O162" s="27" t="s">
        <v>1111</v>
      </c>
      <c r="P162" s="6">
        <v>63.316582914572855</v>
      </c>
      <c r="Q162" s="6">
        <v>6.3</v>
      </c>
    </row>
    <row r="163" spans="1:17" x14ac:dyDescent="0.25">
      <c r="A163" t="s">
        <v>23</v>
      </c>
      <c r="B163" t="s">
        <v>18</v>
      </c>
      <c r="D163" s="25" t="s">
        <v>917</v>
      </c>
      <c r="E163" s="7" t="s">
        <v>37</v>
      </c>
      <c r="F163" t="s">
        <v>21</v>
      </c>
      <c r="G163" t="s">
        <v>917</v>
      </c>
      <c r="H163" s="5">
        <v>54</v>
      </c>
      <c r="I163" s="5" t="s">
        <v>9</v>
      </c>
      <c r="J163">
        <v>54</v>
      </c>
      <c r="K163" s="8">
        <v>5266</v>
      </c>
      <c r="L163" s="8">
        <v>87.766666666666666</v>
      </c>
      <c r="M163" s="9">
        <v>60</v>
      </c>
      <c r="N163" s="10">
        <v>249</v>
      </c>
      <c r="O163" s="25" t="s">
        <v>1112</v>
      </c>
      <c r="P163" s="6">
        <v>47.284466388150399</v>
      </c>
      <c r="Q163" s="6">
        <v>4.1500000000000004</v>
      </c>
    </row>
    <row r="164" spans="1:17" x14ac:dyDescent="0.25">
      <c r="A164" t="s">
        <v>23</v>
      </c>
      <c r="B164" t="s">
        <v>18</v>
      </c>
      <c r="D164" s="12" t="s">
        <v>917</v>
      </c>
      <c r="E164" s="7" t="s">
        <v>37</v>
      </c>
      <c r="F164" t="s">
        <v>21</v>
      </c>
      <c r="G164" t="s">
        <v>917</v>
      </c>
      <c r="H164" s="5">
        <v>53</v>
      </c>
      <c r="I164" s="5" t="s">
        <v>9</v>
      </c>
      <c r="J164">
        <v>53</v>
      </c>
      <c r="K164" s="13">
        <v>4050</v>
      </c>
      <c r="L164" s="13">
        <v>90</v>
      </c>
      <c r="M164" s="14">
        <v>45</v>
      </c>
      <c r="N164" s="15">
        <v>241.5</v>
      </c>
      <c r="O164" s="12" t="s">
        <v>1016</v>
      </c>
      <c r="P164" s="6">
        <v>59.629629629629626</v>
      </c>
      <c r="Q164" s="6">
        <v>5.3666666666666663</v>
      </c>
    </row>
    <row r="165" spans="1:17" x14ac:dyDescent="0.25">
      <c r="A165" t="s">
        <v>23</v>
      </c>
      <c r="B165" t="s">
        <v>18</v>
      </c>
      <c r="D165" s="25" t="s">
        <v>917</v>
      </c>
      <c r="E165" s="7" t="s">
        <v>25</v>
      </c>
      <c r="F165" t="s">
        <v>21</v>
      </c>
      <c r="G165" t="s">
        <v>917</v>
      </c>
      <c r="H165" s="5">
        <v>57</v>
      </c>
      <c r="I165" s="5" t="s">
        <v>9</v>
      </c>
      <c r="J165">
        <v>57</v>
      </c>
      <c r="K165" s="8">
        <v>18000</v>
      </c>
      <c r="L165" s="8">
        <v>120</v>
      </c>
      <c r="M165" s="9">
        <v>150</v>
      </c>
      <c r="N165" s="10">
        <v>238.05</v>
      </c>
      <c r="O165" s="25" t="s">
        <v>1113</v>
      </c>
      <c r="P165" s="6">
        <v>13.225000000000001</v>
      </c>
      <c r="Q165" s="6">
        <v>1.587</v>
      </c>
    </row>
    <row r="166" spans="1:17" x14ac:dyDescent="0.25">
      <c r="A166" t="s">
        <v>23</v>
      </c>
      <c r="B166" t="s">
        <v>18</v>
      </c>
      <c r="D166" s="27" t="s">
        <v>917</v>
      </c>
      <c r="E166" s="7" t="s">
        <v>25</v>
      </c>
      <c r="F166" t="s">
        <v>21</v>
      </c>
      <c r="G166" t="s">
        <v>917</v>
      </c>
      <c r="H166" s="5">
        <v>58</v>
      </c>
      <c r="I166" s="5" t="s">
        <v>9</v>
      </c>
      <c r="J166">
        <v>58</v>
      </c>
      <c r="K166" s="13">
        <v>19200</v>
      </c>
      <c r="L166" s="13">
        <v>120</v>
      </c>
      <c r="M166" s="14">
        <v>160</v>
      </c>
      <c r="N166" s="15">
        <v>238.05</v>
      </c>
      <c r="O166" s="27" t="s">
        <v>1114</v>
      </c>
      <c r="P166" s="6">
        <v>12.3984375</v>
      </c>
      <c r="Q166" s="6">
        <v>1.4878125</v>
      </c>
    </row>
    <row r="167" spans="1:17" x14ac:dyDescent="0.25">
      <c r="A167" t="s">
        <v>23</v>
      </c>
      <c r="B167" t="s">
        <v>18</v>
      </c>
      <c r="D167" s="25" t="s">
        <v>917</v>
      </c>
      <c r="E167" s="7" t="s">
        <v>25</v>
      </c>
      <c r="F167" t="s">
        <v>21</v>
      </c>
      <c r="G167" t="s">
        <v>917</v>
      </c>
      <c r="H167" s="5">
        <v>58</v>
      </c>
      <c r="I167" s="5" t="s">
        <v>9</v>
      </c>
      <c r="J167">
        <v>58</v>
      </c>
      <c r="K167" s="8">
        <v>19200</v>
      </c>
      <c r="L167" s="8">
        <v>120</v>
      </c>
      <c r="M167" s="9">
        <v>160</v>
      </c>
      <c r="N167" s="10">
        <v>238.05</v>
      </c>
      <c r="O167" s="25" t="s">
        <v>1115</v>
      </c>
      <c r="P167" s="6">
        <v>12.3984375</v>
      </c>
      <c r="Q167" s="6">
        <v>1.4878125</v>
      </c>
    </row>
    <row r="168" spans="1:17" x14ac:dyDescent="0.25">
      <c r="A168" t="s">
        <v>23</v>
      </c>
      <c r="B168" t="s">
        <v>18</v>
      </c>
      <c r="D168" s="27" t="s">
        <v>917</v>
      </c>
      <c r="E168" s="7" t="s">
        <v>25</v>
      </c>
      <c r="F168" t="s">
        <v>21</v>
      </c>
      <c r="G168" t="s">
        <v>917</v>
      </c>
      <c r="H168" s="5">
        <v>58</v>
      </c>
      <c r="I168" s="5" t="s">
        <v>9</v>
      </c>
      <c r="J168">
        <v>58</v>
      </c>
      <c r="K168" s="13">
        <v>19200</v>
      </c>
      <c r="L168" s="13">
        <v>120</v>
      </c>
      <c r="M168" s="14">
        <v>160</v>
      </c>
      <c r="N168" s="15">
        <v>238.05</v>
      </c>
      <c r="O168" s="27" t="s">
        <v>1116</v>
      </c>
      <c r="P168" s="6">
        <v>12.3984375</v>
      </c>
      <c r="Q168" s="6">
        <v>1.4878125</v>
      </c>
    </row>
    <row r="169" spans="1:17" x14ac:dyDescent="0.25">
      <c r="A169" t="s">
        <v>23</v>
      </c>
      <c r="B169" t="s">
        <v>18</v>
      </c>
      <c r="D169" s="25" t="s">
        <v>917</v>
      </c>
      <c r="E169" s="7" t="s">
        <v>25</v>
      </c>
      <c r="F169" t="s">
        <v>21</v>
      </c>
      <c r="G169" t="s">
        <v>917</v>
      </c>
      <c r="H169" s="5">
        <v>57</v>
      </c>
      <c r="I169" s="5" t="s">
        <v>9</v>
      </c>
      <c r="J169">
        <v>57</v>
      </c>
      <c r="K169" s="8">
        <v>18000</v>
      </c>
      <c r="L169" s="8">
        <v>120</v>
      </c>
      <c r="M169" s="9">
        <v>150</v>
      </c>
      <c r="N169" s="10">
        <v>238.05</v>
      </c>
      <c r="O169" s="25" t="s">
        <v>1117</v>
      </c>
      <c r="P169" s="6">
        <v>13.225000000000001</v>
      </c>
      <c r="Q169" s="6">
        <v>1.587</v>
      </c>
    </row>
    <row r="170" spans="1:17" x14ac:dyDescent="0.25">
      <c r="A170" t="s">
        <v>23</v>
      </c>
      <c r="B170" t="s">
        <v>18</v>
      </c>
      <c r="D170" s="27" t="s">
        <v>917</v>
      </c>
      <c r="E170" s="7" t="s">
        <v>25</v>
      </c>
      <c r="F170" t="s">
        <v>21</v>
      </c>
      <c r="G170" t="s">
        <v>917</v>
      </c>
      <c r="H170" s="5">
        <v>58</v>
      </c>
      <c r="I170" s="5" t="s">
        <v>9</v>
      </c>
      <c r="J170">
        <v>58</v>
      </c>
      <c r="K170" s="13">
        <v>19200</v>
      </c>
      <c r="L170" s="13">
        <v>120</v>
      </c>
      <c r="M170" s="14">
        <v>160</v>
      </c>
      <c r="N170" s="15">
        <v>238.05</v>
      </c>
      <c r="O170" s="27" t="s">
        <v>1118</v>
      </c>
      <c r="P170" s="6">
        <v>12.3984375</v>
      </c>
      <c r="Q170" s="6">
        <v>1.4878125</v>
      </c>
    </row>
    <row r="171" spans="1:17" x14ac:dyDescent="0.25">
      <c r="A171" t="s">
        <v>23</v>
      </c>
      <c r="B171" t="s">
        <v>18</v>
      </c>
      <c r="D171" s="25" t="s">
        <v>917</v>
      </c>
      <c r="E171" s="7" t="s">
        <v>25</v>
      </c>
      <c r="F171" t="s">
        <v>21</v>
      </c>
      <c r="G171" t="s">
        <v>917</v>
      </c>
      <c r="H171" s="5">
        <v>57</v>
      </c>
      <c r="I171" s="5" t="s">
        <v>9</v>
      </c>
      <c r="J171">
        <v>57</v>
      </c>
      <c r="K171" s="8">
        <v>18000</v>
      </c>
      <c r="L171" s="8">
        <v>120</v>
      </c>
      <c r="M171" s="9">
        <v>150</v>
      </c>
      <c r="N171" s="10">
        <v>238.05</v>
      </c>
      <c r="O171" s="25" t="s">
        <v>1119</v>
      </c>
      <c r="P171" s="6">
        <v>13.225000000000001</v>
      </c>
      <c r="Q171" s="6">
        <v>1.587</v>
      </c>
    </row>
    <row r="172" spans="1:17" x14ac:dyDescent="0.25">
      <c r="A172" t="s">
        <v>23</v>
      </c>
      <c r="B172" t="s">
        <v>18</v>
      </c>
      <c r="D172" s="27" t="s">
        <v>917</v>
      </c>
      <c r="E172" s="7" t="s">
        <v>25</v>
      </c>
      <c r="F172" t="s">
        <v>21</v>
      </c>
      <c r="G172" t="s">
        <v>917</v>
      </c>
      <c r="H172" s="5">
        <v>53</v>
      </c>
      <c r="I172" s="5" t="s">
        <v>9</v>
      </c>
      <c r="J172">
        <v>53</v>
      </c>
      <c r="K172" s="13">
        <v>4290</v>
      </c>
      <c r="L172" s="13">
        <v>107.25</v>
      </c>
      <c r="M172" s="14">
        <v>40</v>
      </c>
      <c r="N172" s="15">
        <v>238</v>
      </c>
      <c r="O172" s="27" t="s">
        <v>1120</v>
      </c>
      <c r="P172" s="6">
        <v>55.477855477855478</v>
      </c>
      <c r="Q172" s="6">
        <v>5.95</v>
      </c>
    </row>
    <row r="173" spans="1:17" x14ac:dyDescent="0.25">
      <c r="A173" t="s">
        <v>23</v>
      </c>
      <c r="B173" t="s">
        <v>18</v>
      </c>
      <c r="D173" s="25" t="s">
        <v>917</v>
      </c>
      <c r="E173" s="7" t="s">
        <v>25</v>
      </c>
      <c r="F173" t="s">
        <v>21</v>
      </c>
      <c r="G173" t="s">
        <v>917</v>
      </c>
      <c r="H173" s="5">
        <v>53</v>
      </c>
      <c r="I173" s="5" t="s">
        <v>9</v>
      </c>
      <c r="J173">
        <v>53</v>
      </c>
      <c r="K173" s="8">
        <v>4015</v>
      </c>
      <c r="L173" s="8">
        <v>100.375</v>
      </c>
      <c r="M173" s="9">
        <v>40</v>
      </c>
      <c r="N173" s="10">
        <v>238</v>
      </c>
      <c r="O173" s="25" t="s">
        <v>1121</v>
      </c>
      <c r="P173" s="6">
        <v>59.277708592777081</v>
      </c>
      <c r="Q173" s="6">
        <v>5.95</v>
      </c>
    </row>
    <row r="174" spans="1:17" x14ac:dyDescent="0.25">
      <c r="A174" t="s">
        <v>23</v>
      </c>
      <c r="B174" t="s">
        <v>18</v>
      </c>
      <c r="D174" s="27" t="s">
        <v>917</v>
      </c>
      <c r="E174" s="7" t="s">
        <v>25</v>
      </c>
      <c r="F174" t="s">
        <v>21</v>
      </c>
      <c r="G174" t="s">
        <v>917</v>
      </c>
      <c r="H174" s="5">
        <v>54</v>
      </c>
      <c r="I174" s="5" t="s">
        <v>9</v>
      </c>
      <c r="J174">
        <v>54</v>
      </c>
      <c r="K174" s="13">
        <v>5290</v>
      </c>
      <c r="L174" s="13">
        <v>96.181818181818187</v>
      </c>
      <c r="M174" s="14">
        <v>55</v>
      </c>
      <c r="N174" s="15">
        <v>231</v>
      </c>
      <c r="O174" s="27" t="s">
        <v>1122</v>
      </c>
      <c r="P174" s="6">
        <v>43.667296786389414</v>
      </c>
      <c r="Q174" s="6">
        <v>4.2</v>
      </c>
    </row>
    <row r="175" spans="1:17" x14ac:dyDescent="0.25">
      <c r="A175" t="s">
        <v>23</v>
      </c>
      <c r="B175" t="s">
        <v>18</v>
      </c>
      <c r="D175" s="25" t="s">
        <v>917</v>
      </c>
      <c r="E175" s="7" t="s">
        <v>25</v>
      </c>
      <c r="F175" t="s">
        <v>21</v>
      </c>
      <c r="G175" t="s">
        <v>917</v>
      </c>
      <c r="H175" s="5">
        <v>53</v>
      </c>
      <c r="I175" s="5" t="s">
        <v>9</v>
      </c>
      <c r="J175">
        <v>53</v>
      </c>
      <c r="K175" s="8">
        <v>4995</v>
      </c>
      <c r="L175" s="8">
        <v>90.818181818181813</v>
      </c>
      <c r="M175" s="9">
        <v>55</v>
      </c>
      <c r="N175" s="10">
        <v>231</v>
      </c>
      <c r="O175" s="25" t="s">
        <v>1123</v>
      </c>
      <c r="P175" s="6">
        <v>46.246246246246244</v>
      </c>
      <c r="Q175" s="6">
        <v>4.2</v>
      </c>
    </row>
    <row r="176" spans="1:17" x14ac:dyDescent="0.25">
      <c r="A176" t="s">
        <v>23</v>
      </c>
      <c r="B176" t="s">
        <v>18</v>
      </c>
      <c r="D176" s="21" t="s">
        <v>917</v>
      </c>
      <c r="E176" s="7" t="s">
        <v>37</v>
      </c>
      <c r="F176" t="s">
        <v>21</v>
      </c>
      <c r="G176" t="s">
        <v>917</v>
      </c>
      <c r="H176" s="5">
        <v>53</v>
      </c>
      <c r="I176" s="5" t="s">
        <v>9</v>
      </c>
      <c r="J176">
        <v>53</v>
      </c>
      <c r="K176" s="13">
        <v>4050</v>
      </c>
      <c r="L176" s="13">
        <v>90</v>
      </c>
      <c r="M176" s="14">
        <v>45</v>
      </c>
      <c r="N176" s="15">
        <v>230</v>
      </c>
      <c r="O176" s="21" t="s">
        <v>1124</v>
      </c>
      <c r="P176" s="6">
        <v>56.790123456790127</v>
      </c>
      <c r="Q176" s="6">
        <v>5.1111111111111107</v>
      </c>
    </row>
    <row r="177" spans="1:17" x14ac:dyDescent="0.25">
      <c r="A177" t="s">
        <v>23</v>
      </c>
      <c r="B177" t="s">
        <v>18</v>
      </c>
      <c r="D177" s="7" t="s">
        <v>917</v>
      </c>
      <c r="E177" s="7" t="s">
        <v>20</v>
      </c>
      <c r="F177" t="s">
        <v>21</v>
      </c>
      <c r="G177" t="s">
        <v>917</v>
      </c>
      <c r="H177" s="5">
        <v>53</v>
      </c>
      <c r="I177" s="5" t="s">
        <v>9</v>
      </c>
      <c r="J177">
        <v>53</v>
      </c>
      <c r="K177" s="8">
        <v>4015</v>
      </c>
      <c r="L177" s="8">
        <v>102.94871794871794</v>
      </c>
      <c r="M177" s="9">
        <v>39</v>
      </c>
      <c r="N177" s="10">
        <v>228.68852459016392</v>
      </c>
      <c r="O177" s="7" t="s">
        <v>1015</v>
      </c>
      <c r="P177" s="6">
        <v>56.958536635159128</v>
      </c>
      <c r="Q177" s="6">
        <v>5.863808322824716</v>
      </c>
    </row>
    <row r="178" spans="1:17" x14ac:dyDescent="0.25">
      <c r="A178" t="s">
        <v>23</v>
      </c>
      <c r="B178" t="s">
        <v>18</v>
      </c>
      <c r="D178" s="12" t="s">
        <v>917</v>
      </c>
      <c r="E178" s="7" t="s">
        <v>37</v>
      </c>
      <c r="F178" t="s">
        <v>21</v>
      </c>
      <c r="G178" t="s">
        <v>917</v>
      </c>
      <c r="H178" s="5">
        <v>53</v>
      </c>
      <c r="I178" s="5" t="s">
        <v>9</v>
      </c>
      <c r="J178">
        <v>53</v>
      </c>
      <c r="K178" s="13">
        <v>3718</v>
      </c>
      <c r="L178" s="13">
        <v>86.465116279069761</v>
      </c>
      <c r="M178" s="14">
        <v>43</v>
      </c>
      <c r="N178" s="15">
        <v>225</v>
      </c>
      <c r="O178" s="16" t="s">
        <v>1010</v>
      </c>
      <c r="P178" s="6">
        <v>60.516406670252827</v>
      </c>
      <c r="Q178" s="6">
        <v>5.2325581395348841</v>
      </c>
    </row>
    <row r="179" spans="1:17" x14ac:dyDescent="0.25">
      <c r="A179" t="s">
        <v>23</v>
      </c>
      <c r="B179" t="s">
        <v>18</v>
      </c>
      <c r="D179" s="25" t="s">
        <v>917</v>
      </c>
      <c r="E179" s="7" t="s">
        <v>25</v>
      </c>
      <c r="F179" t="s">
        <v>21</v>
      </c>
      <c r="G179" t="s">
        <v>917</v>
      </c>
      <c r="H179" s="5">
        <v>52</v>
      </c>
      <c r="I179" s="5" t="s">
        <v>9</v>
      </c>
      <c r="J179">
        <v>52</v>
      </c>
      <c r="K179" s="8">
        <v>2795</v>
      </c>
      <c r="L179" s="8">
        <v>111.8</v>
      </c>
      <c r="M179" s="9">
        <v>25</v>
      </c>
      <c r="N179" s="10">
        <v>224</v>
      </c>
      <c r="O179" s="25" t="s">
        <v>1125</v>
      </c>
      <c r="P179" s="6">
        <v>80.143112701252235</v>
      </c>
      <c r="Q179" s="6">
        <v>8.9600000000000009</v>
      </c>
    </row>
    <row r="180" spans="1:17" x14ac:dyDescent="0.25">
      <c r="A180" t="s">
        <v>23</v>
      </c>
      <c r="B180" t="s">
        <v>18</v>
      </c>
      <c r="D180" s="27" t="s">
        <v>917</v>
      </c>
      <c r="E180" s="7" t="s">
        <v>25</v>
      </c>
      <c r="F180" t="s">
        <v>21</v>
      </c>
      <c r="G180" t="s">
        <v>917</v>
      </c>
      <c r="H180" s="5">
        <v>52</v>
      </c>
      <c r="I180" s="5" t="s">
        <v>9</v>
      </c>
      <c r="J180">
        <v>52</v>
      </c>
      <c r="K180" s="13">
        <v>2630</v>
      </c>
      <c r="L180" s="13">
        <v>105.2</v>
      </c>
      <c r="M180" s="14">
        <v>25</v>
      </c>
      <c r="N180" s="15">
        <v>224</v>
      </c>
      <c r="O180" s="27" t="s">
        <v>1126</v>
      </c>
      <c r="P180" s="6">
        <v>85.171102661596962</v>
      </c>
      <c r="Q180" s="6">
        <v>8.9600000000000009</v>
      </c>
    </row>
    <row r="181" spans="1:17" x14ac:dyDescent="0.25">
      <c r="A181" t="s">
        <v>23</v>
      </c>
      <c r="B181" t="s">
        <v>18</v>
      </c>
      <c r="D181" s="25" t="s">
        <v>917</v>
      </c>
      <c r="E181" s="7" t="s">
        <v>25</v>
      </c>
      <c r="F181" t="s">
        <v>21</v>
      </c>
      <c r="G181" t="s">
        <v>917</v>
      </c>
      <c r="H181" s="5">
        <v>57</v>
      </c>
      <c r="I181" s="5" t="s">
        <v>9</v>
      </c>
      <c r="J181">
        <v>57</v>
      </c>
      <c r="K181" s="8">
        <v>18000</v>
      </c>
      <c r="L181" s="8">
        <v>120</v>
      </c>
      <c r="M181" s="9">
        <v>150</v>
      </c>
      <c r="N181" s="10">
        <v>223.05</v>
      </c>
      <c r="O181" s="25" t="s">
        <v>1127</v>
      </c>
      <c r="P181" s="6">
        <v>12.391666666666667</v>
      </c>
      <c r="Q181" s="6">
        <v>1.4870000000000001</v>
      </c>
    </row>
    <row r="182" spans="1:17" x14ac:dyDescent="0.25">
      <c r="A182" t="s">
        <v>23</v>
      </c>
      <c r="B182" t="s">
        <v>18</v>
      </c>
      <c r="D182" s="12" t="s">
        <v>917</v>
      </c>
      <c r="E182" s="7" t="s">
        <v>20</v>
      </c>
      <c r="F182" t="s">
        <v>21</v>
      </c>
      <c r="G182" t="s">
        <v>917</v>
      </c>
      <c r="H182" s="5">
        <v>52</v>
      </c>
      <c r="I182" s="5" t="s">
        <v>9</v>
      </c>
      <c r="J182">
        <v>52</v>
      </c>
      <c r="K182" s="13">
        <v>2800</v>
      </c>
      <c r="L182" s="13">
        <v>93.333333333333329</v>
      </c>
      <c r="M182" s="14">
        <v>30</v>
      </c>
      <c r="N182" s="15">
        <v>219.99</v>
      </c>
      <c r="O182" s="12" t="s">
        <v>997</v>
      </c>
      <c r="P182" s="6">
        <v>78.56785714285715</v>
      </c>
      <c r="Q182" s="6">
        <v>7.3330000000000002</v>
      </c>
    </row>
    <row r="183" spans="1:17" x14ac:dyDescent="0.25">
      <c r="A183" t="s">
        <v>23</v>
      </c>
      <c r="B183" t="s">
        <v>18</v>
      </c>
      <c r="D183" s="25" t="s">
        <v>917</v>
      </c>
      <c r="E183" s="7" t="s">
        <v>25</v>
      </c>
      <c r="F183" t="s">
        <v>21</v>
      </c>
      <c r="G183" t="s">
        <v>917</v>
      </c>
      <c r="H183" s="5">
        <v>54</v>
      </c>
      <c r="I183" s="5" t="s">
        <v>9</v>
      </c>
      <c r="J183">
        <v>54</v>
      </c>
      <c r="K183" s="8">
        <v>5100</v>
      </c>
      <c r="L183" s="8">
        <v>87.931034482758619</v>
      </c>
      <c r="M183" s="9">
        <v>58</v>
      </c>
      <c r="N183" s="10">
        <v>217</v>
      </c>
      <c r="O183" s="25" t="s">
        <v>1128</v>
      </c>
      <c r="P183" s="6">
        <v>42.549019607843135</v>
      </c>
      <c r="Q183" s="6">
        <v>3.7413793103448274</v>
      </c>
    </row>
    <row r="184" spans="1:17" x14ac:dyDescent="0.25">
      <c r="A184" t="s">
        <v>23</v>
      </c>
      <c r="B184" t="s">
        <v>18</v>
      </c>
      <c r="D184" s="27" t="s">
        <v>917</v>
      </c>
      <c r="E184" s="7" t="s">
        <v>25</v>
      </c>
      <c r="F184" t="s">
        <v>21</v>
      </c>
      <c r="G184" t="s">
        <v>917</v>
      </c>
      <c r="H184" s="5">
        <v>52</v>
      </c>
      <c r="I184" s="5" t="s">
        <v>9</v>
      </c>
      <c r="J184">
        <v>52</v>
      </c>
      <c r="K184" s="13">
        <v>2985</v>
      </c>
      <c r="L184" s="13">
        <v>99.5</v>
      </c>
      <c r="M184" s="14">
        <v>30</v>
      </c>
      <c r="N184" s="15">
        <v>217</v>
      </c>
      <c r="O184" s="27" t="s">
        <v>1129</v>
      </c>
      <c r="P184" s="6">
        <v>72.696817420435522</v>
      </c>
      <c r="Q184" s="6">
        <v>7.2333333333333334</v>
      </c>
    </row>
    <row r="185" spans="1:17" x14ac:dyDescent="0.25">
      <c r="A185" t="s">
        <v>23</v>
      </c>
      <c r="B185" t="s">
        <v>18</v>
      </c>
      <c r="D185" s="25" t="s">
        <v>917</v>
      </c>
      <c r="E185" s="7" t="s">
        <v>25</v>
      </c>
      <c r="F185" t="s">
        <v>21</v>
      </c>
      <c r="G185" t="s">
        <v>917</v>
      </c>
      <c r="H185" s="5">
        <v>53</v>
      </c>
      <c r="I185" s="5" t="s">
        <v>9</v>
      </c>
      <c r="J185">
        <v>53</v>
      </c>
      <c r="K185" s="8">
        <v>4290</v>
      </c>
      <c r="L185" s="8">
        <v>107.25</v>
      </c>
      <c r="M185" s="9">
        <v>40</v>
      </c>
      <c r="N185" s="10">
        <v>217</v>
      </c>
      <c r="O185" s="25" t="s">
        <v>1130</v>
      </c>
      <c r="P185" s="6">
        <v>50.582750582750577</v>
      </c>
      <c r="Q185" s="6">
        <v>5.4249999999999998</v>
      </c>
    </row>
    <row r="186" spans="1:17" x14ac:dyDescent="0.25">
      <c r="A186" t="s">
        <v>23</v>
      </c>
      <c r="B186" t="s">
        <v>18</v>
      </c>
      <c r="D186" s="27" t="s">
        <v>917</v>
      </c>
      <c r="E186" s="7" t="s">
        <v>25</v>
      </c>
      <c r="F186" t="s">
        <v>21</v>
      </c>
      <c r="G186" t="s">
        <v>917</v>
      </c>
      <c r="H186" s="5">
        <v>53</v>
      </c>
      <c r="I186" s="5" t="s">
        <v>9</v>
      </c>
      <c r="J186">
        <v>53</v>
      </c>
      <c r="K186" s="13">
        <v>4015</v>
      </c>
      <c r="L186" s="13">
        <v>100.375</v>
      </c>
      <c r="M186" s="14">
        <v>40</v>
      </c>
      <c r="N186" s="15">
        <v>217</v>
      </c>
      <c r="O186" s="27" t="s">
        <v>1131</v>
      </c>
      <c r="P186" s="6">
        <v>54.047322540473225</v>
      </c>
      <c r="Q186" s="6">
        <v>5.4249999999999998</v>
      </c>
    </row>
    <row r="187" spans="1:17" x14ac:dyDescent="0.25">
      <c r="A187" t="s">
        <v>23</v>
      </c>
      <c r="B187" t="s">
        <v>18</v>
      </c>
      <c r="D187" s="25" t="s">
        <v>917</v>
      </c>
      <c r="E187" s="7" t="s">
        <v>25</v>
      </c>
      <c r="F187" t="s">
        <v>21</v>
      </c>
      <c r="G187" t="s">
        <v>917</v>
      </c>
      <c r="H187" s="5">
        <v>54</v>
      </c>
      <c r="I187" s="5" t="s">
        <v>9</v>
      </c>
      <c r="J187">
        <v>54</v>
      </c>
      <c r="K187" s="8">
        <v>5450</v>
      </c>
      <c r="L187" s="8">
        <v>93.965517241379317</v>
      </c>
      <c r="M187" s="9">
        <v>58</v>
      </c>
      <c r="N187" s="10">
        <v>217</v>
      </c>
      <c r="O187" s="25" t="s">
        <v>1132</v>
      </c>
      <c r="P187" s="6">
        <v>39.816513761467888</v>
      </c>
      <c r="Q187" s="6">
        <v>3.7413793103448274</v>
      </c>
    </row>
    <row r="188" spans="1:17" x14ac:dyDescent="0.25">
      <c r="A188" t="s">
        <v>23</v>
      </c>
      <c r="B188" t="s">
        <v>18</v>
      </c>
      <c r="D188" s="27" t="s">
        <v>917</v>
      </c>
      <c r="E188" s="7" t="s">
        <v>25</v>
      </c>
      <c r="F188" t="s">
        <v>21</v>
      </c>
      <c r="G188" t="s">
        <v>917</v>
      </c>
      <c r="H188" s="5">
        <v>53</v>
      </c>
      <c r="I188" s="5" t="s">
        <v>9</v>
      </c>
      <c r="J188">
        <v>53</v>
      </c>
      <c r="K188" s="13">
        <v>4435</v>
      </c>
      <c r="L188" s="13">
        <v>98.555555555555557</v>
      </c>
      <c r="M188" s="14">
        <v>45</v>
      </c>
      <c r="N188" s="15">
        <v>210</v>
      </c>
      <c r="O188" s="27" t="s">
        <v>1133</v>
      </c>
      <c r="P188" s="6">
        <v>47.350620067643739</v>
      </c>
      <c r="Q188" s="6">
        <v>4.666666666666667</v>
      </c>
    </row>
    <row r="189" spans="1:17" x14ac:dyDescent="0.25">
      <c r="A189" t="s">
        <v>23</v>
      </c>
      <c r="B189" t="s">
        <v>18</v>
      </c>
      <c r="D189" s="23" t="s">
        <v>917</v>
      </c>
      <c r="E189" s="7" t="s">
        <v>25</v>
      </c>
      <c r="F189" t="s">
        <v>21</v>
      </c>
      <c r="G189" t="s">
        <v>917</v>
      </c>
      <c r="H189" s="5">
        <v>57</v>
      </c>
      <c r="I189" s="5" t="s">
        <v>9</v>
      </c>
      <c r="J189">
        <v>57</v>
      </c>
      <c r="K189" s="8">
        <v>14400</v>
      </c>
      <c r="L189" s="8">
        <v>120</v>
      </c>
      <c r="M189" s="9">
        <v>120</v>
      </c>
      <c r="N189" s="10">
        <v>207</v>
      </c>
      <c r="O189" s="23" t="s">
        <v>1134</v>
      </c>
      <c r="P189" s="6">
        <v>14.375</v>
      </c>
      <c r="Q189" s="6">
        <v>1.7250000000000001</v>
      </c>
    </row>
    <row r="190" spans="1:17" x14ac:dyDescent="0.25">
      <c r="A190" t="s">
        <v>23</v>
      </c>
      <c r="B190" t="s">
        <v>18</v>
      </c>
      <c r="D190" s="27" t="s">
        <v>917</v>
      </c>
      <c r="E190" s="7" t="s">
        <v>25</v>
      </c>
      <c r="F190" t="s">
        <v>21</v>
      </c>
      <c r="G190" t="s">
        <v>917</v>
      </c>
      <c r="H190" s="5">
        <v>57</v>
      </c>
      <c r="I190" s="5" t="s">
        <v>9</v>
      </c>
      <c r="J190">
        <v>57</v>
      </c>
      <c r="K190" s="13">
        <v>14400</v>
      </c>
      <c r="L190" s="13">
        <v>120</v>
      </c>
      <c r="M190" s="14">
        <v>120</v>
      </c>
      <c r="N190" s="15">
        <v>207</v>
      </c>
      <c r="O190" s="27" t="s">
        <v>1135</v>
      </c>
      <c r="P190" s="6">
        <v>14.375</v>
      </c>
      <c r="Q190" s="6">
        <v>1.7250000000000001</v>
      </c>
    </row>
    <row r="191" spans="1:17" x14ac:dyDescent="0.25">
      <c r="A191" t="s">
        <v>23</v>
      </c>
      <c r="B191" t="s">
        <v>18</v>
      </c>
      <c r="D191" s="25" t="s">
        <v>917</v>
      </c>
      <c r="E191" s="7" t="s">
        <v>25</v>
      </c>
      <c r="F191" t="s">
        <v>21</v>
      </c>
      <c r="G191" t="s">
        <v>917</v>
      </c>
      <c r="H191" s="5">
        <v>57</v>
      </c>
      <c r="I191" s="5" t="s">
        <v>9</v>
      </c>
      <c r="J191">
        <v>57</v>
      </c>
      <c r="K191" s="8">
        <v>14400</v>
      </c>
      <c r="L191" s="8">
        <v>120</v>
      </c>
      <c r="M191" s="9">
        <v>120</v>
      </c>
      <c r="N191" s="10">
        <v>207</v>
      </c>
      <c r="O191" s="25" t="s">
        <v>1136</v>
      </c>
      <c r="P191" s="6">
        <v>14.375</v>
      </c>
      <c r="Q191" s="6">
        <v>1.7250000000000001</v>
      </c>
    </row>
    <row r="192" spans="1:17" x14ac:dyDescent="0.25">
      <c r="A192" t="s">
        <v>23</v>
      </c>
      <c r="B192" t="s">
        <v>18</v>
      </c>
      <c r="D192" s="27" t="s">
        <v>917</v>
      </c>
      <c r="E192" s="7" t="s">
        <v>25</v>
      </c>
      <c r="F192" t="s">
        <v>21</v>
      </c>
      <c r="G192" t="s">
        <v>917</v>
      </c>
      <c r="H192" s="5">
        <v>53</v>
      </c>
      <c r="I192" s="5" t="s">
        <v>9</v>
      </c>
      <c r="J192">
        <v>53</v>
      </c>
      <c r="K192" s="13">
        <v>3845</v>
      </c>
      <c r="L192" s="13">
        <v>96.125</v>
      </c>
      <c r="M192" s="14">
        <v>40</v>
      </c>
      <c r="N192" s="15">
        <v>203</v>
      </c>
      <c r="O192" s="27" t="s">
        <v>1137</v>
      </c>
      <c r="P192" s="6">
        <v>52.795838751625489</v>
      </c>
      <c r="Q192" s="6">
        <v>5.0750000000000002</v>
      </c>
    </row>
    <row r="193" spans="1:17" x14ac:dyDescent="0.25">
      <c r="A193" t="s">
        <v>23</v>
      </c>
      <c r="B193" t="s">
        <v>18</v>
      </c>
      <c r="D193" s="25" t="s">
        <v>917</v>
      </c>
      <c r="E193" s="7" t="s">
        <v>25</v>
      </c>
      <c r="F193" t="s">
        <v>21</v>
      </c>
      <c r="G193" t="s">
        <v>917</v>
      </c>
      <c r="H193" s="5">
        <v>52</v>
      </c>
      <c r="I193" s="5" t="s">
        <v>9</v>
      </c>
      <c r="J193">
        <v>52</v>
      </c>
      <c r="K193" s="8">
        <v>2795</v>
      </c>
      <c r="L193" s="8">
        <v>111.8</v>
      </c>
      <c r="M193" s="9">
        <v>25</v>
      </c>
      <c r="N193" s="10">
        <v>203</v>
      </c>
      <c r="O193" s="25" t="s">
        <v>1138</v>
      </c>
      <c r="P193" s="6">
        <v>72.629695885509847</v>
      </c>
      <c r="Q193" s="6">
        <v>8.1199999999999992</v>
      </c>
    </row>
    <row r="194" spans="1:17" x14ac:dyDescent="0.25">
      <c r="A194" t="s">
        <v>23</v>
      </c>
      <c r="B194" t="s">
        <v>18</v>
      </c>
      <c r="D194" s="27" t="s">
        <v>917</v>
      </c>
      <c r="E194" s="7" t="s">
        <v>25</v>
      </c>
      <c r="F194" t="s">
        <v>21</v>
      </c>
      <c r="G194" t="s">
        <v>917</v>
      </c>
      <c r="H194" s="5">
        <v>52</v>
      </c>
      <c r="I194" s="5" t="s">
        <v>9</v>
      </c>
      <c r="J194">
        <v>52</v>
      </c>
      <c r="K194" s="13">
        <v>2630</v>
      </c>
      <c r="L194" s="13">
        <v>105.2</v>
      </c>
      <c r="M194" s="14">
        <v>25</v>
      </c>
      <c r="N194" s="15">
        <v>203</v>
      </c>
      <c r="O194" s="27" t="s">
        <v>1139</v>
      </c>
      <c r="P194" s="6">
        <v>77.186311787072242</v>
      </c>
      <c r="Q194" s="6">
        <v>8.1199999999999992</v>
      </c>
    </row>
    <row r="195" spans="1:17" x14ac:dyDescent="0.25">
      <c r="A195" t="s">
        <v>23</v>
      </c>
      <c r="B195" t="s">
        <v>18</v>
      </c>
      <c r="D195" s="23" t="s">
        <v>917</v>
      </c>
      <c r="E195" s="7" t="s">
        <v>20</v>
      </c>
      <c r="F195" t="s">
        <v>21</v>
      </c>
      <c r="G195" t="s">
        <v>917</v>
      </c>
      <c r="H195" s="5">
        <v>53</v>
      </c>
      <c r="I195" s="5" t="s">
        <v>9</v>
      </c>
      <c r="J195">
        <v>53</v>
      </c>
      <c r="K195" s="8">
        <v>4100</v>
      </c>
      <c r="L195" s="8">
        <v>97.61904761904762</v>
      </c>
      <c r="M195" s="9">
        <v>42</v>
      </c>
      <c r="N195" s="10">
        <v>199.99</v>
      </c>
      <c r="O195" s="23" t="s">
        <v>1140</v>
      </c>
      <c r="P195" s="6">
        <v>48.778048780487801</v>
      </c>
      <c r="Q195" s="6">
        <v>4.7616666666666667</v>
      </c>
    </row>
    <row r="196" spans="1:17" x14ac:dyDescent="0.25">
      <c r="A196" t="s">
        <v>23</v>
      </c>
      <c r="B196" t="s">
        <v>18</v>
      </c>
      <c r="D196" s="21" t="s">
        <v>917</v>
      </c>
      <c r="E196" s="7" t="s">
        <v>20</v>
      </c>
      <c r="F196" t="s">
        <v>21</v>
      </c>
      <c r="G196" t="s">
        <v>917</v>
      </c>
      <c r="H196" s="5">
        <v>53</v>
      </c>
      <c r="I196" s="5" t="s">
        <v>9</v>
      </c>
      <c r="J196">
        <v>53</v>
      </c>
      <c r="K196" s="13">
        <v>4100</v>
      </c>
      <c r="L196" s="13">
        <v>97.61904761904762</v>
      </c>
      <c r="M196" s="14">
        <v>42</v>
      </c>
      <c r="N196" s="15">
        <v>199.99</v>
      </c>
      <c r="O196" s="21" t="s">
        <v>1141</v>
      </c>
      <c r="P196" s="6">
        <v>48.778048780487801</v>
      </c>
      <c r="Q196" s="6">
        <v>4.7616666666666667</v>
      </c>
    </row>
    <row r="197" spans="1:17" x14ac:dyDescent="0.25">
      <c r="A197" t="s">
        <v>23</v>
      </c>
      <c r="B197" t="s">
        <v>18</v>
      </c>
      <c r="D197" s="25" t="s">
        <v>917</v>
      </c>
      <c r="E197" s="7" t="s">
        <v>25</v>
      </c>
      <c r="F197" t="s">
        <v>21</v>
      </c>
      <c r="G197" t="s">
        <v>917</v>
      </c>
      <c r="H197" s="5">
        <v>53</v>
      </c>
      <c r="I197" s="5" t="s">
        <v>9</v>
      </c>
      <c r="J197">
        <v>53</v>
      </c>
      <c r="K197" s="8">
        <v>4290</v>
      </c>
      <c r="L197" s="8">
        <v>107.25</v>
      </c>
      <c r="M197" s="9">
        <v>40</v>
      </c>
      <c r="N197" s="10">
        <v>196</v>
      </c>
      <c r="O197" s="25" t="s">
        <v>1142</v>
      </c>
      <c r="P197" s="6">
        <v>45.687645687645691</v>
      </c>
      <c r="Q197" s="6">
        <v>4.9000000000000004</v>
      </c>
    </row>
    <row r="198" spans="1:17" x14ac:dyDescent="0.25">
      <c r="A198" t="s">
        <v>23</v>
      </c>
      <c r="B198" t="s">
        <v>18</v>
      </c>
      <c r="D198" s="27" t="s">
        <v>917</v>
      </c>
      <c r="E198" s="7" t="s">
        <v>25</v>
      </c>
      <c r="F198" t="s">
        <v>21</v>
      </c>
      <c r="G198" t="s">
        <v>917</v>
      </c>
      <c r="H198" s="5">
        <v>53</v>
      </c>
      <c r="I198" s="5" t="s">
        <v>9</v>
      </c>
      <c r="J198">
        <v>53</v>
      </c>
      <c r="K198" s="13">
        <v>4015</v>
      </c>
      <c r="L198" s="13">
        <v>100.375</v>
      </c>
      <c r="M198" s="14">
        <v>40</v>
      </c>
      <c r="N198" s="15">
        <v>196</v>
      </c>
      <c r="O198" s="27" t="s">
        <v>1143</v>
      </c>
      <c r="P198" s="6">
        <v>48.816936488169361</v>
      </c>
      <c r="Q198" s="6">
        <v>4.9000000000000004</v>
      </c>
    </row>
    <row r="199" spans="1:17" x14ac:dyDescent="0.25">
      <c r="A199" t="s">
        <v>23</v>
      </c>
      <c r="B199" t="s">
        <v>18</v>
      </c>
      <c r="D199" s="25" t="s">
        <v>917</v>
      </c>
      <c r="E199" s="7" t="s">
        <v>25</v>
      </c>
      <c r="F199" t="s">
        <v>21</v>
      </c>
      <c r="G199" t="s">
        <v>917</v>
      </c>
      <c r="H199" s="5">
        <v>52</v>
      </c>
      <c r="I199" s="5" t="s">
        <v>9</v>
      </c>
      <c r="J199">
        <v>52</v>
      </c>
      <c r="K199" s="8">
        <v>2985</v>
      </c>
      <c r="L199" s="8">
        <v>99.5</v>
      </c>
      <c r="M199" s="9">
        <v>30</v>
      </c>
      <c r="N199" s="10">
        <v>196</v>
      </c>
      <c r="O199" s="25" t="s">
        <v>1144</v>
      </c>
      <c r="P199" s="6">
        <v>65.66164154103852</v>
      </c>
      <c r="Q199" s="6">
        <v>6.5333333333333332</v>
      </c>
    </row>
    <row r="200" spans="1:17" x14ac:dyDescent="0.25">
      <c r="A200" t="s">
        <v>23</v>
      </c>
      <c r="B200" t="s">
        <v>18</v>
      </c>
      <c r="D200" s="27" t="s">
        <v>917</v>
      </c>
      <c r="E200" s="7" t="s">
        <v>25</v>
      </c>
      <c r="F200" t="s">
        <v>21</v>
      </c>
      <c r="G200" t="s">
        <v>917</v>
      </c>
      <c r="H200" s="5">
        <v>53</v>
      </c>
      <c r="I200" s="5" t="s">
        <v>9</v>
      </c>
      <c r="J200">
        <v>53</v>
      </c>
      <c r="K200" s="13">
        <v>4435</v>
      </c>
      <c r="L200" s="13">
        <v>98.555555555555557</v>
      </c>
      <c r="M200" s="14">
        <v>45</v>
      </c>
      <c r="N200" s="15">
        <v>189</v>
      </c>
      <c r="O200" s="27" t="s">
        <v>1145</v>
      </c>
      <c r="P200" s="6">
        <v>42.615558060879366</v>
      </c>
      <c r="Q200" s="6">
        <v>4.2</v>
      </c>
    </row>
    <row r="201" spans="1:17" x14ac:dyDescent="0.25">
      <c r="A201" t="s">
        <v>23</v>
      </c>
      <c r="B201" t="s">
        <v>18</v>
      </c>
      <c r="D201" s="25" t="s">
        <v>917</v>
      </c>
      <c r="E201" s="7" t="s">
        <v>25</v>
      </c>
      <c r="F201" t="s">
        <v>21</v>
      </c>
      <c r="G201" t="s">
        <v>917</v>
      </c>
      <c r="H201" s="5">
        <v>54</v>
      </c>
      <c r="I201" s="5" t="s">
        <v>9</v>
      </c>
      <c r="J201">
        <v>54</v>
      </c>
      <c r="K201" s="8">
        <v>5290</v>
      </c>
      <c r="L201" s="8">
        <v>96.181818181818187</v>
      </c>
      <c r="M201" s="9">
        <v>55</v>
      </c>
      <c r="N201" s="10">
        <v>189</v>
      </c>
      <c r="O201" s="25" t="s">
        <v>1146</v>
      </c>
      <c r="P201" s="6">
        <v>35.727788279773158</v>
      </c>
      <c r="Q201" s="6">
        <v>3.4363636363636365</v>
      </c>
    </row>
    <row r="202" spans="1:17" x14ac:dyDescent="0.25">
      <c r="A202" t="s">
        <v>23</v>
      </c>
      <c r="B202" t="s">
        <v>18</v>
      </c>
      <c r="D202" s="27" t="s">
        <v>917</v>
      </c>
      <c r="E202" s="7" t="s">
        <v>25</v>
      </c>
      <c r="F202" t="s">
        <v>21</v>
      </c>
      <c r="G202" t="s">
        <v>917</v>
      </c>
      <c r="H202" s="5">
        <v>54</v>
      </c>
      <c r="I202" s="5" t="s">
        <v>9</v>
      </c>
      <c r="J202">
        <v>54</v>
      </c>
      <c r="K202" s="13">
        <v>6600</v>
      </c>
      <c r="L202" s="13">
        <v>101.53846153846153</v>
      </c>
      <c r="M202" s="14">
        <v>65</v>
      </c>
      <c r="N202" s="15">
        <v>187</v>
      </c>
      <c r="O202" s="27" t="s">
        <v>1030</v>
      </c>
      <c r="P202" s="6">
        <v>28.333333333333332</v>
      </c>
      <c r="Q202" s="6">
        <v>2.8769230769230769</v>
      </c>
    </row>
    <row r="203" spans="1:17" x14ac:dyDescent="0.25">
      <c r="A203" t="s">
        <v>23</v>
      </c>
      <c r="B203" t="s">
        <v>18</v>
      </c>
      <c r="D203" s="25" t="s">
        <v>917</v>
      </c>
      <c r="E203" s="7" t="s">
        <v>25</v>
      </c>
      <c r="F203" t="s">
        <v>21</v>
      </c>
      <c r="G203" t="s">
        <v>917</v>
      </c>
      <c r="H203" s="5">
        <v>52</v>
      </c>
      <c r="I203" s="5" t="s">
        <v>9</v>
      </c>
      <c r="J203">
        <v>52</v>
      </c>
      <c r="K203" s="8">
        <v>2500</v>
      </c>
      <c r="L203" s="8">
        <v>64.102564102564102</v>
      </c>
      <c r="M203" s="9">
        <v>39</v>
      </c>
      <c r="N203" s="10">
        <v>182.99</v>
      </c>
      <c r="O203" s="25" t="s">
        <v>1147</v>
      </c>
      <c r="P203" s="6">
        <v>73.195999999999998</v>
      </c>
      <c r="Q203" s="6">
        <v>4.6920512820512821</v>
      </c>
    </row>
    <row r="204" spans="1:17" x14ac:dyDescent="0.25">
      <c r="A204" t="s">
        <v>23</v>
      </c>
      <c r="B204" t="s">
        <v>18</v>
      </c>
      <c r="D204" s="27" t="s">
        <v>917</v>
      </c>
      <c r="E204" s="7" t="s">
        <v>25</v>
      </c>
      <c r="F204" t="s">
        <v>21</v>
      </c>
      <c r="G204" t="s">
        <v>917</v>
      </c>
      <c r="H204" s="5">
        <v>52</v>
      </c>
      <c r="I204" s="5" t="s">
        <v>9</v>
      </c>
      <c r="J204">
        <v>52</v>
      </c>
      <c r="K204" s="13">
        <v>2795</v>
      </c>
      <c r="L204" s="13">
        <v>111.8</v>
      </c>
      <c r="M204" s="14">
        <v>25</v>
      </c>
      <c r="N204" s="15">
        <v>182</v>
      </c>
      <c r="O204" s="27" t="s">
        <v>1148</v>
      </c>
      <c r="P204" s="6">
        <v>65.116279069767444</v>
      </c>
      <c r="Q204" s="6">
        <v>7.28</v>
      </c>
    </row>
    <row r="205" spans="1:17" x14ac:dyDescent="0.25">
      <c r="A205" t="s">
        <v>23</v>
      </c>
      <c r="B205" t="s">
        <v>18</v>
      </c>
      <c r="D205" s="7" t="s">
        <v>917</v>
      </c>
      <c r="E205" s="7" t="s">
        <v>20</v>
      </c>
      <c r="F205" t="s">
        <v>21</v>
      </c>
      <c r="G205" t="s">
        <v>917</v>
      </c>
      <c r="H205" s="5">
        <v>57</v>
      </c>
      <c r="I205" s="5" t="s">
        <v>9</v>
      </c>
      <c r="J205">
        <v>57</v>
      </c>
      <c r="K205" s="8">
        <v>13000</v>
      </c>
      <c r="L205" s="8">
        <v>108.33333333333333</v>
      </c>
      <c r="M205" s="9">
        <v>120</v>
      </c>
      <c r="N205" s="10">
        <v>179.99</v>
      </c>
      <c r="O205" s="11" t="s">
        <v>1047</v>
      </c>
      <c r="P205" s="6">
        <v>13.845384615384615</v>
      </c>
      <c r="Q205" s="6">
        <v>1.4999166666666668</v>
      </c>
    </row>
    <row r="206" spans="1:17" x14ac:dyDescent="0.25">
      <c r="A206" t="s">
        <v>23</v>
      </c>
      <c r="B206" t="s">
        <v>18</v>
      </c>
      <c r="D206" s="27" t="s">
        <v>917</v>
      </c>
      <c r="E206" s="7" t="s">
        <v>25</v>
      </c>
      <c r="F206" t="s">
        <v>21</v>
      </c>
      <c r="G206" t="s">
        <v>917</v>
      </c>
      <c r="H206" s="5">
        <v>56</v>
      </c>
      <c r="I206" s="5" t="s">
        <v>9</v>
      </c>
      <c r="J206">
        <v>56</v>
      </c>
      <c r="K206" s="13">
        <v>8800</v>
      </c>
      <c r="L206" s="13">
        <v>110</v>
      </c>
      <c r="M206" s="14">
        <v>80</v>
      </c>
      <c r="N206" s="15">
        <v>177.1</v>
      </c>
      <c r="O206" s="27" t="s">
        <v>1149</v>
      </c>
      <c r="P206" s="6">
        <v>20.125</v>
      </c>
      <c r="Q206" s="6">
        <v>2.2137500000000001</v>
      </c>
    </row>
    <row r="207" spans="1:17" x14ac:dyDescent="0.25">
      <c r="A207" t="s">
        <v>23</v>
      </c>
      <c r="B207" t="s">
        <v>18</v>
      </c>
      <c r="D207" s="25" t="s">
        <v>917</v>
      </c>
      <c r="E207" s="7" t="s">
        <v>25</v>
      </c>
      <c r="F207" t="s">
        <v>21</v>
      </c>
      <c r="G207" t="s">
        <v>917</v>
      </c>
      <c r="H207" s="5">
        <v>56</v>
      </c>
      <c r="I207" s="5" t="s">
        <v>9</v>
      </c>
      <c r="J207">
        <v>56</v>
      </c>
      <c r="K207" s="8">
        <v>9600</v>
      </c>
      <c r="L207" s="8">
        <v>120</v>
      </c>
      <c r="M207" s="9">
        <v>80</v>
      </c>
      <c r="N207" s="10">
        <v>177</v>
      </c>
      <c r="O207" s="25" t="s">
        <v>1150</v>
      </c>
      <c r="P207" s="6">
        <v>18.4375</v>
      </c>
      <c r="Q207" s="6">
        <v>2.2124999999999999</v>
      </c>
    </row>
    <row r="208" spans="1:17" x14ac:dyDescent="0.25">
      <c r="A208" t="s">
        <v>23</v>
      </c>
      <c r="B208" t="s">
        <v>18</v>
      </c>
      <c r="D208" s="21" t="s">
        <v>917</v>
      </c>
      <c r="E208" s="7" t="s">
        <v>25</v>
      </c>
      <c r="F208" t="s">
        <v>21</v>
      </c>
      <c r="G208" t="s">
        <v>917</v>
      </c>
      <c r="H208" s="5">
        <v>58</v>
      </c>
      <c r="I208" s="5" t="s">
        <v>9</v>
      </c>
      <c r="J208">
        <v>58</v>
      </c>
      <c r="K208" s="13">
        <v>18755</v>
      </c>
      <c r="L208" s="13">
        <v>125.03333333333333</v>
      </c>
      <c r="M208" s="14">
        <v>150</v>
      </c>
      <c r="N208" s="15">
        <v>175</v>
      </c>
      <c r="O208" s="21" t="s">
        <v>1151</v>
      </c>
      <c r="P208" s="6">
        <v>9.3308451079712071</v>
      </c>
      <c r="Q208" s="6">
        <v>1.1666666666666667</v>
      </c>
    </row>
    <row r="209" spans="1:17" x14ac:dyDescent="0.25">
      <c r="A209" t="s">
        <v>23</v>
      </c>
      <c r="B209" t="s">
        <v>18</v>
      </c>
      <c r="D209" s="25" t="s">
        <v>917</v>
      </c>
      <c r="E209" s="7" t="s">
        <v>25</v>
      </c>
      <c r="F209" t="s">
        <v>21</v>
      </c>
      <c r="G209" t="s">
        <v>917</v>
      </c>
      <c r="H209" s="5">
        <v>51</v>
      </c>
      <c r="I209" s="5" t="s">
        <v>9</v>
      </c>
      <c r="J209">
        <v>51</v>
      </c>
      <c r="K209" s="8">
        <v>1100</v>
      </c>
      <c r="L209" s="8">
        <v>50</v>
      </c>
      <c r="M209" s="9">
        <v>22</v>
      </c>
      <c r="N209" s="10">
        <v>166.99</v>
      </c>
      <c r="O209" s="25" t="s">
        <v>1152</v>
      </c>
      <c r="P209" s="6">
        <v>151.80909090909091</v>
      </c>
      <c r="Q209" s="6">
        <v>7.5904545454545458</v>
      </c>
    </row>
    <row r="210" spans="1:17" x14ac:dyDescent="0.25">
      <c r="A210" t="s">
        <v>23</v>
      </c>
      <c r="B210" t="s">
        <v>18</v>
      </c>
      <c r="D210" s="12" t="s">
        <v>917</v>
      </c>
      <c r="E210" s="7" t="s">
        <v>20</v>
      </c>
      <c r="F210" t="s">
        <v>21</v>
      </c>
      <c r="G210" t="s">
        <v>917</v>
      </c>
      <c r="H210" s="5">
        <v>54</v>
      </c>
      <c r="I210" s="5" t="s">
        <v>9</v>
      </c>
      <c r="J210">
        <v>54</v>
      </c>
      <c r="K210" s="13">
        <v>6600</v>
      </c>
      <c r="L210" s="13">
        <v>101.53846153846153</v>
      </c>
      <c r="M210" s="14">
        <v>65</v>
      </c>
      <c r="N210" s="15">
        <v>166.3</v>
      </c>
      <c r="O210" s="12" t="s">
        <v>1030</v>
      </c>
      <c r="P210" s="6">
        <v>25.196969696969699</v>
      </c>
      <c r="Q210" s="6">
        <v>2.5584615384615388</v>
      </c>
    </row>
    <row r="211" spans="1:17" x14ac:dyDescent="0.25">
      <c r="A211" t="s">
        <v>23</v>
      </c>
      <c r="B211" t="s">
        <v>18</v>
      </c>
      <c r="D211" s="25" t="s">
        <v>917</v>
      </c>
      <c r="E211" s="7" t="s">
        <v>25</v>
      </c>
      <c r="F211" t="s">
        <v>21</v>
      </c>
      <c r="G211" t="s">
        <v>917</v>
      </c>
      <c r="H211" s="5">
        <v>52</v>
      </c>
      <c r="I211" s="5" t="s">
        <v>9</v>
      </c>
      <c r="J211">
        <v>52</v>
      </c>
      <c r="K211" s="8">
        <v>2795</v>
      </c>
      <c r="L211" s="8">
        <v>111.8</v>
      </c>
      <c r="M211" s="9">
        <v>25</v>
      </c>
      <c r="N211" s="10">
        <v>161</v>
      </c>
      <c r="O211" s="25" t="s">
        <v>1153</v>
      </c>
      <c r="P211" s="6">
        <v>57.602862254025041</v>
      </c>
      <c r="Q211" s="6">
        <v>6.44</v>
      </c>
    </row>
    <row r="212" spans="1:17" x14ac:dyDescent="0.25">
      <c r="A212" t="s">
        <v>23</v>
      </c>
      <c r="B212" t="s">
        <v>18</v>
      </c>
      <c r="D212" s="21" t="s">
        <v>917</v>
      </c>
      <c r="E212" s="7" t="s">
        <v>20</v>
      </c>
      <c r="F212" t="s">
        <v>21</v>
      </c>
      <c r="G212" t="s">
        <v>917</v>
      </c>
      <c r="H212" s="5">
        <v>53</v>
      </c>
      <c r="I212" s="5" t="s">
        <v>9</v>
      </c>
      <c r="J212">
        <v>53</v>
      </c>
      <c r="K212" s="13">
        <v>4000</v>
      </c>
      <c r="L212" s="13">
        <v>100</v>
      </c>
      <c r="M212" s="14">
        <v>40</v>
      </c>
      <c r="N212" s="15">
        <v>160</v>
      </c>
      <c r="O212" s="21" t="s">
        <v>1154</v>
      </c>
      <c r="P212" s="6">
        <v>40</v>
      </c>
      <c r="Q212" s="6">
        <v>4</v>
      </c>
    </row>
    <row r="213" spans="1:17" x14ac:dyDescent="0.25">
      <c r="A213" t="s">
        <v>23</v>
      </c>
      <c r="B213" t="s">
        <v>18</v>
      </c>
      <c r="D213" s="21" t="s">
        <v>917</v>
      </c>
      <c r="E213" s="7" t="s">
        <v>25</v>
      </c>
      <c r="F213" t="s">
        <v>21</v>
      </c>
      <c r="G213" t="s">
        <v>917</v>
      </c>
      <c r="H213" s="5">
        <v>53</v>
      </c>
      <c r="I213" s="5" t="s">
        <v>9</v>
      </c>
      <c r="J213">
        <v>53</v>
      </c>
      <c r="K213" s="13">
        <v>3618</v>
      </c>
      <c r="L213" s="13">
        <v>100.5</v>
      </c>
      <c r="M213" s="14">
        <v>36</v>
      </c>
      <c r="N213" s="15">
        <v>157.91</v>
      </c>
      <c r="O213" s="21" t="s">
        <v>1156</v>
      </c>
      <c r="P213" s="6">
        <v>43.645660585959092</v>
      </c>
      <c r="Q213" s="6">
        <v>4.3863888888888889</v>
      </c>
    </row>
    <row r="214" spans="1:17" x14ac:dyDescent="0.25">
      <c r="A214" t="s">
        <v>23</v>
      </c>
      <c r="B214" t="s">
        <v>18</v>
      </c>
      <c r="D214" s="25" t="s">
        <v>917</v>
      </c>
      <c r="E214" s="7" t="s">
        <v>25</v>
      </c>
      <c r="F214" t="s">
        <v>21</v>
      </c>
      <c r="G214" t="s">
        <v>917</v>
      </c>
      <c r="H214" s="5">
        <v>54</v>
      </c>
      <c r="I214" s="5" t="s">
        <v>9</v>
      </c>
      <c r="J214">
        <v>54</v>
      </c>
      <c r="K214" s="8">
        <v>5920</v>
      </c>
      <c r="L214" s="8">
        <v>84.571428571428569</v>
      </c>
      <c r="M214" s="9">
        <v>70</v>
      </c>
      <c r="N214" s="10">
        <v>155</v>
      </c>
      <c r="O214" s="25" t="s">
        <v>1157</v>
      </c>
      <c r="P214" s="6">
        <v>26.182432432432432</v>
      </c>
      <c r="Q214" s="6">
        <v>2.2142857142857144</v>
      </c>
    </row>
    <row r="215" spans="1:17" x14ac:dyDescent="0.25">
      <c r="A215" t="s">
        <v>23</v>
      </c>
      <c r="B215" t="s">
        <v>18</v>
      </c>
      <c r="D215" s="27" t="s">
        <v>917</v>
      </c>
      <c r="E215" s="7" t="s">
        <v>25</v>
      </c>
      <c r="F215" t="s">
        <v>21</v>
      </c>
      <c r="G215" t="s">
        <v>917</v>
      </c>
      <c r="H215" s="5">
        <v>53</v>
      </c>
      <c r="I215" s="5" t="s">
        <v>9</v>
      </c>
      <c r="J215">
        <v>53</v>
      </c>
      <c r="K215" s="13">
        <v>4200</v>
      </c>
      <c r="L215" s="13">
        <v>93.333333333333329</v>
      </c>
      <c r="M215" s="14">
        <v>45</v>
      </c>
      <c r="N215" s="15">
        <v>155</v>
      </c>
      <c r="O215" s="27" t="s">
        <v>1017</v>
      </c>
      <c r="P215" s="6">
        <v>36.904761904761905</v>
      </c>
      <c r="Q215" s="6">
        <v>3.4444444444444446</v>
      </c>
    </row>
    <row r="216" spans="1:17" x14ac:dyDescent="0.25">
      <c r="A216" t="s">
        <v>23</v>
      </c>
      <c r="B216" t="s">
        <v>18</v>
      </c>
      <c r="D216" s="23" t="s">
        <v>917</v>
      </c>
      <c r="E216" s="7" t="s">
        <v>25</v>
      </c>
      <c r="F216" t="s">
        <v>21</v>
      </c>
      <c r="G216" t="s">
        <v>917</v>
      </c>
      <c r="H216" s="5">
        <v>58</v>
      </c>
      <c r="I216" s="5" t="s">
        <v>9</v>
      </c>
      <c r="J216">
        <v>58</v>
      </c>
      <c r="K216" s="8">
        <v>18755</v>
      </c>
      <c r="L216" s="8">
        <v>125.03333333333333</v>
      </c>
      <c r="M216" s="9">
        <v>150</v>
      </c>
      <c r="N216" s="10">
        <v>152.5</v>
      </c>
      <c r="O216" s="23" t="s">
        <v>1158</v>
      </c>
      <c r="P216" s="6">
        <v>8.1311650226606247</v>
      </c>
      <c r="Q216" s="6">
        <v>1.0166666666666666</v>
      </c>
    </row>
    <row r="217" spans="1:17" x14ac:dyDescent="0.25">
      <c r="A217" t="s">
        <v>23</v>
      </c>
      <c r="B217" t="s">
        <v>18</v>
      </c>
      <c r="D217" s="12" t="s">
        <v>917</v>
      </c>
      <c r="E217" s="7" t="s">
        <v>25</v>
      </c>
      <c r="F217" t="s">
        <v>21</v>
      </c>
      <c r="G217" t="s">
        <v>917</v>
      </c>
      <c r="H217" s="5">
        <v>52</v>
      </c>
      <c r="I217" s="5" t="s">
        <v>9</v>
      </c>
      <c r="J217">
        <v>52</v>
      </c>
      <c r="K217" s="13">
        <v>2533</v>
      </c>
      <c r="L217" s="13">
        <v>63.325000000000003</v>
      </c>
      <c r="M217" s="14">
        <v>40</v>
      </c>
      <c r="N217" s="15">
        <v>150.68306010928961</v>
      </c>
      <c r="O217" s="12" t="s">
        <v>993</v>
      </c>
      <c r="P217" s="6">
        <v>59.487982672439642</v>
      </c>
      <c r="Q217" s="6">
        <v>3.7670765027322402</v>
      </c>
    </row>
    <row r="218" spans="1:17" x14ac:dyDescent="0.25">
      <c r="A218" t="s">
        <v>23</v>
      </c>
      <c r="B218" t="s">
        <v>18</v>
      </c>
      <c r="D218" s="7" t="s">
        <v>917</v>
      </c>
      <c r="E218" s="7" t="s">
        <v>20</v>
      </c>
      <c r="F218" t="s">
        <v>21</v>
      </c>
      <c r="G218" t="s">
        <v>917</v>
      </c>
      <c r="H218" s="5">
        <v>53</v>
      </c>
      <c r="I218" s="5" t="s">
        <v>9</v>
      </c>
      <c r="J218">
        <v>53</v>
      </c>
      <c r="K218" s="8">
        <v>3692</v>
      </c>
      <c r="L218" s="8">
        <v>92.3</v>
      </c>
      <c r="M218" s="9">
        <v>40</v>
      </c>
      <c r="N218" s="10">
        <v>149</v>
      </c>
      <c r="O218" s="11" t="s">
        <v>1008</v>
      </c>
      <c r="P218" s="6">
        <v>40.357529794149514</v>
      </c>
      <c r="Q218" s="6">
        <v>3.7250000000000001</v>
      </c>
    </row>
    <row r="219" spans="1:17" x14ac:dyDescent="0.25">
      <c r="A219" t="s">
        <v>23</v>
      </c>
      <c r="B219" t="s">
        <v>18</v>
      </c>
      <c r="D219" s="27" t="s">
        <v>917</v>
      </c>
      <c r="E219" s="7" t="s">
        <v>20</v>
      </c>
      <c r="F219" t="s">
        <v>21</v>
      </c>
      <c r="G219" t="s">
        <v>917</v>
      </c>
      <c r="H219" s="5">
        <v>55</v>
      </c>
      <c r="I219" s="5" t="s">
        <v>9</v>
      </c>
      <c r="J219">
        <v>55</v>
      </c>
      <c r="K219" s="13">
        <v>7500</v>
      </c>
      <c r="L219" s="13">
        <v>100</v>
      </c>
      <c r="M219" s="14">
        <v>75</v>
      </c>
      <c r="N219" s="15">
        <v>147</v>
      </c>
      <c r="O219" s="27" t="s">
        <v>1159</v>
      </c>
      <c r="P219" s="6">
        <v>19.599999999999998</v>
      </c>
      <c r="Q219" s="6">
        <v>1.96</v>
      </c>
    </row>
    <row r="220" spans="1:17" x14ac:dyDescent="0.25">
      <c r="A220" t="s">
        <v>23</v>
      </c>
      <c r="B220" t="s">
        <v>18</v>
      </c>
      <c r="D220" s="25" t="s">
        <v>917</v>
      </c>
      <c r="E220" s="7" t="s">
        <v>25</v>
      </c>
      <c r="F220" t="s">
        <v>21</v>
      </c>
      <c r="G220" t="s">
        <v>917</v>
      </c>
      <c r="H220" s="5">
        <v>53</v>
      </c>
      <c r="I220" s="5" t="s">
        <v>9</v>
      </c>
      <c r="J220">
        <v>53</v>
      </c>
      <c r="K220" s="8">
        <v>3845</v>
      </c>
      <c r="L220" s="8">
        <v>96.125</v>
      </c>
      <c r="M220" s="9">
        <v>40</v>
      </c>
      <c r="N220" s="10">
        <v>147</v>
      </c>
      <c r="O220" s="25" t="s">
        <v>1160</v>
      </c>
      <c r="P220" s="6">
        <v>38.23146944083225</v>
      </c>
      <c r="Q220" s="6">
        <v>3.6749999999999998</v>
      </c>
    </row>
    <row r="221" spans="1:17" x14ac:dyDescent="0.25">
      <c r="A221" t="s">
        <v>23</v>
      </c>
      <c r="B221" t="s">
        <v>18</v>
      </c>
      <c r="D221" s="12" t="s">
        <v>917</v>
      </c>
      <c r="E221" s="7" t="s">
        <v>20</v>
      </c>
      <c r="F221" t="s">
        <v>21</v>
      </c>
      <c r="G221" t="s">
        <v>917</v>
      </c>
      <c r="H221" s="5">
        <v>57</v>
      </c>
      <c r="I221" s="5" t="s">
        <v>9</v>
      </c>
      <c r="J221">
        <v>57</v>
      </c>
      <c r="K221" s="13">
        <v>13000</v>
      </c>
      <c r="L221" s="13">
        <v>108.33333333333333</v>
      </c>
      <c r="M221" s="14">
        <v>120</v>
      </c>
      <c r="N221" s="15">
        <v>146.99</v>
      </c>
      <c r="O221" s="16" t="s">
        <v>1048</v>
      </c>
      <c r="P221" s="6">
        <v>11.306923076923077</v>
      </c>
      <c r="Q221" s="6">
        <v>1.2249166666666667</v>
      </c>
    </row>
    <row r="222" spans="1:17" x14ac:dyDescent="0.25">
      <c r="A222" t="s">
        <v>23</v>
      </c>
      <c r="B222" t="s">
        <v>18</v>
      </c>
      <c r="D222" s="25" t="s">
        <v>917</v>
      </c>
      <c r="E222" s="7" t="s">
        <v>25</v>
      </c>
      <c r="F222" t="s">
        <v>21</v>
      </c>
      <c r="G222" t="s">
        <v>917</v>
      </c>
      <c r="H222" s="5">
        <v>57</v>
      </c>
      <c r="I222" s="5" t="s">
        <v>9</v>
      </c>
      <c r="J222">
        <v>57</v>
      </c>
      <c r="K222" s="8">
        <v>13200</v>
      </c>
      <c r="L222" s="8">
        <v>110</v>
      </c>
      <c r="M222" s="9">
        <v>120</v>
      </c>
      <c r="N222" s="10">
        <v>140</v>
      </c>
      <c r="O222" s="25" t="s">
        <v>1161</v>
      </c>
      <c r="P222" s="6">
        <v>10.606060606060607</v>
      </c>
      <c r="Q222" s="6">
        <v>1.1666666666666667</v>
      </c>
    </row>
    <row r="223" spans="1:17" x14ac:dyDescent="0.25">
      <c r="A223" t="s">
        <v>23</v>
      </c>
      <c r="B223" t="s">
        <v>18</v>
      </c>
      <c r="D223" s="27" t="s">
        <v>917</v>
      </c>
      <c r="E223" s="7" t="s">
        <v>25</v>
      </c>
      <c r="F223" t="s">
        <v>21</v>
      </c>
      <c r="G223" t="s">
        <v>917</v>
      </c>
      <c r="H223" s="5">
        <v>52</v>
      </c>
      <c r="I223" s="5" t="s">
        <v>9</v>
      </c>
      <c r="J223">
        <v>52</v>
      </c>
      <c r="K223" s="13">
        <v>2475</v>
      </c>
      <c r="L223" s="13">
        <v>123.75</v>
      </c>
      <c r="M223" s="14">
        <v>20</v>
      </c>
      <c r="N223" s="15">
        <v>140</v>
      </c>
      <c r="O223" s="27" t="s">
        <v>1162</v>
      </c>
      <c r="P223" s="6">
        <v>56.565656565656568</v>
      </c>
      <c r="Q223" s="6">
        <v>7</v>
      </c>
    </row>
    <row r="224" spans="1:17" x14ac:dyDescent="0.25">
      <c r="A224" t="s">
        <v>23</v>
      </c>
      <c r="B224" t="s">
        <v>18</v>
      </c>
      <c r="D224" s="25" t="s">
        <v>917</v>
      </c>
      <c r="E224" s="7" t="s">
        <v>25</v>
      </c>
      <c r="F224" t="s">
        <v>21</v>
      </c>
      <c r="G224" t="s">
        <v>917</v>
      </c>
      <c r="H224" s="5">
        <v>52</v>
      </c>
      <c r="I224" s="5" t="s">
        <v>9</v>
      </c>
      <c r="J224">
        <v>52</v>
      </c>
      <c r="K224" s="8">
        <v>2475</v>
      </c>
      <c r="L224" s="8">
        <v>123.75</v>
      </c>
      <c r="M224" s="9">
        <v>20</v>
      </c>
      <c r="N224" s="10">
        <v>140</v>
      </c>
      <c r="O224" s="25" t="s">
        <v>1163</v>
      </c>
      <c r="P224" s="6">
        <v>56.565656565656568</v>
      </c>
      <c r="Q224" s="6">
        <v>7</v>
      </c>
    </row>
    <row r="225" spans="1:17" x14ac:dyDescent="0.25">
      <c r="A225" t="s">
        <v>23</v>
      </c>
      <c r="B225" t="s">
        <v>18</v>
      </c>
      <c r="D225" s="27" t="s">
        <v>917</v>
      </c>
      <c r="E225" s="7" t="s">
        <v>20</v>
      </c>
      <c r="F225" t="s">
        <v>21</v>
      </c>
      <c r="G225" t="s">
        <v>917</v>
      </c>
      <c r="H225" s="5">
        <v>57</v>
      </c>
      <c r="I225" s="5" t="s">
        <v>9</v>
      </c>
      <c r="J225">
        <v>57</v>
      </c>
      <c r="K225" s="13">
        <v>13661</v>
      </c>
      <c r="L225" s="13">
        <v>105.08461538461539</v>
      </c>
      <c r="M225" s="14">
        <v>130</v>
      </c>
      <c r="N225" s="15">
        <v>138.99</v>
      </c>
      <c r="O225" s="27" t="s">
        <v>1164</v>
      </c>
      <c r="P225" s="6">
        <v>10.174218578434962</v>
      </c>
      <c r="Q225" s="6">
        <v>1.0691538461538461</v>
      </c>
    </row>
    <row r="226" spans="1:17" x14ac:dyDescent="0.25">
      <c r="A226" t="s">
        <v>23</v>
      </c>
      <c r="B226" t="s">
        <v>18</v>
      </c>
      <c r="D226" s="7" t="s">
        <v>917</v>
      </c>
      <c r="E226" s="7" t="s">
        <v>20</v>
      </c>
      <c r="F226" t="s">
        <v>21</v>
      </c>
      <c r="G226" t="s">
        <v>917</v>
      </c>
      <c r="H226" s="5">
        <v>53</v>
      </c>
      <c r="I226" s="5" t="s">
        <v>9</v>
      </c>
      <c r="J226">
        <v>53</v>
      </c>
      <c r="K226" s="8">
        <v>4200</v>
      </c>
      <c r="L226" s="8">
        <v>93.333333333333329</v>
      </c>
      <c r="M226" s="9">
        <v>45</v>
      </c>
      <c r="N226" s="10">
        <v>137.82</v>
      </c>
      <c r="O226" s="11" t="s">
        <v>1017</v>
      </c>
      <c r="P226" s="6">
        <v>32.81428571428571</v>
      </c>
      <c r="Q226" s="6">
        <v>3.0626666666666664</v>
      </c>
    </row>
    <row r="227" spans="1:17" x14ac:dyDescent="0.25">
      <c r="A227" t="s">
        <v>23</v>
      </c>
      <c r="B227" t="s">
        <v>18</v>
      </c>
      <c r="D227" s="27" t="s">
        <v>917</v>
      </c>
      <c r="E227" s="7" t="s">
        <v>25</v>
      </c>
      <c r="F227" t="s">
        <v>21</v>
      </c>
      <c r="G227" t="s">
        <v>917</v>
      </c>
      <c r="H227" s="5">
        <v>56</v>
      </c>
      <c r="I227" s="5" t="s">
        <v>9</v>
      </c>
      <c r="J227">
        <v>56</v>
      </c>
      <c r="K227" s="13">
        <v>11000</v>
      </c>
      <c r="L227" s="13">
        <v>110</v>
      </c>
      <c r="M227" s="14">
        <v>100</v>
      </c>
      <c r="N227" s="15">
        <v>135</v>
      </c>
      <c r="O227" s="27" t="s">
        <v>1165</v>
      </c>
      <c r="P227" s="6">
        <v>12.272727272727272</v>
      </c>
      <c r="Q227" s="6">
        <v>1.35</v>
      </c>
    </row>
    <row r="228" spans="1:17" x14ac:dyDescent="0.25">
      <c r="A228" t="s">
        <v>23</v>
      </c>
      <c r="B228" t="s">
        <v>18</v>
      </c>
      <c r="D228" s="25" t="s">
        <v>917</v>
      </c>
      <c r="E228" s="7" t="s">
        <v>25</v>
      </c>
      <c r="F228" t="s">
        <v>21</v>
      </c>
      <c r="G228" t="s">
        <v>917</v>
      </c>
      <c r="H228" s="5">
        <v>56</v>
      </c>
      <c r="I228" s="5" t="s">
        <v>9</v>
      </c>
      <c r="J228">
        <v>56</v>
      </c>
      <c r="K228" s="8">
        <v>10400</v>
      </c>
      <c r="L228" s="8">
        <v>100</v>
      </c>
      <c r="M228" s="9">
        <v>104</v>
      </c>
      <c r="N228" s="10">
        <v>135</v>
      </c>
      <c r="O228" s="25" t="s">
        <v>1166</v>
      </c>
      <c r="P228" s="6">
        <v>12.980769230769232</v>
      </c>
      <c r="Q228" s="6">
        <v>1.2980769230769231</v>
      </c>
    </row>
    <row r="229" spans="1:17" x14ac:dyDescent="0.25">
      <c r="A229" t="s">
        <v>23</v>
      </c>
      <c r="B229" t="s">
        <v>18</v>
      </c>
      <c r="D229" s="27" t="s">
        <v>917</v>
      </c>
      <c r="E229" s="7" t="s">
        <v>20</v>
      </c>
      <c r="F229" t="s">
        <v>21</v>
      </c>
      <c r="G229" t="s">
        <v>917</v>
      </c>
      <c r="H229" s="5">
        <v>57</v>
      </c>
      <c r="I229" s="5" t="s">
        <v>9</v>
      </c>
      <c r="J229">
        <v>57</v>
      </c>
      <c r="K229" s="13">
        <v>13661</v>
      </c>
      <c r="L229" s="13">
        <v>105.08461538461539</v>
      </c>
      <c r="M229" s="14">
        <v>130</v>
      </c>
      <c r="N229" s="15">
        <v>134.99</v>
      </c>
      <c r="O229" s="27" t="s">
        <v>1167</v>
      </c>
      <c r="P229" s="6">
        <v>9.8814142449308253</v>
      </c>
      <c r="Q229" s="6">
        <v>1.0383846153846155</v>
      </c>
    </row>
    <row r="230" spans="1:17" x14ac:dyDescent="0.25">
      <c r="A230" t="s">
        <v>23</v>
      </c>
      <c r="B230" t="s">
        <v>18</v>
      </c>
      <c r="D230" s="23" t="s">
        <v>917</v>
      </c>
      <c r="E230" s="7" t="s">
        <v>25</v>
      </c>
      <c r="F230" t="s">
        <v>21</v>
      </c>
      <c r="G230" t="s">
        <v>917</v>
      </c>
      <c r="H230" s="5">
        <v>56</v>
      </c>
      <c r="I230" s="5" t="s">
        <v>9</v>
      </c>
      <c r="J230">
        <v>56</v>
      </c>
      <c r="K230" s="8">
        <v>10000</v>
      </c>
      <c r="L230" s="8">
        <v>100</v>
      </c>
      <c r="M230" s="9">
        <v>100</v>
      </c>
      <c r="N230" s="10">
        <v>133.09449999999998</v>
      </c>
      <c r="O230" s="23" t="s">
        <v>1168</v>
      </c>
      <c r="P230" s="6">
        <v>13.309449999999998</v>
      </c>
      <c r="Q230" s="6">
        <v>1.3309449999999998</v>
      </c>
    </row>
    <row r="231" spans="1:17" x14ac:dyDescent="0.25">
      <c r="A231" t="s">
        <v>23</v>
      </c>
      <c r="B231" t="s">
        <v>18</v>
      </c>
      <c r="D231" s="27" t="s">
        <v>917</v>
      </c>
      <c r="E231" s="7" t="s">
        <v>25</v>
      </c>
      <c r="F231" t="s">
        <v>21</v>
      </c>
      <c r="G231" t="s">
        <v>917</v>
      </c>
      <c r="H231" s="5">
        <v>52</v>
      </c>
      <c r="I231" s="5" t="s">
        <v>9</v>
      </c>
      <c r="J231">
        <v>52</v>
      </c>
      <c r="K231" s="13">
        <v>2475</v>
      </c>
      <c r="L231" s="13">
        <v>123.75</v>
      </c>
      <c r="M231" s="14">
        <v>20</v>
      </c>
      <c r="N231" s="15">
        <v>133</v>
      </c>
      <c r="O231" s="27" t="s">
        <v>1169</v>
      </c>
      <c r="P231" s="6">
        <v>53.737373737373737</v>
      </c>
      <c r="Q231" s="6">
        <v>6.65</v>
      </c>
    </row>
    <row r="232" spans="1:17" x14ac:dyDescent="0.25">
      <c r="A232" t="s">
        <v>23</v>
      </c>
      <c r="B232" t="s">
        <v>18</v>
      </c>
      <c r="D232" s="23" t="s">
        <v>917</v>
      </c>
      <c r="E232" s="7" t="s">
        <v>25</v>
      </c>
      <c r="F232" t="s">
        <v>21</v>
      </c>
      <c r="G232" t="s">
        <v>917</v>
      </c>
      <c r="H232" s="5">
        <v>52</v>
      </c>
      <c r="I232" s="5" t="s">
        <v>9</v>
      </c>
      <c r="J232">
        <v>52</v>
      </c>
      <c r="K232" s="8">
        <v>2724</v>
      </c>
      <c r="L232" s="8">
        <v>118.43478260869566</v>
      </c>
      <c r="M232" s="9">
        <v>23</v>
      </c>
      <c r="N232" s="10">
        <v>132.25</v>
      </c>
      <c r="O232" s="23" t="s">
        <v>1170</v>
      </c>
      <c r="P232" s="6">
        <v>48.549926578560942</v>
      </c>
      <c r="Q232" s="6">
        <v>5.75</v>
      </c>
    </row>
    <row r="233" spans="1:17" x14ac:dyDescent="0.25">
      <c r="A233" t="s">
        <v>23</v>
      </c>
      <c r="B233" t="s">
        <v>18</v>
      </c>
      <c r="D233" s="27" t="s">
        <v>917</v>
      </c>
      <c r="E233" s="7" t="s">
        <v>25</v>
      </c>
      <c r="F233" t="s">
        <v>21</v>
      </c>
      <c r="G233" t="s">
        <v>917</v>
      </c>
      <c r="H233" s="5">
        <v>55</v>
      </c>
      <c r="I233" s="5" t="s">
        <v>9</v>
      </c>
      <c r="J233">
        <v>55</v>
      </c>
      <c r="K233" s="13">
        <v>8300</v>
      </c>
      <c r="L233" s="13">
        <v>110.66666666666667</v>
      </c>
      <c r="M233" s="14">
        <v>75</v>
      </c>
      <c r="N233" s="15">
        <v>130</v>
      </c>
      <c r="O233" s="27" t="s">
        <v>1171</v>
      </c>
      <c r="P233" s="6">
        <v>15.66265060240964</v>
      </c>
      <c r="Q233" s="6">
        <v>1.7333333333333334</v>
      </c>
    </row>
    <row r="234" spans="1:17" x14ac:dyDescent="0.25">
      <c r="A234" t="s">
        <v>23</v>
      </c>
      <c r="B234" t="s">
        <v>18</v>
      </c>
      <c r="D234" s="7" t="s">
        <v>917</v>
      </c>
      <c r="E234" s="7" t="s">
        <v>20</v>
      </c>
      <c r="F234" t="s">
        <v>21</v>
      </c>
      <c r="G234" t="s">
        <v>917</v>
      </c>
      <c r="H234" s="5">
        <v>54</v>
      </c>
      <c r="I234" s="5" t="s">
        <v>9</v>
      </c>
      <c r="J234">
        <v>54</v>
      </c>
      <c r="K234" s="8">
        <v>6400</v>
      </c>
      <c r="L234" s="8">
        <v>95.522388059701498</v>
      </c>
      <c r="M234" s="9">
        <v>67</v>
      </c>
      <c r="N234" s="10">
        <v>129.99</v>
      </c>
      <c r="O234" s="7" t="s">
        <v>1029</v>
      </c>
      <c r="P234" s="6">
        <v>20.310937500000001</v>
      </c>
      <c r="Q234" s="6">
        <v>1.9401492537313434</v>
      </c>
    </row>
    <row r="235" spans="1:17" x14ac:dyDescent="0.25">
      <c r="A235" t="s">
        <v>23</v>
      </c>
      <c r="B235" t="s">
        <v>18</v>
      </c>
      <c r="D235" s="21" t="s">
        <v>917</v>
      </c>
      <c r="E235" s="7" t="s">
        <v>25</v>
      </c>
      <c r="F235" t="s">
        <v>21</v>
      </c>
      <c r="G235" t="s">
        <v>917</v>
      </c>
      <c r="H235" s="5">
        <v>54</v>
      </c>
      <c r="I235" s="5" t="s">
        <v>9</v>
      </c>
      <c r="J235">
        <v>54</v>
      </c>
      <c r="K235" s="13">
        <v>6600</v>
      </c>
      <c r="L235" s="13">
        <v>98.507462686567166</v>
      </c>
      <c r="M235" s="14">
        <v>67</v>
      </c>
      <c r="N235" s="15">
        <v>129.99</v>
      </c>
      <c r="O235" s="21" t="s">
        <v>1172</v>
      </c>
      <c r="P235" s="6">
        <v>19.695454545454549</v>
      </c>
      <c r="Q235" s="6">
        <v>1.9401492537313434</v>
      </c>
    </row>
    <row r="236" spans="1:17" x14ac:dyDescent="0.25">
      <c r="A236" t="s">
        <v>23</v>
      </c>
      <c r="B236" t="s">
        <v>18</v>
      </c>
      <c r="D236" s="23" t="s">
        <v>917</v>
      </c>
      <c r="E236" s="7" t="s">
        <v>25</v>
      </c>
      <c r="F236" t="s">
        <v>21</v>
      </c>
      <c r="G236" t="s">
        <v>917</v>
      </c>
      <c r="H236" s="5">
        <v>54</v>
      </c>
      <c r="I236" s="5" t="s">
        <v>9</v>
      </c>
      <c r="J236">
        <v>54</v>
      </c>
      <c r="K236" s="8">
        <v>6600</v>
      </c>
      <c r="L236" s="8">
        <v>98.507462686567166</v>
      </c>
      <c r="M236" s="9">
        <v>67</v>
      </c>
      <c r="N236" s="10">
        <v>129.99</v>
      </c>
      <c r="O236" s="23" t="s">
        <v>1173</v>
      </c>
      <c r="P236" s="6">
        <v>19.695454545454549</v>
      </c>
      <c r="Q236" s="6">
        <v>1.9401492537313434</v>
      </c>
    </row>
    <row r="237" spans="1:17" x14ac:dyDescent="0.25">
      <c r="A237" t="s">
        <v>23</v>
      </c>
      <c r="B237" t="s">
        <v>18</v>
      </c>
      <c r="D237" s="21" t="s">
        <v>917</v>
      </c>
      <c r="E237" s="7" t="s">
        <v>25</v>
      </c>
      <c r="F237" t="s">
        <v>21</v>
      </c>
      <c r="G237" t="s">
        <v>917</v>
      </c>
      <c r="H237" s="5">
        <v>54</v>
      </c>
      <c r="I237" s="5" t="s">
        <v>9</v>
      </c>
      <c r="J237">
        <v>54</v>
      </c>
      <c r="K237" s="13">
        <v>6400</v>
      </c>
      <c r="L237" s="13">
        <v>95.522388059701498</v>
      </c>
      <c r="M237" s="14">
        <v>67</v>
      </c>
      <c r="N237" s="15">
        <v>129.99</v>
      </c>
      <c r="O237" s="21" t="s">
        <v>1174</v>
      </c>
      <c r="P237" s="6">
        <v>20.310937500000001</v>
      </c>
      <c r="Q237" s="6">
        <v>1.9401492537313434</v>
      </c>
    </row>
    <row r="238" spans="1:17" x14ac:dyDescent="0.25">
      <c r="A238" t="s">
        <v>23</v>
      </c>
      <c r="B238" t="s">
        <v>18</v>
      </c>
      <c r="D238" s="23" t="s">
        <v>917</v>
      </c>
      <c r="E238" s="7" t="s">
        <v>25</v>
      </c>
      <c r="F238" t="s">
        <v>21</v>
      </c>
      <c r="G238" t="s">
        <v>917</v>
      </c>
      <c r="H238" s="5">
        <v>57</v>
      </c>
      <c r="I238" s="5" t="s">
        <v>9</v>
      </c>
      <c r="J238">
        <v>57</v>
      </c>
      <c r="K238" s="8">
        <v>15000</v>
      </c>
      <c r="L238" s="8">
        <v>100</v>
      </c>
      <c r="M238" s="9">
        <v>150</v>
      </c>
      <c r="N238" s="10">
        <v>129.56900000000002</v>
      </c>
      <c r="O238" s="23" t="s">
        <v>1175</v>
      </c>
      <c r="P238" s="6">
        <v>8.6379333333333346</v>
      </c>
      <c r="Q238" s="6">
        <v>0.86379333333333341</v>
      </c>
    </row>
    <row r="239" spans="1:17" x14ac:dyDescent="0.25">
      <c r="A239" t="s">
        <v>23</v>
      </c>
      <c r="B239" t="s">
        <v>18</v>
      </c>
      <c r="D239" s="21" t="s">
        <v>917</v>
      </c>
      <c r="E239" s="7" t="s">
        <v>20</v>
      </c>
      <c r="F239" t="s">
        <v>21</v>
      </c>
      <c r="G239" t="s">
        <v>917</v>
      </c>
      <c r="H239" s="5">
        <v>55</v>
      </c>
      <c r="I239" s="5" t="s">
        <v>9</v>
      </c>
      <c r="J239">
        <v>55</v>
      </c>
      <c r="K239" s="13">
        <v>7900</v>
      </c>
      <c r="L239" s="13">
        <v>106.75675675675676</v>
      </c>
      <c r="M239" s="14">
        <v>74</v>
      </c>
      <c r="N239" s="15">
        <v>129</v>
      </c>
      <c r="O239" s="21" t="s">
        <v>1176</v>
      </c>
      <c r="P239" s="6">
        <v>16.329113924050635</v>
      </c>
      <c r="Q239" s="6">
        <v>1.7432432432432432</v>
      </c>
    </row>
    <row r="240" spans="1:17" x14ac:dyDescent="0.25">
      <c r="A240" t="s">
        <v>23</v>
      </c>
      <c r="B240" t="s">
        <v>18</v>
      </c>
      <c r="D240" s="23" t="s">
        <v>917</v>
      </c>
      <c r="E240" s="7" t="s">
        <v>20</v>
      </c>
      <c r="F240" t="s">
        <v>21</v>
      </c>
      <c r="G240" t="s">
        <v>917</v>
      </c>
      <c r="H240" s="5">
        <v>55</v>
      </c>
      <c r="I240" s="5" t="s">
        <v>9</v>
      </c>
      <c r="J240">
        <v>55</v>
      </c>
      <c r="K240" s="8">
        <v>7900</v>
      </c>
      <c r="L240" s="8">
        <v>106.75675675675676</v>
      </c>
      <c r="M240" s="9">
        <v>74</v>
      </c>
      <c r="N240" s="10">
        <v>129</v>
      </c>
      <c r="O240" s="23" t="s">
        <v>1177</v>
      </c>
      <c r="P240" s="6">
        <v>16.329113924050635</v>
      </c>
      <c r="Q240" s="6">
        <v>1.7432432432432432</v>
      </c>
    </row>
    <row r="241" spans="1:17" x14ac:dyDescent="0.25">
      <c r="A241" t="s">
        <v>23</v>
      </c>
      <c r="B241" t="s">
        <v>18</v>
      </c>
      <c r="D241" s="21" t="s">
        <v>917</v>
      </c>
      <c r="E241" s="7" t="s">
        <v>20</v>
      </c>
      <c r="F241" t="s">
        <v>21</v>
      </c>
      <c r="G241" t="s">
        <v>917</v>
      </c>
      <c r="H241" s="5">
        <v>55</v>
      </c>
      <c r="I241" s="5" t="s">
        <v>9</v>
      </c>
      <c r="J241">
        <v>55</v>
      </c>
      <c r="K241" s="13">
        <v>7900</v>
      </c>
      <c r="L241" s="13">
        <v>106.75675675675676</v>
      </c>
      <c r="M241" s="14">
        <v>74</v>
      </c>
      <c r="N241" s="15">
        <v>129</v>
      </c>
      <c r="O241" s="21" t="s">
        <v>1178</v>
      </c>
      <c r="P241" s="6">
        <v>16.329113924050635</v>
      </c>
      <c r="Q241" s="6">
        <v>1.7432432432432432</v>
      </c>
    </row>
    <row r="242" spans="1:17" x14ac:dyDescent="0.25">
      <c r="A242" t="s">
        <v>23</v>
      </c>
      <c r="B242" t="s">
        <v>18</v>
      </c>
      <c r="D242" s="23" t="s">
        <v>917</v>
      </c>
      <c r="E242" s="7" t="s">
        <v>20</v>
      </c>
      <c r="F242" t="s">
        <v>21</v>
      </c>
      <c r="G242" t="s">
        <v>917</v>
      </c>
      <c r="H242" s="5">
        <v>55</v>
      </c>
      <c r="I242" s="5" t="s">
        <v>9</v>
      </c>
      <c r="J242">
        <v>55</v>
      </c>
      <c r="K242" s="8">
        <v>7900</v>
      </c>
      <c r="L242" s="8">
        <v>106.75675675675676</v>
      </c>
      <c r="M242" s="9">
        <v>74</v>
      </c>
      <c r="N242" s="10">
        <v>129</v>
      </c>
      <c r="O242" s="23" t="s">
        <v>1179</v>
      </c>
      <c r="P242" s="6">
        <v>16.329113924050635</v>
      </c>
      <c r="Q242" s="6">
        <v>1.7432432432432432</v>
      </c>
    </row>
    <row r="243" spans="1:17" x14ac:dyDescent="0.25">
      <c r="A243" t="s">
        <v>23</v>
      </c>
      <c r="B243" t="s">
        <v>18</v>
      </c>
      <c r="D243" s="27" t="s">
        <v>917</v>
      </c>
      <c r="E243" s="7" t="s">
        <v>25</v>
      </c>
      <c r="F243" t="s">
        <v>21</v>
      </c>
      <c r="G243" t="s">
        <v>917</v>
      </c>
      <c r="H243" s="5">
        <v>55</v>
      </c>
      <c r="I243" s="5" t="s">
        <v>9</v>
      </c>
      <c r="J243">
        <v>55</v>
      </c>
      <c r="K243" s="13">
        <v>7800</v>
      </c>
      <c r="L243" s="13">
        <v>130</v>
      </c>
      <c r="M243" s="14">
        <v>60</v>
      </c>
      <c r="N243" s="15">
        <v>129</v>
      </c>
      <c r="O243" s="27" t="s">
        <v>1180</v>
      </c>
      <c r="P243" s="6">
        <v>16.53846153846154</v>
      </c>
      <c r="Q243" s="6">
        <v>2.15</v>
      </c>
    </row>
    <row r="244" spans="1:17" x14ac:dyDescent="0.25">
      <c r="A244" t="s">
        <v>23</v>
      </c>
      <c r="B244" t="s">
        <v>18</v>
      </c>
      <c r="D244" s="25" t="s">
        <v>917</v>
      </c>
      <c r="E244" s="7" t="s">
        <v>25</v>
      </c>
      <c r="F244" t="s">
        <v>21</v>
      </c>
      <c r="G244" t="s">
        <v>917</v>
      </c>
      <c r="H244" s="5">
        <v>56</v>
      </c>
      <c r="I244" s="5" t="s">
        <v>9</v>
      </c>
      <c r="J244">
        <v>56</v>
      </c>
      <c r="K244" s="8">
        <v>10400</v>
      </c>
      <c r="L244" s="8">
        <v>130</v>
      </c>
      <c r="M244" s="9">
        <v>80</v>
      </c>
      <c r="N244" s="10">
        <v>126</v>
      </c>
      <c r="O244" s="25" t="s">
        <v>1181</v>
      </c>
      <c r="P244" s="6">
        <v>12.115384615384615</v>
      </c>
      <c r="Q244" s="6">
        <v>1.575</v>
      </c>
    </row>
    <row r="245" spans="1:17" x14ac:dyDescent="0.25">
      <c r="A245" t="s">
        <v>23</v>
      </c>
      <c r="B245" t="s">
        <v>18</v>
      </c>
      <c r="D245" s="27" t="s">
        <v>917</v>
      </c>
      <c r="E245" s="7" t="s">
        <v>25</v>
      </c>
      <c r="F245" t="s">
        <v>21</v>
      </c>
      <c r="G245" t="s">
        <v>917</v>
      </c>
      <c r="H245" s="5">
        <v>52</v>
      </c>
      <c r="I245" s="5" t="s">
        <v>9</v>
      </c>
      <c r="J245">
        <v>52</v>
      </c>
      <c r="K245" s="13">
        <v>2475</v>
      </c>
      <c r="L245" s="13">
        <v>123.75</v>
      </c>
      <c r="M245" s="14">
        <v>20</v>
      </c>
      <c r="N245" s="15">
        <v>119</v>
      </c>
      <c r="O245" s="27" t="s">
        <v>1182</v>
      </c>
      <c r="P245" s="6">
        <v>48.080808080808076</v>
      </c>
      <c r="Q245" s="6">
        <v>5.95</v>
      </c>
    </row>
    <row r="246" spans="1:17" x14ac:dyDescent="0.25">
      <c r="A246" t="s">
        <v>23</v>
      </c>
      <c r="B246" t="s">
        <v>18</v>
      </c>
      <c r="D246" s="25" t="s">
        <v>917</v>
      </c>
      <c r="E246" s="7" t="s">
        <v>25</v>
      </c>
      <c r="F246" t="s">
        <v>21</v>
      </c>
      <c r="G246" t="s">
        <v>917</v>
      </c>
      <c r="H246" s="5">
        <v>54</v>
      </c>
      <c r="I246" s="5" t="s">
        <v>9</v>
      </c>
      <c r="J246">
        <v>54</v>
      </c>
      <c r="K246" s="8">
        <v>5850</v>
      </c>
      <c r="L246" s="8">
        <v>130</v>
      </c>
      <c r="M246" s="9">
        <v>45</v>
      </c>
      <c r="N246" s="10">
        <v>111</v>
      </c>
      <c r="O246" s="25" t="s">
        <v>1183</v>
      </c>
      <c r="P246" s="6">
        <v>18.974358974358974</v>
      </c>
      <c r="Q246" s="6">
        <v>2.4666666666666668</v>
      </c>
    </row>
    <row r="247" spans="1:17" x14ac:dyDescent="0.25">
      <c r="A247" t="s">
        <v>23</v>
      </c>
      <c r="B247" t="s">
        <v>18</v>
      </c>
      <c r="D247" s="12" t="s">
        <v>917</v>
      </c>
      <c r="E247" s="7" t="s">
        <v>25</v>
      </c>
      <c r="F247" t="s">
        <v>21</v>
      </c>
      <c r="G247" t="s">
        <v>917</v>
      </c>
      <c r="H247" s="5">
        <v>53</v>
      </c>
      <c r="I247" s="5" t="s">
        <v>9</v>
      </c>
      <c r="J247">
        <v>53</v>
      </c>
      <c r="K247" s="13">
        <v>4978</v>
      </c>
      <c r="L247" s="13">
        <v>82.966666666666669</v>
      </c>
      <c r="M247" s="14">
        <v>60</v>
      </c>
      <c r="N247" s="15">
        <v>100.86</v>
      </c>
      <c r="O247" s="16" t="s">
        <v>1022</v>
      </c>
      <c r="P247" s="6">
        <v>20.261149055845721</v>
      </c>
      <c r="Q247" s="6">
        <v>1.681</v>
      </c>
    </row>
    <row r="248" spans="1:17" x14ac:dyDescent="0.25">
      <c r="A248" t="s">
        <v>23</v>
      </c>
      <c r="B248" t="s">
        <v>18</v>
      </c>
      <c r="D248" s="23" t="s">
        <v>917</v>
      </c>
      <c r="E248" s="7" t="s">
        <v>20</v>
      </c>
      <c r="F248" t="s">
        <v>21</v>
      </c>
      <c r="G248" t="s">
        <v>917</v>
      </c>
      <c r="H248" s="5">
        <v>54</v>
      </c>
      <c r="I248" s="5" t="s">
        <v>9</v>
      </c>
      <c r="J248">
        <v>54</v>
      </c>
      <c r="K248" s="8">
        <v>5400</v>
      </c>
      <c r="L248" s="8">
        <v>98.181818181818187</v>
      </c>
      <c r="M248" s="9">
        <v>55</v>
      </c>
      <c r="N248" s="10">
        <v>99</v>
      </c>
      <c r="O248" s="23" t="s">
        <v>1184</v>
      </c>
      <c r="P248" s="6">
        <v>18.333333333333332</v>
      </c>
      <c r="Q248" s="6">
        <v>1.8</v>
      </c>
    </row>
    <row r="249" spans="1:17" x14ac:dyDescent="0.25">
      <c r="A249" t="s">
        <v>23</v>
      </c>
      <c r="B249" t="s">
        <v>18</v>
      </c>
      <c r="D249" s="12" t="s">
        <v>917</v>
      </c>
      <c r="E249" s="7" t="s">
        <v>37</v>
      </c>
      <c r="F249" t="s">
        <v>21</v>
      </c>
      <c r="G249" t="s">
        <v>917</v>
      </c>
      <c r="H249" s="5">
        <v>52</v>
      </c>
      <c r="I249" s="5" t="s">
        <v>9</v>
      </c>
      <c r="J249">
        <v>52</v>
      </c>
      <c r="K249" s="13">
        <v>2329</v>
      </c>
      <c r="L249" s="13">
        <v>83.178571428571431</v>
      </c>
      <c r="M249" s="14">
        <v>28</v>
      </c>
      <c r="N249" s="15">
        <v>97.28</v>
      </c>
      <c r="O249" s="16" t="s">
        <v>990</v>
      </c>
      <c r="P249" s="6">
        <v>41.768999570631173</v>
      </c>
      <c r="Q249" s="6">
        <v>3.4742857142857142</v>
      </c>
    </row>
    <row r="250" spans="1:17" x14ac:dyDescent="0.25">
      <c r="A250" t="s">
        <v>23</v>
      </c>
      <c r="B250" t="s">
        <v>18</v>
      </c>
      <c r="D250" s="25" t="s">
        <v>917</v>
      </c>
      <c r="E250" s="7" t="s">
        <v>37</v>
      </c>
      <c r="F250" t="s">
        <v>21</v>
      </c>
      <c r="G250" t="s">
        <v>917</v>
      </c>
      <c r="H250" s="5">
        <v>54</v>
      </c>
      <c r="I250" s="5" t="s">
        <v>9</v>
      </c>
      <c r="J250">
        <v>54</v>
      </c>
      <c r="K250" s="8">
        <v>5700</v>
      </c>
      <c r="L250" s="8">
        <v>81.428571428571431</v>
      </c>
      <c r="M250" s="9">
        <v>70</v>
      </c>
      <c r="N250" s="10">
        <v>95</v>
      </c>
      <c r="O250" s="25" t="s">
        <v>1185</v>
      </c>
      <c r="P250" s="6">
        <v>16.666666666666668</v>
      </c>
      <c r="Q250" s="6">
        <v>1.3571428571428572</v>
      </c>
    </row>
    <row r="251" spans="1:17" x14ac:dyDescent="0.25">
      <c r="A251" t="s">
        <v>23</v>
      </c>
      <c r="B251" t="s">
        <v>18</v>
      </c>
      <c r="D251" s="27" t="s">
        <v>917</v>
      </c>
      <c r="E251" s="7" t="s">
        <v>25</v>
      </c>
      <c r="F251" t="s">
        <v>21</v>
      </c>
      <c r="G251" t="s">
        <v>917</v>
      </c>
      <c r="H251" s="5">
        <v>53</v>
      </c>
      <c r="I251" s="5" t="s">
        <v>9</v>
      </c>
      <c r="J251">
        <v>53</v>
      </c>
      <c r="K251" s="13">
        <v>3900</v>
      </c>
      <c r="L251" s="13">
        <v>130</v>
      </c>
      <c r="M251" s="14">
        <v>30</v>
      </c>
      <c r="N251" s="15">
        <v>95</v>
      </c>
      <c r="O251" s="27" t="s">
        <v>1186</v>
      </c>
      <c r="P251" s="6">
        <v>24.358974358974358</v>
      </c>
      <c r="Q251" s="6">
        <v>3.1666666666666665</v>
      </c>
    </row>
    <row r="252" spans="1:17" x14ac:dyDescent="0.25">
      <c r="A252" t="s">
        <v>23</v>
      </c>
      <c r="B252" t="s">
        <v>18</v>
      </c>
      <c r="D252" s="7" t="s">
        <v>917</v>
      </c>
      <c r="E252" s="7" t="s">
        <v>25</v>
      </c>
      <c r="F252" t="s">
        <v>21</v>
      </c>
      <c r="G252" t="s">
        <v>917</v>
      </c>
      <c r="H252" s="5">
        <v>52</v>
      </c>
      <c r="I252" s="5" t="s">
        <v>9</v>
      </c>
      <c r="J252">
        <v>52</v>
      </c>
      <c r="K252" s="8">
        <v>3000</v>
      </c>
      <c r="L252" s="8">
        <v>81.081081081081081</v>
      </c>
      <c r="M252" s="9">
        <v>37</v>
      </c>
      <c r="N252" s="10">
        <v>94.99</v>
      </c>
      <c r="O252" s="11" t="s">
        <v>998</v>
      </c>
      <c r="P252" s="6">
        <v>31.663333333333334</v>
      </c>
      <c r="Q252" s="6">
        <v>2.5672972972972969</v>
      </c>
    </row>
    <row r="253" spans="1:17" x14ac:dyDescent="0.25">
      <c r="A253" t="s">
        <v>23</v>
      </c>
      <c r="B253" t="s">
        <v>18</v>
      </c>
      <c r="D253" s="27" t="s">
        <v>917</v>
      </c>
      <c r="E253" s="7" t="s">
        <v>20</v>
      </c>
      <c r="F253" t="s">
        <v>21</v>
      </c>
      <c r="G253" t="s">
        <v>917</v>
      </c>
      <c r="H253" s="5">
        <v>52</v>
      </c>
      <c r="I253" s="5" t="s">
        <v>9</v>
      </c>
      <c r="J253">
        <v>52</v>
      </c>
      <c r="K253" s="13">
        <v>3000</v>
      </c>
      <c r="L253" s="13">
        <v>100</v>
      </c>
      <c r="M253" s="14">
        <v>30</v>
      </c>
      <c r="N253" s="15">
        <v>94.6</v>
      </c>
      <c r="O253" s="27" t="s">
        <v>1187</v>
      </c>
      <c r="P253" s="6">
        <v>31.533333333333331</v>
      </c>
      <c r="Q253" s="6">
        <v>3.1533333333333333</v>
      </c>
    </row>
    <row r="254" spans="1:17" x14ac:dyDescent="0.25">
      <c r="A254" t="s">
        <v>23</v>
      </c>
      <c r="B254" t="s">
        <v>18</v>
      </c>
      <c r="D254" s="23" t="s">
        <v>917</v>
      </c>
      <c r="E254" s="7" t="s">
        <v>25</v>
      </c>
      <c r="F254" t="s">
        <v>21</v>
      </c>
      <c r="G254" t="s">
        <v>917</v>
      </c>
      <c r="H254" s="5">
        <v>53</v>
      </c>
      <c r="I254" s="5" t="s">
        <v>9</v>
      </c>
      <c r="J254">
        <v>53</v>
      </c>
      <c r="K254" s="8">
        <v>4688</v>
      </c>
      <c r="L254" s="8">
        <v>90.15384615384616</v>
      </c>
      <c r="M254" s="9">
        <v>52</v>
      </c>
      <c r="N254" s="10">
        <v>90</v>
      </c>
      <c r="O254" s="23" t="s">
        <v>1188</v>
      </c>
      <c r="P254" s="6">
        <v>19.197952218430036</v>
      </c>
      <c r="Q254" s="6">
        <v>1.7307692307692308</v>
      </c>
    </row>
    <row r="255" spans="1:17" x14ac:dyDescent="0.25">
      <c r="A255" t="s">
        <v>23</v>
      </c>
      <c r="B255" t="s">
        <v>18</v>
      </c>
      <c r="D255" s="21" t="s">
        <v>917</v>
      </c>
      <c r="E255" s="7" t="s">
        <v>25</v>
      </c>
      <c r="F255" t="s">
        <v>21</v>
      </c>
      <c r="G255" t="s">
        <v>917</v>
      </c>
      <c r="H255" s="5">
        <v>54</v>
      </c>
      <c r="I255" s="5" t="s">
        <v>9</v>
      </c>
      <c r="J255">
        <v>54</v>
      </c>
      <c r="K255" s="13">
        <v>5900</v>
      </c>
      <c r="L255" s="13">
        <v>84.285714285714292</v>
      </c>
      <c r="M255" s="14">
        <v>70</v>
      </c>
      <c r="N255" s="15">
        <v>89.99</v>
      </c>
      <c r="O255" s="21" t="s">
        <v>1189</v>
      </c>
      <c r="P255" s="6">
        <v>15.252542372881354</v>
      </c>
      <c r="Q255" s="6">
        <v>1.2855714285714286</v>
      </c>
    </row>
    <row r="256" spans="1:17" x14ac:dyDescent="0.25">
      <c r="A256" t="s">
        <v>23</v>
      </c>
      <c r="B256" t="s">
        <v>18</v>
      </c>
      <c r="D256" s="23" t="s">
        <v>917</v>
      </c>
      <c r="E256" s="7" t="s">
        <v>20</v>
      </c>
      <c r="F256" t="s">
        <v>21</v>
      </c>
      <c r="G256" t="s">
        <v>917</v>
      </c>
      <c r="H256" s="5">
        <v>53</v>
      </c>
      <c r="I256" s="5" t="s">
        <v>9</v>
      </c>
      <c r="J256">
        <v>53</v>
      </c>
      <c r="K256" s="8">
        <v>4900</v>
      </c>
      <c r="L256" s="8">
        <v>111.36363636363636</v>
      </c>
      <c r="M256" s="9">
        <v>44</v>
      </c>
      <c r="N256" s="10">
        <v>89.99</v>
      </c>
      <c r="O256" s="23" t="s">
        <v>1190</v>
      </c>
      <c r="P256" s="6">
        <v>18.365306122448981</v>
      </c>
      <c r="Q256" s="6">
        <v>2.0452272727272724</v>
      </c>
    </row>
    <row r="257" spans="1:17" x14ac:dyDescent="0.25">
      <c r="A257" t="s">
        <v>23</v>
      </c>
      <c r="B257" t="s">
        <v>18</v>
      </c>
      <c r="D257" s="21" t="s">
        <v>917</v>
      </c>
      <c r="E257" s="7" t="s">
        <v>20</v>
      </c>
      <c r="F257" t="s">
        <v>21</v>
      </c>
      <c r="G257" t="s">
        <v>917</v>
      </c>
      <c r="H257" s="5">
        <v>53</v>
      </c>
      <c r="I257" s="5" t="s">
        <v>9</v>
      </c>
      <c r="J257">
        <v>53</v>
      </c>
      <c r="K257" s="13">
        <v>4900</v>
      </c>
      <c r="L257" s="13">
        <v>111.36363636363636</v>
      </c>
      <c r="M257" s="14">
        <v>44</v>
      </c>
      <c r="N257" s="15">
        <v>89.99</v>
      </c>
      <c r="O257" s="21" t="s">
        <v>1191</v>
      </c>
      <c r="P257" s="6">
        <v>18.365306122448981</v>
      </c>
      <c r="Q257" s="6">
        <v>2.0452272727272724</v>
      </c>
    </row>
    <row r="258" spans="1:17" x14ac:dyDescent="0.25">
      <c r="A258" t="s">
        <v>23</v>
      </c>
      <c r="B258" t="s">
        <v>18</v>
      </c>
      <c r="D258" s="23" t="s">
        <v>917</v>
      </c>
      <c r="E258" s="7" t="s">
        <v>20</v>
      </c>
      <c r="F258" t="s">
        <v>21</v>
      </c>
      <c r="G258" t="s">
        <v>917</v>
      </c>
      <c r="H258" s="5">
        <v>53</v>
      </c>
      <c r="I258" s="5" t="s">
        <v>9</v>
      </c>
      <c r="J258">
        <v>53</v>
      </c>
      <c r="K258" s="8">
        <v>4900</v>
      </c>
      <c r="L258" s="8">
        <v>111.36363636363636</v>
      </c>
      <c r="M258" s="9">
        <v>44</v>
      </c>
      <c r="N258" s="10">
        <v>89.99</v>
      </c>
      <c r="O258" s="23" t="s">
        <v>1192</v>
      </c>
      <c r="P258" s="6">
        <v>18.365306122448981</v>
      </c>
      <c r="Q258" s="6">
        <v>2.0452272727272724</v>
      </c>
    </row>
    <row r="259" spans="1:17" x14ac:dyDescent="0.25">
      <c r="A259" t="s">
        <v>23</v>
      </c>
      <c r="B259" t="s">
        <v>18</v>
      </c>
      <c r="D259" s="21" t="s">
        <v>917</v>
      </c>
      <c r="E259" s="7" t="s">
        <v>20</v>
      </c>
      <c r="F259" t="s">
        <v>21</v>
      </c>
      <c r="G259" t="s">
        <v>917</v>
      </c>
      <c r="H259" s="5">
        <v>53</v>
      </c>
      <c r="I259" s="5" t="s">
        <v>9</v>
      </c>
      <c r="J259">
        <v>53</v>
      </c>
      <c r="K259" s="13">
        <v>4900</v>
      </c>
      <c r="L259" s="13">
        <v>111.36363636363636</v>
      </c>
      <c r="M259" s="14">
        <v>44</v>
      </c>
      <c r="N259" s="15">
        <v>89.99</v>
      </c>
      <c r="O259" s="21" t="s">
        <v>1193</v>
      </c>
      <c r="P259" s="6">
        <v>18.365306122448981</v>
      </c>
      <c r="Q259" s="6">
        <v>2.0452272727272724</v>
      </c>
    </row>
    <row r="260" spans="1:17" x14ac:dyDescent="0.25">
      <c r="A260" t="s">
        <v>23</v>
      </c>
      <c r="B260" t="s">
        <v>18</v>
      </c>
      <c r="D260" s="23" t="s">
        <v>917</v>
      </c>
      <c r="E260" s="7" t="s">
        <v>20</v>
      </c>
      <c r="F260" t="s">
        <v>21</v>
      </c>
      <c r="G260" t="s">
        <v>917</v>
      </c>
      <c r="H260" s="5">
        <v>52</v>
      </c>
      <c r="I260" s="5" t="s">
        <v>9</v>
      </c>
      <c r="J260">
        <v>52</v>
      </c>
      <c r="K260" s="8">
        <v>3100</v>
      </c>
      <c r="L260" s="8">
        <v>110.71428571428571</v>
      </c>
      <c r="M260" s="9">
        <v>28</v>
      </c>
      <c r="N260" s="10">
        <v>89.99</v>
      </c>
      <c r="O260" s="23" t="s">
        <v>1194</v>
      </c>
      <c r="P260" s="6">
        <v>29.029032258064515</v>
      </c>
      <c r="Q260" s="6">
        <v>3.2139285714285712</v>
      </c>
    </row>
    <row r="261" spans="1:17" x14ac:dyDescent="0.25">
      <c r="A261" t="s">
        <v>23</v>
      </c>
      <c r="B261" t="s">
        <v>18</v>
      </c>
      <c r="D261" s="21" t="s">
        <v>917</v>
      </c>
      <c r="E261" s="7" t="s">
        <v>20</v>
      </c>
      <c r="F261" t="s">
        <v>21</v>
      </c>
      <c r="G261" t="s">
        <v>917</v>
      </c>
      <c r="H261" s="5">
        <v>52</v>
      </c>
      <c r="I261" s="5" t="s">
        <v>9</v>
      </c>
      <c r="J261">
        <v>52</v>
      </c>
      <c r="K261" s="13">
        <v>3100</v>
      </c>
      <c r="L261" s="13">
        <v>110.71428571428571</v>
      </c>
      <c r="M261" s="14">
        <v>28</v>
      </c>
      <c r="N261" s="15">
        <v>89.99</v>
      </c>
      <c r="O261" s="21" t="s">
        <v>1195</v>
      </c>
      <c r="P261" s="6">
        <v>29.029032258064515</v>
      </c>
      <c r="Q261" s="6">
        <v>3.2139285714285712</v>
      </c>
    </row>
    <row r="262" spans="1:17" x14ac:dyDescent="0.25">
      <c r="A262" t="s">
        <v>23</v>
      </c>
      <c r="B262" t="s">
        <v>18</v>
      </c>
      <c r="D262" s="23" t="s">
        <v>917</v>
      </c>
      <c r="E262" s="7" t="s">
        <v>20</v>
      </c>
      <c r="F262" t="s">
        <v>21</v>
      </c>
      <c r="G262" t="s">
        <v>917</v>
      </c>
      <c r="H262" s="5">
        <v>52</v>
      </c>
      <c r="I262" s="5" t="s">
        <v>9</v>
      </c>
      <c r="J262">
        <v>52</v>
      </c>
      <c r="K262" s="8">
        <v>3100</v>
      </c>
      <c r="L262" s="8">
        <v>110.71428571428571</v>
      </c>
      <c r="M262" s="9">
        <v>28</v>
      </c>
      <c r="N262" s="10">
        <v>89.99</v>
      </c>
      <c r="O262" s="23" t="s">
        <v>1196</v>
      </c>
      <c r="P262" s="6">
        <v>29.029032258064515</v>
      </c>
      <c r="Q262" s="6">
        <v>3.2139285714285712</v>
      </c>
    </row>
    <row r="263" spans="1:17" x14ac:dyDescent="0.25">
      <c r="A263" t="s">
        <v>23</v>
      </c>
      <c r="B263" t="s">
        <v>18</v>
      </c>
      <c r="D263" s="21" t="s">
        <v>917</v>
      </c>
      <c r="E263" s="7" t="s">
        <v>20</v>
      </c>
      <c r="F263" t="s">
        <v>21</v>
      </c>
      <c r="G263" t="s">
        <v>917</v>
      </c>
      <c r="H263" s="5">
        <v>52</v>
      </c>
      <c r="I263" s="5" t="s">
        <v>9</v>
      </c>
      <c r="J263">
        <v>52</v>
      </c>
      <c r="K263" s="13">
        <v>3100</v>
      </c>
      <c r="L263" s="13">
        <v>110.71428571428571</v>
      </c>
      <c r="M263" s="14">
        <v>28</v>
      </c>
      <c r="N263" s="15">
        <v>89.99</v>
      </c>
      <c r="O263" s="21" t="s">
        <v>1197</v>
      </c>
      <c r="P263" s="6">
        <v>29.029032258064515</v>
      </c>
      <c r="Q263" s="6">
        <v>3.2139285714285712</v>
      </c>
    </row>
    <row r="264" spans="1:17" x14ac:dyDescent="0.25">
      <c r="A264" t="s">
        <v>23</v>
      </c>
      <c r="B264" t="s">
        <v>18</v>
      </c>
      <c r="D264" s="23" t="s">
        <v>917</v>
      </c>
      <c r="E264" s="7" t="s">
        <v>25</v>
      </c>
      <c r="F264" t="s">
        <v>21</v>
      </c>
      <c r="G264" t="s">
        <v>917</v>
      </c>
      <c r="H264" s="5">
        <v>55</v>
      </c>
      <c r="I264" s="5" t="s">
        <v>9</v>
      </c>
      <c r="J264">
        <v>55</v>
      </c>
      <c r="K264" s="8">
        <v>8000</v>
      </c>
      <c r="L264" s="8">
        <v>123.07692307692308</v>
      </c>
      <c r="M264" s="9">
        <v>65</v>
      </c>
      <c r="N264" s="10">
        <v>89.99</v>
      </c>
      <c r="O264" s="23" t="s">
        <v>1198</v>
      </c>
      <c r="P264" s="6">
        <v>11.248749999999999</v>
      </c>
      <c r="Q264" s="6">
        <v>1.3844615384615384</v>
      </c>
    </row>
    <row r="265" spans="1:17" x14ac:dyDescent="0.25">
      <c r="A265" t="s">
        <v>23</v>
      </c>
      <c r="B265" t="s">
        <v>18</v>
      </c>
      <c r="D265" s="27" t="s">
        <v>917</v>
      </c>
      <c r="E265" s="7" t="s">
        <v>25</v>
      </c>
      <c r="F265" t="s">
        <v>21</v>
      </c>
      <c r="G265" t="s">
        <v>917</v>
      </c>
      <c r="H265" s="5">
        <v>53</v>
      </c>
      <c r="I265" s="5" t="s">
        <v>9</v>
      </c>
      <c r="J265">
        <v>53</v>
      </c>
      <c r="K265" s="13">
        <v>3511</v>
      </c>
      <c r="L265" s="13">
        <v>87.775000000000006</v>
      </c>
      <c r="M265" s="14">
        <v>40</v>
      </c>
      <c r="N265" s="15">
        <v>87.13</v>
      </c>
      <c r="O265" s="27" t="s">
        <v>1006</v>
      </c>
      <c r="P265" s="6">
        <v>24.816291654799201</v>
      </c>
      <c r="Q265" s="6">
        <v>2.1782499999999998</v>
      </c>
    </row>
    <row r="266" spans="1:17" x14ac:dyDescent="0.25">
      <c r="A266" t="s">
        <v>23</v>
      </c>
      <c r="B266" t="s">
        <v>18</v>
      </c>
      <c r="D266" s="7" t="s">
        <v>917</v>
      </c>
      <c r="E266" s="7" t="s">
        <v>25</v>
      </c>
      <c r="F266" t="s">
        <v>21</v>
      </c>
      <c r="G266" t="s">
        <v>917</v>
      </c>
      <c r="H266" s="5">
        <v>53</v>
      </c>
      <c r="I266" s="5" t="s">
        <v>9</v>
      </c>
      <c r="J266">
        <v>53</v>
      </c>
      <c r="K266" s="8">
        <v>3333</v>
      </c>
      <c r="L266" s="8">
        <v>83.325000000000003</v>
      </c>
      <c r="M266" s="9">
        <v>40</v>
      </c>
      <c r="N266" s="10">
        <v>86.99</v>
      </c>
      <c r="O266" s="11" t="s">
        <v>999</v>
      </c>
      <c r="P266" s="6">
        <v>26.099609960996098</v>
      </c>
      <c r="Q266" s="6">
        <v>2.17475</v>
      </c>
    </row>
    <row r="267" spans="1:17" x14ac:dyDescent="0.25">
      <c r="A267" t="s">
        <v>23</v>
      </c>
      <c r="B267" t="s">
        <v>18</v>
      </c>
      <c r="D267" s="21" t="s">
        <v>917</v>
      </c>
      <c r="E267" s="7" t="s">
        <v>20</v>
      </c>
      <c r="F267" t="s">
        <v>21</v>
      </c>
      <c r="G267" t="s">
        <v>917</v>
      </c>
      <c r="H267" s="5">
        <v>53</v>
      </c>
      <c r="I267" s="5" t="s">
        <v>9</v>
      </c>
      <c r="J267">
        <v>53</v>
      </c>
      <c r="K267" s="13">
        <v>4149</v>
      </c>
      <c r="L267" s="13">
        <v>92.2</v>
      </c>
      <c r="M267" s="14">
        <v>45</v>
      </c>
      <c r="N267" s="15">
        <v>84.99</v>
      </c>
      <c r="O267" s="21" t="s">
        <v>1199</v>
      </c>
      <c r="P267" s="6">
        <v>20.484454085321762</v>
      </c>
      <c r="Q267" s="6">
        <v>1.8886666666666665</v>
      </c>
    </row>
    <row r="268" spans="1:17" x14ac:dyDescent="0.25">
      <c r="A268" t="s">
        <v>23</v>
      </c>
      <c r="B268" t="s">
        <v>18</v>
      </c>
      <c r="D268" s="23" t="s">
        <v>917</v>
      </c>
      <c r="E268" s="7" t="s">
        <v>37</v>
      </c>
      <c r="F268" t="s">
        <v>21</v>
      </c>
      <c r="G268" t="s">
        <v>917</v>
      </c>
      <c r="H268" s="5">
        <v>53</v>
      </c>
      <c r="I268" s="5" t="s">
        <v>9</v>
      </c>
      <c r="J268">
        <v>53</v>
      </c>
      <c r="K268" s="8">
        <v>4000</v>
      </c>
      <c r="L268" s="8">
        <v>88.888888888888886</v>
      </c>
      <c r="M268" s="9">
        <v>45</v>
      </c>
      <c r="N268" s="10">
        <v>84.99</v>
      </c>
      <c r="O268" s="23" t="s">
        <v>1200</v>
      </c>
      <c r="P268" s="6">
        <v>21.247499999999999</v>
      </c>
      <c r="Q268" s="6">
        <v>1.8886666666666665</v>
      </c>
    </row>
    <row r="269" spans="1:17" x14ac:dyDescent="0.25">
      <c r="A269" t="s">
        <v>23</v>
      </c>
      <c r="B269" t="s">
        <v>18</v>
      </c>
      <c r="D269" s="12" t="s">
        <v>917</v>
      </c>
      <c r="E269" s="7" t="s">
        <v>25</v>
      </c>
      <c r="F269" t="s">
        <v>21</v>
      </c>
      <c r="G269" t="s">
        <v>917</v>
      </c>
      <c r="H269" s="5">
        <v>53</v>
      </c>
      <c r="I269" s="5" t="s">
        <v>9</v>
      </c>
      <c r="J269">
        <v>53</v>
      </c>
      <c r="K269" s="13">
        <v>3511</v>
      </c>
      <c r="L269" s="13">
        <v>87.775000000000006</v>
      </c>
      <c r="M269" s="14">
        <v>40</v>
      </c>
      <c r="N269" s="15">
        <v>84.95</v>
      </c>
      <c r="O269" s="16" t="s">
        <v>1006</v>
      </c>
      <c r="P269" s="6">
        <v>24.195385929934496</v>
      </c>
      <c r="Q269" s="6">
        <v>2.1237500000000002</v>
      </c>
    </row>
    <row r="270" spans="1:17" x14ac:dyDescent="0.25">
      <c r="A270" t="s">
        <v>23</v>
      </c>
      <c r="B270" t="s">
        <v>18</v>
      </c>
      <c r="D270" s="23" t="s">
        <v>917</v>
      </c>
      <c r="E270" s="7" t="s">
        <v>37</v>
      </c>
      <c r="F270" t="s">
        <v>21</v>
      </c>
      <c r="G270" t="s">
        <v>917</v>
      </c>
      <c r="H270" s="5">
        <v>53</v>
      </c>
      <c r="I270" s="5" t="s">
        <v>9</v>
      </c>
      <c r="J270">
        <v>53</v>
      </c>
      <c r="K270" s="8">
        <v>4050</v>
      </c>
      <c r="L270" s="8">
        <v>90</v>
      </c>
      <c r="M270" s="9">
        <v>45</v>
      </c>
      <c r="N270" s="10">
        <v>79.989999999999995</v>
      </c>
      <c r="O270" s="23" t="s">
        <v>1201</v>
      </c>
      <c r="P270" s="6">
        <v>19.750617283950614</v>
      </c>
      <c r="Q270" s="6">
        <v>1.7775555555555553</v>
      </c>
    </row>
    <row r="271" spans="1:17" x14ac:dyDescent="0.25">
      <c r="A271" t="s">
        <v>23</v>
      </c>
      <c r="B271" t="s">
        <v>18</v>
      </c>
      <c r="D271" s="12" t="s">
        <v>917</v>
      </c>
      <c r="E271" s="7" t="s">
        <v>25</v>
      </c>
      <c r="F271" t="s">
        <v>21</v>
      </c>
      <c r="G271" t="s">
        <v>917</v>
      </c>
      <c r="H271" s="5">
        <v>52</v>
      </c>
      <c r="I271" s="5" t="s">
        <v>9</v>
      </c>
      <c r="J271">
        <v>52</v>
      </c>
      <c r="K271" s="13">
        <v>2600</v>
      </c>
      <c r="L271" s="13">
        <v>74.285714285714292</v>
      </c>
      <c r="M271" s="14">
        <v>35</v>
      </c>
      <c r="N271" s="15">
        <v>75</v>
      </c>
      <c r="O271" s="92" t="s">
        <v>994</v>
      </c>
      <c r="P271" s="6">
        <v>28.846153846153847</v>
      </c>
      <c r="Q271" s="6">
        <v>2.1428571428571428</v>
      </c>
    </row>
    <row r="272" spans="1:17" x14ac:dyDescent="0.25">
      <c r="A272" t="s">
        <v>23</v>
      </c>
      <c r="B272" t="s">
        <v>18</v>
      </c>
      <c r="D272" s="7" t="s">
        <v>917</v>
      </c>
      <c r="E272" s="7" t="s">
        <v>25</v>
      </c>
      <c r="F272" t="s">
        <v>21</v>
      </c>
      <c r="G272" t="s">
        <v>917</v>
      </c>
      <c r="H272" s="5">
        <v>52</v>
      </c>
      <c r="I272" s="5" t="s">
        <v>9</v>
      </c>
      <c r="J272">
        <v>52</v>
      </c>
      <c r="K272" s="8">
        <v>2600</v>
      </c>
      <c r="L272" s="8">
        <v>74.285714285714292</v>
      </c>
      <c r="M272" s="9">
        <v>35</v>
      </c>
      <c r="N272" s="10">
        <v>64.989999999999995</v>
      </c>
      <c r="O272" s="11" t="s">
        <v>994</v>
      </c>
      <c r="P272" s="6">
        <v>24.996153846153845</v>
      </c>
      <c r="Q272" s="6">
        <v>1.8568571428571428</v>
      </c>
    </row>
    <row r="273" spans="1:17" x14ac:dyDescent="0.25">
      <c r="A273" t="s">
        <v>23</v>
      </c>
      <c r="B273" t="s">
        <v>18</v>
      </c>
      <c r="D273" s="27" t="s">
        <v>917</v>
      </c>
      <c r="E273" s="7" t="s">
        <v>20</v>
      </c>
      <c r="F273" t="s">
        <v>21</v>
      </c>
      <c r="G273" t="s">
        <v>917</v>
      </c>
      <c r="H273" s="5">
        <v>53</v>
      </c>
      <c r="I273" s="5" t="s">
        <v>9</v>
      </c>
      <c r="J273">
        <v>53</v>
      </c>
      <c r="K273" s="13">
        <v>4998</v>
      </c>
      <c r="L273" s="13">
        <v>111.06666666666666</v>
      </c>
      <c r="M273" s="14">
        <v>45</v>
      </c>
      <c r="N273" s="15">
        <v>63.99</v>
      </c>
      <c r="O273" s="27" t="s">
        <v>1202</v>
      </c>
      <c r="P273" s="6">
        <v>12.8031212484994</v>
      </c>
      <c r="Q273" s="6">
        <v>1.4220000000000002</v>
      </c>
    </row>
    <row r="274" spans="1:17" x14ac:dyDescent="0.25">
      <c r="A274" t="s">
        <v>23</v>
      </c>
      <c r="B274" t="s">
        <v>18</v>
      </c>
      <c r="D274" s="23" t="s">
        <v>917</v>
      </c>
      <c r="E274" s="7" t="s">
        <v>25</v>
      </c>
      <c r="F274" t="s">
        <v>21</v>
      </c>
      <c r="G274" t="s">
        <v>917</v>
      </c>
      <c r="H274" s="5">
        <v>58</v>
      </c>
      <c r="I274" s="5" t="s">
        <v>9</v>
      </c>
      <c r="J274">
        <v>58</v>
      </c>
      <c r="K274" s="8">
        <v>19500</v>
      </c>
      <c r="L274" s="8">
        <v>130</v>
      </c>
      <c r="M274" s="9">
        <v>150</v>
      </c>
      <c r="N274" s="10">
        <v>59.99</v>
      </c>
      <c r="O274" s="23" t="s">
        <v>1203</v>
      </c>
      <c r="P274" s="6">
        <v>3.0764102564102567</v>
      </c>
      <c r="Q274" s="6">
        <v>0.39993333333333336</v>
      </c>
    </row>
    <row r="275" spans="1:17" x14ac:dyDescent="0.25">
      <c r="A275" t="s">
        <v>622</v>
      </c>
      <c r="B275" t="s">
        <v>18</v>
      </c>
      <c r="C275" t="s">
        <v>915</v>
      </c>
      <c r="D275" s="43" t="s">
        <v>916</v>
      </c>
      <c r="E275" s="43" t="s">
        <v>65</v>
      </c>
      <c r="F275" t="s">
        <v>66</v>
      </c>
      <c r="G275" t="s">
        <v>917</v>
      </c>
      <c r="H275" t="s">
        <v>67</v>
      </c>
      <c r="I275">
        <v>56</v>
      </c>
      <c r="J275">
        <v>56</v>
      </c>
      <c r="K275" s="43">
        <v>13600</v>
      </c>
      <c r="L275" s="43">
        <v>141.01</v>
      </c>
      <c r="M275" s="43">
        <v>96.45</v>
      </c>
      <c r="N275" s="54">
        <v>355.47</v>
      </c>
      <c r="O275" t="s">
        <v>1766</v>
      </c>
      <c r="P275" s="6">
        <v>26.137499999999999</v>
      </c>
      <c r="Q275" s="6">
        <v>3.6855365474339039</v>
      </c>
    </row>
    <row r="276" spans="1:17" x14ac:dyDescent="0.25">
      <c r="A276" t="s">
        <v>622</v>
      </c>
      <c r="B276" t="s">
        <v>18</v>
      </c>
      <c r="C276" s="5" t="s">
        <v>984</v>
      </c>
      <c r="D276" s="43" t="s">
        <v>916</v>
      </c>
      <c r="E276" s="43" t="s">
        <v>65</v>
      </c>
      <c r="F276" t="s">
        <v>66</v>
      </c>
      <c r="G276" t="s">
        <v>917</v>
      </c>
      <c r="H276" t="s">
        <v>67</v>
      </c>
      <c r="I276">
        <v>57</v>
      </c>
      <c r="J276">
        <v>57</v>
      </c>
      <c r="K276" s="5">
        <v>16960</v>
      </c>
      <c r="L276" s="5">
        <v>143</v>
      </c>
      <c r="M276" s="5">
        <v>118.12</v>
      </c>
      <c r="N276" s="54">
        <v>477.09</v>
      </c>
      <c r="O276" t="s">
        <v>1767</v>
      </c>
      <c r="P276" s="6"/>
      <c r="Q276" s="6"/>
    </row>
    <row r="277" spans="1:17" x14ac:dyDescent="0.25">
      <c r="A277" t="s">
        <v>622</v>
      </c>
      <c r="B277" t="s">
        <v>18</v>
      </c>
      <c r="C277" s="91" t="s">
        <v>985</v>
      </c>
      <c r="D277" s="43" t="s">
        <v>916</v>
      </c>
      <c r="E277" s="43" t="s">
        <v>65</v>
      </c>
      <c r="F277" t="s">
        <v>66</v>
      </c>
      <c r="G277" t="s">
        <v>917</v>
      </c>
      <c r="H277" t="s">
        <v>67</v>
      </c>
      <c r="I277">
        <v>57</v>
      </c>
      <c r="J277">
        <v>57</v>
      </c>
      <c r="K277" s="91">
        <v>17420</v>
      </c>
      <c r="L277" s="91">
        <v>118.17</v>
      </c>
      <c r="M277" s="91">
        <v>147.41999999999999</v>
      </c>
      <c r="N277" s="54">
        <v>399.9</v>
      </c>
      <c r="P277" s="6"/>
      <c r="Q277" s="6"/>
    </row>
    <row r="278" spans="1:17" x14ac:dyDescent="0.25">
      <c r="A278" t="s">
        <v>622</v>
      </c>
      <c r="B278" t="s">
        <v>18</v>
      </c>
      <c r="C278" t="s">
        <v>918</v>
      </c>
      <c r="D278" s="43" t="s">
        <v>916</v>
      </c>
      <c r="E278" s="43" t="s">
        <v>65</v>
      </c>
      <c r="F278" t="s">
        <v>66</v>
      </c>
      <c r="G278" t="s">
        <v>917</v>
      </c>
      <c r="H278" t="s">
        <v>67</v>
      </c>
      <c r="I278">
        <v>57</v>
      </c>
      <c r="J278">
        <v>57</v>
      </c>
      <c r="K278" s="43">
        <v>15765</v>
      </c>
      <c r="L278" s="43">
        <v>123.2</v>
      </c>
      <c r="M278" s="43">
        <v>128</v>
      </c>
      <c r="N278" s="54">
        <v>510</v>
      </c>
      <c r="O278" t="s">
        <v>1768</v>
      </c>
      <c r="P278" s="6">
        <v>32.350142721217892</v>
      </c>
      <c r="Q278" s="6">
        <v>3.984375</v>
      </c>
    </row>
    <row r="279" spans="1:17" x14ac:dyDescent="0.25">
      <c r="A279" t="s">
        <v>682</v>
      </c>
      <c r="B279" t="s">
        <v>18</v>
      </c>
      <c r="C279" t="s">
        <v>918</v>
      </c>
      <c r="D279" s="43" t="s">
        <v>916</v>
      </c>
      <c r="E279" s="43" t="s">
        <v>65</v>
      </c>
      <c r="F279" t="s">
        <v>66</v>
      </c>
      <c r="G279" t="s">
        <v>917</v>
      </c>
      <c r="H279" t="s">
        <v>67</v>
      </c>
      <c r="I279">
        <v>56</v>
      </c>
      <c r="J279">
        <v>56</v>
      </c>
      <c r="K279" s="43">
        <v>15765</v>
      </c>
      <c r="L279" s="43">
        <v>123.2</v>
      </c>
      <c r="M279" s="43">
        <v>128</v>
      </c>
      <c r="N279" s="43">
        <v>310</v>
      </c>
      <c r="O279" t="s">
        <v>1768</v>
      </c>
      <c r="P279" s="6">
        <v>19.663812242308911</v>
      </c>
      <c r="Q279" s="6">
        <v>2.421875</v>
      </c>
    </row>
    <row r="280" spans="1:17" x14ac:dyDescent="0.25">
      <c r="A280" t="s">
        <v>682</v>
      </c>
      <c r="B280" t="s">
        <v>18</v>
      </c>
      <c r="C280" t="s">
        <v>918</v>
      </c>
      <c r="D280" s="43" t="s">
        <v>916</v>
      </c>
      <c r="E280" s="43" t="s">
        <v>65</v>
      </c>
      <c r="F280" t="s">
        <v>66</v>
      </c>
      <c r="G280" t="s">
        <v>917</v>
      </c>
      <c r="H280" t="s">
        <v>67</v>
      </c>
      <c r="I280">
        <v>56</v>
      </c>
      <c r="J280">
        <v>56</v>
      </c>
      <c r="K280" s="43">
        <v>15765</v>
      </c>
      <c r="L280" s="43">
        <v>123.2</v>
      </c>
      <c r="M280" s="43">
        <v>128</v>
      </c>
      <c r="N280" s="43">
        <v>310</v>
      </c>
      <c r="O280" t="s">
        <v>1768</v>
      </c>
      <c r="P280" s="6">
        <v>19.663812242308911</v>
      </c>
      <c r="Q280" s="6">
        <v>2.421875</v>
      </c>
    </row>
    <row r="281" spans="1:17" x14ac:dyDescent="0.25">
      <c r="A281" t="s">
        <v>682</v>
      </c>
      <c r="B281" t="s">
        <v>18</v>
      </c>
      <c r="C281" t="s">
        <v>915</v>
      </c>
      <c r="D281" s="43" t="s">
        <v>916</v>
      </c>
      <c r="E281" s="43" t="s">
        <v>65</v>
      </c>
      <c r="F281" t="s">
        <v>66</v>
      </c>
      <c r="G281" t="s">
        <v>917</v>
      </c>
      <c r="H281" t="s">
        <v>67</v>
      </c>
      <c r="I281">
        <v>54</v>
      </c>
      <c r="J281">
        <v>54</v>
      </c>
      <c r="K281" s="43">
        <v>13600</v>
      </c>
      <c r="L281" s="43">
        <v>141.01</v>
      </c>
      <c r="M281" s="43">
        <v>96.45</v>
      </c>
      <c r="N281" s="43">
        <v>588.13</v>
      </c>
      <c r="O281" t="s">
        <v>1766</v>
      </c>
      <c r="P281" s="6">
        <v>43.244852941176468</v>
      </c>
      <c r="Q281" s="6">
        <v>6.0977708657335405</v>
      </c>
    </row>
    <row r="282" spans="1:17" x14ac:dyDescent="0.25">
      <c r="A282" t="s">
        <v>682</v>
      </c>
      <c r="B282" t="s">
        <v>18</v>
      </c>
      <c r="C282" t="s">
        <v>915</v>
      </c>
      <c r="D282" s="43" t="s">
        <v>916</v>
      </c>
      <c r="E282" s="43" t="s">
        <v>65</v>
      </c>
      <c r="F282" t="s">
        <v>66</v>
      </c>
      <c r="G282" t="s">
        <v>917</v>
      </c>
      <c r="H282" t="s">
        <v>67</v>
      </c>
      <c r="I282">
        <v>54</v>
      </c>
      <c r="J282">
        <v>54</v>
      </c>
      <c r="K282" s="43">
        <v>13600</v>
      </c>
      <c r="L282" s="43">
        <v>141.01</v>
      </c>
      <c r="M282" s="43">
        <v>96.45</v>
      </c>
      <c r="N282" s="43">
        <v>588.13</v>
      </c>
      <c r="O282" t="s">
        <v>1766</v>
      </c>
      <c r="P282" s="6">
        <v>43.244852941176468</v>
      </c>
      <c r="Q282" s="6">
        <v>6.0977708657335405</v>
      </c>
    </row>
    <row r="283" spans="1:17" x14ac:dyDescent="0.25">
      <c r="A283" t="s">
        <v>622</v>
      </c>
      <c r="B283" t="s">
        <v>18</v>
      </c>
      <c r="C283" t="s">
        <v>921</v>
      </c>
      <c r="D283" s="43" t="s">
        <v>916</v>
      </c>
      <c r="E283" s="43" t="s">
        <v>65</v>
      </c>
      <c r="F283" t="s">
        <v>66</v>
      </c>
      <c r="G283" t="s">
        <v>917</v>
      </c>
      <c r="H283" t="s">
        <v>67</v>
      </c>
      <c r="I283">
        <v>52</v>
      </c>
      <c r="J283">
        <v>52</v>
      </c>
      <c r="K283" s="43">
        <v>2798.1</v>
      </c>
      <c r="L283" s="43">
        <v>113.4</v>
      </c>
      <c r="M283" s="43">
        <v>24.67</v>
      </c>
      <c r="N283" s="54">
        <v>260</v>
      </c>
      <c r="O283" t="s">
        <v>1769</v>
      </c>
      <c r="P283" s="6">
        <v>92.920195847182015</v>
      </c>
      <c r="Q283" s="6">
        <v>10.53911633563032</v>
      </c>
    </row>
    <row r="284" spans="1:17" x14ac:dyDescent="0.25">
      <c r="A284" t="s">
        <v>622</v>
      </c>
      <c r="B284" t="s">
        <v>18</v>
      </c>
      <c r="C284" t="s">
        <v>922</v>
      </c>
      <c r="D284" s="43" t="s">
        <v>916</v>
      </c>
      <c r="E284" s="43" t="s">
        <v>65</v>
      </c>
      <c r="F284" t="s">
        <v>66</v>
      </c>
      <c r="G284" t="s">
        <v>917</v>
      </c>
      <c r="H284" t="s">
        <v>67</v>
      </c>
      <c r="I284">
        <v>53</v>
      </c>
      <c r="J284">
        <v>53</v>
      </c>
      <c r="K284" s="43">
        <v>6510</v>
      </c>
      <c r="L284" s="43">
        <v>125.19</v>
      </c>
      <c r="M284" s="43">
        <v>52</v>
      </c>
      <c r="N284" s="54">
        <v>152.94999999999999</v>
      </c>
      <c r="O284" t="s">
        <v>1770</v>
      </c>
      <c r="P284" s="6">
        <v>23.494623655913976</v>
      </c>
      <c r="Q284" s="6">
        <v>2.9413461538461538</v>
      </c>
    </row>
    <row r="285" spans="1:17" x14ac:dyDescent="0.25">
      <c r="A285" t="s">
        <v>622</v>
      </c>
      <c r="B285" t="s">
        <v>18</v>
      </c>
      <c r="C285" t="s">
        <v>923</v>
      </c>
      <c r="D285" s="43" t="s">
        <v>916</v>
      </c>
      <c r="E285" s="43" t="s">
        <v>65</v>
      </c>
      <c r="F285" t="s">
        <v>66</v>
      </c>
      <c r="G285" t="s">
        <v>917</v>
      </c>
      <c r="H285" t="s">
        <v>67</v>
      </c>
      <c r="I285">
        <v>56</v>
      </c>
      <c r="J285">
        <v>56</v>
      </c>
      <c r="K285" s="43">
        <v>13000</v>
      </c>
      <c r="L285" s="43">
        <v>130</v>
      </c>
      <c r="M285" s="43">
        <v>100</v>
      </c>
      <c r="N285" s="54">
        <v>401.77</v>
      </c>
      <c r="O285" t="s">
        <v>1771</v>
      </c>
      <c r="P285" s="6">
        <v>30.905384615384612</v>
      </c>
      <c r="Q285" s="6">
        <v>4.0176999999999996</v>
      </c>
    </row>
    <row r="286" spans="1:17" x14ac:dyDescent="0.25">
      <c r="A286" t="s">
        <v>622</v>
      </c>
      <c r="B286" t="s">
        <v>18</v>
      </c>
      <c r="C286" t="s">
        <v>924</v>
      </c>
      <c r="D286" s="43" t="s">
        <v>916</v>
      </c>
      <c r="E286" s="43" t="s">
        <v>65</v>
      </c>
      <c r="F286" t="s">
        <v>66</v>
      </c>
      <c r="G286" t="s">
        <v>917</v>
      </c>
      <c r="H286" t="s">
        <v>67</v>
      </c>
      <c r="I286">
        <v>57</v>
      </c>
      <c r="J286">
        <v>57</v>
      </c>
      <c r="K286" s="43">
        <v>16798</v>
      </c>
      <c r="L286" s="43">
        <v>120</v>
      </c>
      <c r="M286" s="43">
        <v>140</v>
      </c>
      <c r="N286" s="54">
        <v>439.63</v>
      </c>
      <c r="O286" t="s">
        <v>1772</v>
      </c>
      <c r="P286" s="6">
        <v>26.171568043814741</v>
      </c>
      <c r="Q286" s="6">
        <v>3.1402142857142858</v>
      </c>
    </row>
    <row r="287" spans="1:17" x14ac:dyDescent="0.25">
      <c r="A287" t="s">
        <v>622</v>
      </c>
      <c r="B287" t="s">
        <v>18</v>
      </c>
      <c r="C287" s="5" t="s">
        <v>1758</v>
      </c>
      <c r="D287" s="43" t="s">
        <v>916</v>
      </c>
      <c r="E287" s="43" t="s">
        <v>65</v>
      </c>
      <c r="F287" t="s">
        <v>66</v>
      </c>
      <c r="G287" t="s">
        <v>917</v>
      </c>
      <c r="H287" t="s">
        <v>67</v>
      </c>
      <c r="I287">
        <v>57</v>
      </c>
      <c r="J287">
        <v>57</v>
      </c>
      <c r="K287" s="5">
        <v>13520</v>
      </c>
      <c r="L287" s="5">
        <v>127.5</v>
      </c>
      <c r="M287" s="5">
        <v>106</v>
      </c>
      <c r="N287" s="74">
        <v>2051.81</v>
      </c>
      <c r="O287" t="s">
        <v>1773</v>
      </c>
      <c r="P287" s="6"/>
      <c r="Q287" s="6"/>
    </row>
    <row r="288" spans="1:17" x14ac:dyDescent="0.25">
      <c r="A288" t="s">
        <v>622</v>
      </c>
      <c r="B288" t="s">
        <v>18</v>
      </c>
      <c r="C288" s="91" t="s">
        <v>1759</v>
      </c>
      <c r="D288" s="43" t="s">
        <v>916</v>
      </c>
      <c r="E288" s="43" t="s">
        <v>65</v>
      </c>
      <c r="F288" t="s">
        <v>66</v>
      </c>
      <c r="G288" t="s">
        <v>917</v>
      </c>
      <c r="H288" t="s">
        <v>67</v>
      </c>
      <c r="I288">
        <v>57</v>
      </c>
      <c r="J288">
        <v>57</v>
      </c>
      <c r="K288" s="91">
        <v>15871</v>
      </c>
      <c r="L288" s="91">
        <v>118.4</v>
      </c>
      <c r="M288" s="91">
        <v>134</v>
      </c>
      <c r="N288" s="93">
        <v>2069</v>
      </c>
      <c r="O288" t="s">
        <v>1774</v>
      </c>
      <c r="P288" s="6"/>
      <c r="Q288" s="6"/>
    </row>
    <row r="289" spans="1:19" x14ac:dyDescent="0.25">
      <c r="A289" t="s">
        <v>622</v>
      </c>
      <c r="B289" t="s">
        <v>18</v>
      </c>
      <c r="C289" t="s">
        <v>925</v>
      </c>
      <c r="D289" s="43" t="s">
        <v>916</v>
      </c>
      <c r="E289" s="43" t="s">
        <v>65</v>
      </c>
      <c r="F289" t="s">
        <v>66</v>
      </c>
      <c r="G289" t="s">
        <v>917</v>
      </c>
      <c r="H289" t="s">
        <v>67</v>
      </c>
      <c r="I289">
        <v>57</v>
      </c>
      <c r="J289">
        <v>57</v>
      </c>
      <c r="K289" s="43">
        <v>20080</v>
      </c>
      <c r="L289" s="43">
        <v>138.5</v>
      </c>
      <c r="M289" s="43">
        <v>145</v>
      </c>
      <c r="N289" s="54">
        <v>479.9</v>
      </c>
      <c r="O289" t="s">
        <v>1775</v>
      </c>
      <c r="P289" s="6">
        <v>23.899402390438244</v>
      </c>
      <c r="Q289" s="6">
        <v>3.3096551724137928</v>
      </c>
    </row>
    <row r="290" spans="1:19" x14ac:dyDescent="0.25">
      <c r="A290" t="s">
        <v>622</v>
      </c>
      <c r="B290" t="s">
        <v>18</v>
      </c>
      <c r="C290" t="s">
        <v>926</v>
      </c>
      <c r="D290" s="43" t="s">
        <v>916</v>
      </c>
      <c r="E290" s="43" t="s">
        <v>65</v>
      </c>
      <c r="F290" t="s">
        <v>66</v>
      </c>
      <c r="G290" t="s">
        <v>917</v>
      </c>
      <c r="H290" t="s">
        <v>67</v>
      </c>
      <c r="I290">
        <v>54</v>
      </c>
      <c r="J290">
        <v>54</v>
      </c>
      <c r="K290" s="43">
        <v>8746</v>
      </c>
      <c r="L290" s="43">
        <v>143.85</v>
      </c>
      <c r="M290" s="43">
        <v>60.8</v>
      </c>
      <c r="N290" s="54">
        <v>298.57</v>
      </c>
      <c r="O290" t="s">
        <v>1776</v>
      </c>
      <c r="P290" s="6">
        <v>34.137891607592046</v>
      </c>
      <c r="Q290" s="6">
        <v>4.9106907894736844</v>
      </c>
    </row>
    <row r="291" spans="1:19" x14ac:dyDescent="0.25">
      <c r="A291" t="s">
        <v>622</v>
      </c>
      <c r="B291" t="s">
        <v>18</v>
      </c>
      <c r="C291" t="s">
        <v>927</v>
      </c>
      <c r="D291" s="43" t="s">
        <v>916</v>
      </c>
      <c r="E291" s="43" t="s">
        <v>65</v>
      </c>
      <c r="F291" t="s">
        <v>66</v>
      </c>
      <c r="G291" t="s">
        <v>917</v>
      </c>
      <c r="H291" t="s">
        <v>67</v>
      </c>
      <c r="I291">
        <v>54</v>
      </c>
      <c r="J291">
        <v>54</v>
      </c>
      <c r="K291" s="43">
        <v>8521</v>
      </c>
      <c r="L291" s="43">
        <v>127.1</v>
      </c>
      <c r="M291" s="43">
        <v>67</v>
      </c>
      <c r="N291" s="54">
        <v>584.75</v>
      </c>
      <c r="O291" t="s">
        <v>1777</v>
      </c>
      <c r="P291" s="6">
        <v>68.624574580448311</v>
      </c>
      <c r="Q291" s="6">
        <v>8.7276119402985071</v>
      </c>
    </row>
    <row r="292" spans="1:19" x14ac:dyDescent="0.25">
      <c r="A292" t="s">
        <v>622</v>
      </c>
      <c r="B292" t="s">
        <v>18</v>
      </c>
      <c r="C292" t="s">
        <v>928</v>
      </c>
      <c r="D292" s="43" t="s">
        <v>916</v>
      </c>
      <c r="E292" s="43" t="s">
        <v>65</v>
      </c>
      <c r="F292" t="s">
        <v>66</v>
      </c>
      <c r="G292" t="s">
        <v>917</v>
      </c>
      <c r="H292" t="s">
        <v>67</v>
      </c>
      <c r="I292">
        <v>53</v>
      </c>
      <c r="J292">
        <v>53</v>
      </c>
      <c r="K292" s="43">
        <v>4379</v>
      </c>
      <c r="L292" s="43">
        <v>113.2</v>
      </c>
      <c r="M292" s="43">
        <v>38.700000000000003</v>
      </c>
      <c r="N292" s="54">
        <v>312.86</v>
      </c>
      <c r="O292" t="s">
        <v>1778</v>
      </c>
      <c r="P292" s="6">
        <v>71.445535510390499</v>
      </c>
      <c r="Q292" s="6">
        <v>8.0842377260981912</v>
      </c>
    </row>
    <row r="293" spans="1:19" x14ac:dyDescent="0.25">
      <c r="A293" t="s">
        <v>682</v>
      </c>
      <c r="B293" t="s">
        <v>18</v>
      </c>
      <c r="C293" t="s">
        <v>936</v>
      </c>
      <c r="D293" s="43" t="s">
        <v>916</v>
      </c>
      <c r="E293" s="43" t="s">
        <v>65</v>
      </c>
      <c r="F293" t="s">
        <v>66</v>
      </c>
      <c r="G293" t="s">
        <v>917</v>
      </c>
      <c r="H293" t="s">
        <v>67</v>
      </c>
      <c r="I293">
        <v>56</v>
      </c>
      <c r="J293">
        <v>56</v>
      </c>
      <c r="K293" s="43">
        <v>17059</v>
      </c>
      <c r="L293" s="43">
        <v>121.9</v>
      </c>
      <c r="M293" s="43">
        <v>140</v>
      </c>
      <c r="N293" s="43">
        <v>479</v>
      </c>
      <c r="P293" s="6">
        <v>28.079019872208217</v>
      </c>
      <c r="Q293" s="6">
        <v>3.4214285714285713</v>
      </c>
    </row>
    <row r="294" spans="1:19" x14ac:dyDescent="0.25">
      <c r="A294" t="s">
        <v>682</v>
      </c>
      <c r="B294" t="s">
        <v>18</v>
      </c>
      <c r="C294" t="s">
        <v>939</v>
      </c>
      <c r="D294" s="43" t="s">
        <v>916</v>
      </c>
      <c r="E294" s="43" t="s">
        <v>65</v>
      </c>
      <c r="F294" t="s">
        <v>66</v>
      </c>
      <c r="G294" t="s">
        <v>917</v>
      </c>
      <c r="H294" t="s">
        <v>67</v>
      </c>
      <c r="I294">
        <v>56</v>
      </c>
      <c r="J294">
        <v>56</v>
      </c>
      <c r="K294" s="43">
        <v>14436</v>
      </c>
      <c r="L294" s="43">
        <v>112.9</v>
      </c>
      <c r="M294" s="43">
        <v>127.9</v>
      </c>
      <c r="N294" s="43">
        <v>269.90000000000003</v>
      </c>
      <c r="P294" s="6">
        <v>18.696314768633975</v>
      </c>
      <c r="Q294" s="6">
        <v>2.1102423768569198</v>
      </c>
    </row>
    <row r="295" spans="1:19" x14ac:dyDescent="0.25">
      <c r="A295" t="s">
        <v>682</v>
      </c>
      <c r="B295" t="s">
        <v>18</v>
      </c>
      <c r="C295" t="s">
        <v>944</v>
      </c>
      <c r="D295" s="43" t="s">
        <v>916</v>
      </c>
      <c r="E295" s="43" t="s">
        <v>65</v>
      </c>
      <c r="F295" t="s">
        <v>66</v>
      </c>
      <c r="G295" t="s">
        <v>917</v>
      </c>
      <c r="H295" t="s">
        <v>67</v>
      </c>
      <c r="I295">
        <v>55</v>
      </c>
      <c r="J295">
        <v>55</v>
      </c>
      <c r="K295" s="43">
        <v>15454</v>
      </c>
      <c r="L295" s="43">
        <v>134.9</v>
      </c>
      <c r="M295" s="43">
        <v>114.6</v>
      </c>
      <c r="N295" s="43">
        <v>350</v>
      </c>
      <c r="P295" s="6">
        <v>22.647858159699755</v>
      </c>
      <c r="Q295" s="6">
        <v>3.0541012216404888</v>
      </c>
    </row>
    <row r="296" spans="1:19" x14ac:dyDescent="0.25">
      <c r="A296" t="s">
        <v>682</v>
      </c>
      <c r="B296" t="s">
        <v>18</v>
      </c>
      <c r="C296" t="s">
        <v>945</v>
      </c>
      <c r="D296" s="43" t="s">
        <v>916</v>
      </c>
      <c r="E296" s="43" t="s">
        <v>65</v>
      </c>
      <c r="F296" t="s">
        <v>66</v>
      </c>
      <c r="G296" t="s">
        <v>917</v>
      </c>
      <c r="H296" t="s">
        <v>67</v>
      </c>
      <c r="I296">
        <v>53</v>
      </c>
      <c r="J296">
        <v>53</v>
      </c>
      <c r="K296" s="43">
        <v>6883.5</v>
      </c>
      <c r="L296" s="43">
        <v>112.79</v>
      </c>
      <c r="M296" s="43">
        <v>61.03</v>
      </c>
      <c r="N296" s="43">
        <v>249.75</v>
      </c>
      <c r="P296" s="6">
        <v>36.282414469383312</v>
      </c>
      <c r="Q296" s="6">
        <v>4.092249713255776</v>
      </c>
    </row>
    <row r="297" spans="1:19" x14ac:dyDescent="0.25">
      <c r="A297" t="s">
        <v>23</v>
      </c>
      <c r="B297" t="s">
        <v>18</v>
      </c>
      <c r="D297" s="12" t="s">
        <v>917</v>
      </c>
      <c r="E297" s="7" t="s">
        <v>65</v>
      </c>
      <c r="F297" t="s">
        <v>66</v>
      </c>
      <c r="G297" t="s">
        <v>917</v>
      </c>
      <c r="H297" s="5" t="s">
        <v>67</v>
      </c>
      <c r="I297" s="5">
        <v>53</v>
      </c>
      <c r="J297">
        <v>53</v>
      </c>
      <c r="K297" s="13">
        <v>4230</v>
      </c>
      <c r="L297" s="13">
        <v>120.85714285714286</v>
      </c>
      <c r="M297" s="14">
        <v>35</v>
      </c>
      <c r="N297" s="15">
        <v>401.63934426229508</v>
      </c>
      <c r="O297" s="16" t="s">
        <v>1019</v>
      </c>
      <c r="P297" s="6">
        <v>94.950199589195051</v>
      </c>
      <c r="Q297" s="6">
        <v>11.475409836065573</v>
      </c>
    </row>
    <row r="298" spans="1:19" x14ac:dyDescent="0.25">
      <c r="A298" t="s">
        <v>23</v>
      </c>
      <c r="B298" t="s">
        <v>18</v>
      </c>
      <c r="D298" s="12" t="s">
        <v>917</v>
      </c>
      <c r="E298" s="7" t="s">
        <v>65</v>
      </c>
      <c r="F298" t="s">
        <v>66</v>
      </c>
      <c r="G298" t="s">
        <v>917</v>
      </c>
      <c r="H298" s="5" t="s">
        <v>67</v>
      </c>
      <c r="I298" s="5">
        <v>55</v>
      </c>
      <c r="J298">
        <v>55</v>
      </c>
      <c r="K298" s="13">
        <v>8400</v>
      </c>
      <c r="L298" s="13">
        <v>140</v>
      </c>
      <c r="M298" s="14">
        <v>60</v>
      </c>
      <c r="N298" s="15">
        <v>320.79000000000002</v>
      </c>
      <c r="O298" s="16" t="s">
        <v>1043</v>
      </c>
      <c r="P298" s="6">
        <v>38.189285714285717</v>
      </c>
      <c r="Q298" s="6">
        <v>5.3465000000000007</v>
      </c>
    </row>
    <row r="299" spans="1:19" x14ac:dyDescent="0.25">
      <c r="A299" t="s">
        <v>23</v>
      </c>
      <c r="B299" t="s">
        <v>18</v>
      </c>
      <c r="D299" s="7" t="s">
        <v>917</v>
      </c>
      <c r="E299" s="7" t="s">
        <v>65</v>
      </c>
      <c r="F299" t="s">
        <v>66</v>
      </c>
      <c r="G299" t="s">
        <v>917</v>
      </c>
      <c r="H299" s="5" t="s">
        <v>67</v>
      </c>
      <c r="I299" s="5">
        <v>57</v>
      </c>
      <c r="J299">
        <v>57</v>
      </c>
      <c r="K299" s="8">
        <v>13550</v>
      </c>
      <c r="L299" s="8">
        <v>123.18181818181819</v>
      </c>
      <c r="M299" s="9">
        <v>110</v>
      </c>
      <c r="N299" s="10">
        <v>512.84153005464475</v>
      </c>
      <c r="O299" s="11" t="s">
        <v>1050</v>
      </c>
      <c r="P299" s="6">
        <v>37.84808339886677</v>
      </c>
      <c r="Q299" s="6">
        <v>4.6621957277694976</v>
      </c>
      <c r="R299" s="7"/>
      <c r="S299" s="11"/>
    </row>
    <row r="300" spans="1:19" x14ac:dyDescent="0.25">
      <c r="A300" t="s">
        <v>23</v>
      </c>
      <c r="B300" t="s">
        <v>18</v>
      </c>
      <c r="D300" s="12" t="s">
        <v>917</v>
      </c>
      <c r="E300" s="7" t="s">
        <v>65</v>
      </c>
      <c r="F300" t="s">
        <v>66</v>
      </c>
      <c r="G300" t="s">
        <v>917</v>
      </c>
      <c r="H300" s="5" t="s">
        <v>67</v>
      </c>
      <c r="I300" s="5">
        <v>57</v>
      </c>
      <c r="J300">
        <v>57</v>
      </c>
      <c r="K300" s="13">
        <v>17470</v>
      </c>
      <c r="L300" s="13">
        <v>124.78571428571429</v>
      </c>
      <c r="M300" s="14">
        <v>140</v>
      </c>
      <c r="N300" s="15">
        <v>392.34972677595624</v>
      </c>
      <c r="O300" s="16" t="s">
        <v>1051</v>
      </c>
      <c r="P300" s="6">
        <v>22.458484646591657</v>
      </c>
      <c r="Q300" s="6">
        <v>2.8024980483996873</v>
      </c>
      <c r="R300" s="12"/>
      <c r="S300" s="16"/>
    </row>
    <row r="301" spans="1:19" x14ac:dyDescent="0.25">
      <c r="A301" t="s">
        <v>23</v>
      </c>
      <c r="B301" t="s">
        <v>18</v>
      </c>
      <c r="D301" s="23" t="s">
        <v>917</v>
      </c>
      <c r="E301" s="7" t="s">
        <v>65</v>
      </c>
      <c r="F301" t="s">
        <v>66</v>
      </c>
      <c r="G301" t="s">
        <v>917</v>
      </c>
      <c r="H301" s="5" t="s">
        <v>67</v>
      </c>
      <c r="I301" s="5">
        <v>57</v>
      </c>
      <c r="J301">
        <v>57</v>
      </c>
      <c r="K301" s="8">
        <v>13410</v>
      </c>
      <c r="L301" s="8">
        <v>121.90909090909091</v>
      </c>
      <c r="M301" s="9">
        <v>110</v>
      </c>
      <c r="N301" s="10">
        <v>609.28961748633878</v>
      </c>
      <c r="O301" s="23" t="s">
        <v>1060</v>
      </c>
      <c r="P301" s="6">
        <v>45.435467374074477</v>
      </c>
      <c r="Q301" s="6">
        <v>5.53899652260308</v>
      </c>
      <c r="R301" s="7"/>
      <c r="S301" s="11"/>
    </row>
    <row r="302" spans="1:19" x14ac:dyDescent="0.25">
      <c r="A302" t="s">
        <v>23</v>
      </c>
      <c r="B302" t="s">
        <v>18</v>
      </c>
      <c r="D302" s="21" t="s">
        <v>917</v>
      </c>
      <c r="E302" s="7" t="s">
        <v>65</v>
      </c>
      <c r="F302" t="s">
        <v>66</v>
      </c>
      <c r="G302" t="s">
        <v>917</v>
      </c>
      <c r="H302" s="5" t="s">
        <v>67</v>
      </c>
      <c r="I302" s="5">
        <v>55</v>
      </c>
      <c r="J302">
        <v>55</v>
      </c>
      <c r="K302" s="13">
        <v>8110</v>
      </c>
      <c r="L302" s="13">
        <v>126.71875</v>
      </c>
      <c r="M302" s="14">
        <v>64</v>
      </c>
      <c r="N302" s="15">
        <v>524.31693989071039</v>
      </c>
      <c r="O302" s="21" t="s">
        <v>1061</v>
      </c>
      <c r="P302" s="6">
        <v>64.650670763342845</v>
      </c>
      <c r="Q302" s="6">
        <v>8.1924521857923498</v>
      </c>
      <c r="R302" s="12"/>
      <c r="S302" s="16"/>
    </row>
    <row r="303" spans="1:19" x14ac:dyDescent="0.25">
      <c r="A303" t="s">
        <v>23</v>
      </c>
      <c r="B303" t="s">
        <v>18</v>
      </c>
      <c r="D303" s="12" t="s">
        <v>917</v>
      </c>
      <c r="E303" s="7" t="s">
        <v>65</v>
      </c>
      <c r="F303" t="s">
        <v>66</v>
      </c>
      <c r="G303" t="s">
        <v>917</v>
      </c>
      <c r="H303" s="5" t="s">
        <v>67</v>
      </c>
      <c r="I303" s="5">
        <v>57</v>
      </c>
      <c r="J303">
        <v>57</v>
      </c>
      <c r="K303" s="13">
        <v>13550</v>
      </c>
      <c r="L303" s="13">
        <v>123.18181818181819</v>
      </c>
      <c r="M303" s="14">
        <v>110</v>
      </c>
      <c r="N303" s="15">
        <v>433.60655737704917</v>
      </c>
      <c r="O303" s="16" t="s">
        <v>1050</v>
      </c>
      <c r="P303" s="6">
        <v>32.000483939265621</v>
      </c>
      <c r="Q303" s="6">
        <v>3.9418777943368108</v>
      </c>
      <c r="R303" s="7"/>
      <c r="S303" s="11"/>
    </row>
    <row r="304" spans="1:19" x14ac:dyDescent="0.25">
      <c r="A304" t="s">
        <v>23</v>
      </c>
      <c r="B304" t="s">
        <v>18</v>
      </c>
      <c r="D304" s="7" t="s">
        <v>917</v>
      </c>
      <c r="E304" s="7" t="s">
        <v>65</v>
      </c>
      <c r="F304" t="s">
        <v>66</v>
      </c>
      <c r="G304" t="s">
        <v>917</v>
      </c>
      <c r="H304" s="5" t="s">
        <v>67</v>
      </c>
      <c r="I304" s="5">
        <v>53</v>
      </c>
      <c r="J304">
        <v>53</v>
      </c>
      <c r="K304" s="8">
        <v>4230</v>
      </c>
      <c r="L304" s="8">
        <v>120.85714285714286</v>
      </c>
      <c r="M304" s="9">
        <v>35</v>
      </c>
      <c r="N304" s="10">
        <v>424.86338797814204</v>
      </c>
      <c r="O304" s="11" t="s">
        <v>1019</v>
      </c>
      <c r="P304" s="6">
        <v>100.44051725251585</v>
      </c>
      <c r="Q304" s="6">
        <v>12.13895394223263</v>
      </c>
      <c r="R304" s="12"/>
      <c r="S304" s="16"/>
    </row>
    <row r="305" spans="1:19" x14ac:dyDescent="0.25">
      <c r="A305" t="s">
        <v>23</v>
      </c>
      <c r="B305" t="s">
        <v>18</v>
      </c>
      <c r="D305" s="7" t="s">
        <v>917</v>
      </c>
      <c r="E305" s="7" t="s">
        <v>65</v>
      </c>
      <c r="F305" t="s">
        <v>66</v>
      </c>
      <c r="G305" t="s">
        <v>917</v>
      </c>
      <c r="H305" s="5" t="s">
        <v>67</v>
      </c>
      <c r="I305" s="5">
        <v>55</v>
      </c>
      <c r="J305">
        <v>55</v>
      </c>
      <c r="K305" s="8">
        <v>8400</v>
      </c>
      <c r="L305" s="8">
        <v>140</v>
      </c>
      <c r="M305" s="9">
        <v>60</v>
      </c>
      <c r="N305" s="10">
        <v>320.79000000000002</v>
      </c>
      <c r="O305" s="11" t="s">
        <v>1043</v>
      </c>
      <c r="P305" s="6">
        <v>38.189285714285717</v>
      </c>
      <c r="Q305" s="6">
        <v>5.3465000000000007</v>
      </c>
      <c r="R305" s="7"/>
      <c r="S305" s="11"/>
    </row>
    <row r="306" spans="1:19" x14ac:dyDescent="0.25">
      <c r="A306" t="s">
        <v>23</v>
      </c>
      <c r="B306" t="s">
        <v>18</v>
      </c>
      <c r="D306" s="7" t="s">
        <v>917</v>
      </c>
      <c r="E306" s="7" t="s">
        <v>65</v>
      </c>
      <c r="F306" t="s">
        <v>66</v>
      </c>
      <c r="G306" t="s">
        <v>917</v>
      </c>
      <c r="H306" s="5" t="s">
        <v>67</v>
      </c>
      <c r="I306" s="5">
        <v>57</v>
      </c>
      <c r="J306">
        <v>57</v>
      </c>
      <c r="K306" s="8">
        <v>17470</v>
      </c>
      <c r="L306" s="8">
        <v>124.78571428571429</v>
      </c>
      <c r="M306" s="9">
        <v>140</v>
      </c>
      <c r="N306" s="10">
        <v>288.79781420765028</v>
      </c>
      <c r="O306" s="11" t="s">
        <v>1051</v>
      </c>
      <c r="P306" s="6">
        <v>16.531071219670881</v>
      </c>
      <c r="Q306" s="6">
        <v>2.0628415300546448</v>
      </c>
      <c r="R306" s="12"/>
      <c r="S306" s="12"/>
    </row>
    <row r="307" spans="1:19" x14ac:dyDescent="0.25">
      <c r="A307" t="s">
        <v>23</v>
      </c>
      <c r="B307" t="s">
        <v>18</v>
      </c>
      <c r="D307" s="23" t="s">
        <v>917</v>
      </c>
      <c r="E307" s="7" t="s">
        <v>65</v>
      </c>
      <c r="F307" t="s">
        <v>66</v>
      </c>
      <c r="G307" t="s">
        <v>917</v>
      </c>
      <c r="H307" s="5" t="s">
        <v>67</v>
      </c>
      <c r="I307" s="5">
        <v>57</v>
      </c>
      <c r="J307">
        <v>57</v>
      </c>
      <c r="K307" s="8">
        <v>15000</v>
      </c>
      <c r="L307" s="8">
        <v>125</v>
      </c>
      <c r="M307" s="9">
        <v>120</v>
      </c>
      <c r="N307" s="10">
        <v>159</v>
      </c>
      <c r="O307" s="23" t="s">
        <v>1155</v>
      </c>
      <c r="P307" s="6">
        <v>10.6</v>
      </c>
      <c r="Q307" s="6">
        <v>1.325</v>
      </c>
      <c r="R307" s="7"/>
      <c r="S307" s="11"/>
    </row>
    <row r="308" spans="1:19" x14ac:dyDescent="0.25">
      <c r="D308" s="7"/>
      <c r="E308" s="7"/>
      <c r="H308" s="5"/>
      <c r="I308" s="5"/>
      <c r="K308" s="8"/>
      <c r="L308" s="8"/>
      <c r="M308" s="9"/>
      <c r="N308" s="10"/>
      <c r="O308" s="53"/>
      <c r="P308" s="6"/>
      <c r="Q308" s="6"/>
      <c r="R308" s="12"/>
      <c r="S308" s="16"/>
    </row>
    <row r="309" spans="1:19" x14ac:dyDescent="0.25">
      <c r="D309" s="12"/>
      <c r="E309" s="7"/>
      <c r="H309" s="5"/>
      <c r="I309" s="5"/>
      <c r="K309" s="13"/>
      <c r="L309" s="13"/>
      <c r="M309" s="14"/>
      <c r="N309" s="15"/>
      <c r="O309" s="55"/>
      <c r="P309" s="6"/>
      <c r="Q309" s="6"/>
      <c r="R309" s="7"/>
      <c r="S309" s="11"/>
    </row>
    <row r="310" spans="1:19" x14ac:dyDescent="0.25">
      <c r="D310" s="7"/>
      <c r="E310" s="7"/>
      <c r="H310" s="5"/>
      <c r="I310" s="5"/>
      <c r="K310" s="8"/>
      <c r="L310" s="8"/>
      <c r="M310" s="9"/>
      <c r="N310" s="10"/>
      <c r="O310" s="53"/>
      <c r="P310" s="6"/>
      <c r="Q310" s="6"/>
      <c r="R310" s="12"/>
      <c r="S310" s="16"/>
    </row>
    <row r="311" spans="1:19" x14ac:dyDescent="0.25">
      <c r="D311" s="12"/>
      <c r="E311" s="7"/>
      <c r="H311" s="5"/>
      <c r="I311" s="5"/>
      <c r="K311" s="13"/>
      <c r="L311" s="13"/>
      <c r="M311" s="14"/>
      <c r="N311" s="15"/>
      <c r="O311" s="55"/>
      <c r="P311" s="6"/>
      <c r="Q311" s="6"/>
      <c r="R311" s="7"/>
      <c r="S311" s="11"/>
    </row>
    <row r="312" spans="1:19" x14ac:dyDescent="0.25">
      <c r="D312" s="7"/>
      <c r="E312" s="7"/>
      <c r="H312" s="5"/>
      <c r="I312" s="5"/>
      <c r="K312" s="8"/>
      <c r="L312" s="8"/>
      <c r="M312" s="9"/>
      <c r="N312" s="10"/>
      <c r="O312" s="53"/>
      <c r="P312" s="6"/>
      <c r="Q312" s="6"/>
      <c r="R312" s="12"/>
      <c r="S312" s="16"/>
    </row>
    <row r="313" spans="1:19" x14ac:dyDescent="0.25">
      <c r="D313" s="12"/>
      <c r="E313" s="7"/>
      <c r="H313" s="5"/>
      <c r="I313" s="5"/>
      <c r="K313" s="13"/>
      <c r="L313" s="13"/>
      <c r="M313" s="14"/>
      <c r="N313" s="15"/>
      <c r="O313" s="55"/>
      <c r="P313" s="6"/>
      <c r="Q313" s="6"/>
      <c r="R313" s="7"/>
      <c r="S313" s="11"/>
    </row>
    <row r="314" spans="1:19" x14ac:dyDescent="0.25">
      <c r="D314" s="7"/>
      <c r="E314" s="7"/>
      <c r="H314" s="5"/>
      <c r="I314" s="5"/>
      <c r="K314" s="8"/>
      <c r="L314" s="8"/>
      <c r="M314" s="9"/>
      <c r="N314" s="10"/>
      <c r="O314" s="53"/>
      <c r="P314" s="6"/>
      <c r="Q314" s="6"/>
      <c r="R314" s="12"/>
      <c r="S314" s="16"/>
    </row>
    <row r="315" spans="1:19" x14ac:dyDescent="0.25">
      <c r="D315" s="12"/>
      <c r="E315" s="7"/>
      <c r="H315" s="5"/>
      <c r="I315" s="5"/>
      <c r="K315" s="13"/>
      <c r="L315" s="13"/>
      <c r="M315" s="14"/>
      <c r="N315" s="15"/>
      <c r="O315" s="55"/>
      <c r="P315" s="6"/>
      <c r="Q315" s="6"/>
      <c r="R315" s="7"/>
      <c r="S315" s="11"/>
    </row>
    <row r="316" spans="1:19" x14ac:dyDescent="0.25">
      <c r="D316" s="7"/>
      <c r="E316" s="7"/>
      <c r="H316" s="5"/>
      <c r="I316" s="5"/>
      <c r="K316" s="8"/>
      <c r="L316" s="8"/>
      <c r="M316" s="9"/>
      <c r="N316" s="10"/>
      <c r="O316" s="53"/>
      <c r="P316" s="6"/>
      <c r="Q316" s="6"/>
      <c r="R316" s="12"/>
      <c r="S316" s="16"/>
    </row>
    <row r="317" spans="1:19" x14ac:dyDescent="0.25">
      <c r="D317" s="12"/>
      <c r="E317" s="7"/>
      <c r="H317" s="5"/>
      <c r="I317" s="5"/>
      <c r="K317" s="13"/>
      <c r="L317" s="13"/>
      <c r="M317" s="14"/>
      <c r="N317" s="15"/>
      <c r="O317" s="55"/>
      <c r="P317" s="6"/>
      <c r="Q317" s="6"/>
      <c r="R317" s="7"/>
      <c r="S317" s="11"/>
    </row>
    <row r="318" spans="1:19" x14ac:dyDescent="0.25">
      <c r="D318" s="7"/>
      <c r="E318" s="7"/>
      <c r="H318" s="5"/>
      <c r="I318" s="5"/>
      <c r="K318" s="8"/>
      <c r="L318" s="8"/>
      <c r="M318" s="9"/>
      <c r="N318" s="10"/>
      <c r="O318" s="53"/>
      <c r="P318" s="6"/>
      <c r="Q318" s="6"/>
      <c r="R318" s="12"/>
      <c r="S318" s="12"/>
    </row>
    <row r="319" spans="1:19" x14ac:dyDescent="0.25">
      <c r="D319" s="12"/>
      <c r="E319" s="7"/>
      <c r="H319" s="5"/>
      <c r="I319" s="5"/>
      <c r="K319" s="13"/>
      <c r="L319" s="13"/>
      <c r="M319" s="14"/>
      <c r="N319" s="15"/>
      <c r="O319" s="55"/>
      <c r="P319" s="6"/>
      <c r="Q319" s="6"/>
      <c r="R319" s="7"/>
      <c r="S319" s="11"/>
    </row>
    <row r="320" spans="1:19" x14ac:dyDescent="0.25">
      <c r="D320" s="7"/>
      <c r="E320" s="7"/>
      <c r="H320" s="5"/>
      <c r="I320" s="5"/>
      <c r="K320" s="8"/>
      <c r="L320" s="8"/>
      <c r="M320" s="9"/>
      <c r="N320" s="10"/>
      <c r="O320" s="53"/>
      <c r="P320" s="6"/>
      <c r="Q320" s="6"/>
      <c r="R320" s="12"/>
      <c r="S320" s="16"/>
    </row>
    <row r="321" spans="4:19" x14ac:dyDescent="0.25">
      <c r="D321" s="12"/>
      <c r="E321" s="7"/>
      <c r="H321" s="5"/>
      <c r="I321" s="5"/>
      <c r="K321" s="13"/>
      <c r="L321" s="13"/>
      <c r="M321" s="14"/>
      <c r="N321" s="15"/>
      <c r="O321" s="55"/>
      <c r="P321" s="6"/>
      <c r="Q321" s="6"/>
      <c r="R321" s="7"/>
      <c r="S321" s="11"/>
    </row>
    <row r="322" spans="4:19" x14ac:dyDescent="0.25">
      <c r="D322" s="7"/>
      <c r="E322" s="7"/>
      <c r="H322" s="5"/>
      <c r="I322" s="5"/>
      <c r="K322" s="8"/>
      <c r="L322" s="8"/>
      <c r="M322" s="9"/>
      <c r="N322" s="10"/>
      <c r="O322" s="53"/>
      <c r="P322" s="6"/>
      <c r="Q322" s="6"/>
      <c r="R322" s="12"/>
      <c r="S322" s="16"/>
    </row>
    <row r="323" spans="4:19" x14ac:dyDescent="0.25">
      <c r="D323" s="12"/>
      <c r="E323" s="7"/>
      <c r="H323" s="5"/>
      <c r="I323" s="5"/>
      <c r="K323" s="13"/>
      <c r="L323" s="13"/>
      <c r="M323" s="14"/>
      <c r="N323" s="15"/>
      <c r="O323" s="55"/>
      <c r="P323" s="6"/>
      <c r="Q323" s="6"/>
      <c r="R323" s="7"/>
      <c r="S323" s="11"/>
    </row>
    <row r="324" spans="4:19" x14ac:dyDescent="0.25">
      <c r="D324" s="7"/>
      <c r="E324" s="7"/>
      <c r="H324" s="5"/>
      <c r="I324" s="5"/>
      <c r="K324" s="8"/>
      <c r="L324" s="8"/>
      <c r="M324" s="9"/>
      <c r="N324" s="10"/>
      <c r="O324" s="53"/>
      <c r="P324" s="6"/>
      <c r="Q324" s="6"/>
      <c r="R324" s="12"/>
      <c r="S324" s="16"/>
    </row>
    <row r="325" spans="4:19" x14ac:dyDescent="0.25">
      <c r="D325" s="12"/>
      <c r="E325" s="7"/>
      <c r="H325" s="5"/>
      <c r="I325" s="5"/>
      <c r="K325" s="13"/>
      <c r="L325" s="13"/>
      <c r="M325" s="14"/>
      <c r="N325" s="15"/>
      <c r="O325" s="55"/>
      <c r="P325" s="6"/>
      <c r="Q325" s="6"/>
      <c r="R325" s="7"/>
      <c r="S325" s="11"/>
    </row>
    <row r="326" spans="4:19" x14ac:dyDescent="0.25">
      <c r="D326" s="7"/>
      <c r="E326" s="7"/>
      <c r="H326" s="5"/>
      <c r="I326" s="5"/>
      <c r="K326" s="8"/>
      <c r="L326" s="8"/>
      <c r="M326" s="9"/>
      <c r="N326" s="10"/>
      <c r="O326" s="53"/>
      <c r="P326" s="6"/>
      <c r="Q326" s="6"/>
      <c r="R326" s="12"/>
      <c r="S326" s="16"/>
    </row>
    <row r="327" spans="4:19" x14ac:dyDescent="0.25">
      <c r="D327" s="12"/>
      <c r="E327" s="7"/>
      <c r="H327" s="5"/>
      <c r="I327" s="5"/>
      <c r="K327" s="13"/>
      <c r="L327" s="13"/>
      <c r="M327" s="14"/>
      <c r="N327" s="15"/>
      <c r="O327" s="55"/>
      <c r="P327" s="6"/>
      <c r="Q327" s="6"/>
      <c r="R327" s="7"/>
      <c r="S327" s="11"/>
    </row>
    <row r="328" spans="4:19" x14ac:dyDescent="0.25">
      <c r="D328" s="7"/>
      <c r="E328" s="7"/>
      <c r="H328" s="5"/>
      <c r="I328" s="5"/>
      <c r="K328" s="8"/>
      <c r="L328" s="8"/>
      <c r="M328" s="9"/>
      <c r="N328" s="10"/>
      <c r="O328" s="53"/>
      <c r="P328" s="6"/>
      <c r="Q328" s="6"/>
      <c r="R328" s="12"/>
      <c r="S328" s="16"/>
    </row>
    <row r="329" spans="4:19" x14ac:dyDescent="0.25">
      <c r="D329" s="12"/>
      <c r="E329" s="7"/>
      <c r="H329" s="5"/>
      <c r="I329" s="5"/>
      <c r="K329" s="13"/>
      <c r="L329" s="13"/>
      <c r="M329" s="14"/>
      <c r="N329" s="15"/>
      <c r="O329" s="55"/>
      <c r="P329" s="6"/>
      <c r="Q329" s="6"/>
      <c r="R329" s="7"/>
      <c r="S329" s="11"/>
    </row>
    <row r="330" spans="4:19" x14ac:dyDescent="0.25">
      <c r="D330" s="7"/>
      <c r="E330" s="7"/>
      <c r="H330" s="5"/>
      <c r="I330" s="5"/>
      <c r="K330" s="8"/>
      <c r="L330" s="8"/>
      <c r="M330" s="9"/>
      <c r="N330" s="10"/>
      <c r="O330" s="53"/>
      <c r="P330" s="6"/>
      <c r="Q330" s="6"/>
      <c r="R330" s="12"/>
      <c r="S330" s="16"/>
    </row>
    <row r="331" spans="4:19" x14ac:dyDescent="0.25">
      <c r="D331" s="12"/>
      <c r="E331" s="7"/>
      <c r="H331" s="5"/>
      <c r="I331" s="5"/>
      <c r="K331" s="13"/>
      <c r="L331" s="13"/>
      <c r="M331" s="14"/>
      <c r="N331" s="15"/>
      <c r="O331" s="55"/>
      <c r="P331" s="6"/>
      <c r="Q331" s="6"/>
      <c r="R331" s="7"/>
      <c r="S331" s="11"/>
    </row>
    <row r="332" spans="4:19" x14ac:dyDescent="0.25">
      <c r="D332" s="7"/>
      <c r="E332" s="7"/>
      <c r="H332" s="5"/>
      <c r="I332" s="5"/>
      <c r="K332" s="8"/>
      <c r="L332" s="8"/>
      <c r="M332" s="9"/>
      <c r="N332" s="10"/>
      <c r="O332" s="53"/>
      <c r="P332" s="6"/>
      <c r="Q332" s="6"/>
      <c r="R332" s="12"/>
      <c r="S332" s="16"/>
    </row>
    <row r="333" spans="4:19" x14ac:dyDescent="0.25">
      <c r="D333" s="12"/>
      <c r="E333" s="7"/>
      <c r="H333" s="5"/>
      <c r="I333" s="5"/>
      <c r="K333" s="13"/>
      <c r="L333" s="13"/>
      <c r="M333" s="14"/>
      <c r="N333" s="15"/>
      <c r="O333" s="55"/>
      <c r="P333" s="6"/>
      <c r="Q333" s="6"/>
      <c r="R333" s="7"/>
      <c r="S333" s="7"/>
    </row>
    <row r="334" spans="4:19" x14ac:dyDescent="0.25">
      <c r="D334" s="7"/>
      <c r="E334" s="7"/>
      <c r="H334" s="5"/>
      <c r="I334" s="5"/>
      <c r="K334" s="8"/>
      <c r="L334" s="8"/>
      <c r="M334" s="9"/>
      <c r="N334" s="10"/>
      <c r="O334" s="53"/>
      <c r="P334" s="6"/>
      <c r="Q334" s="6"/>
      <c r="R334" s="12"/>
      <c r="S334" s="16"/>
    </row>
    <row r="335" spans="4:19" x14ac:dyDescent="0.25">
      <c r="D335" s="12"/>
      <c r="E335" s="7"/>
      <c r="H335" s="5"/>
      <c r="I335" s="5"/>
      <c r="K335" s="13"/>
      <c r="L335" s="13"/>
      <c r="M335" s="14"/>
      <c r="N335" s="15"/>
      <c r="O335" s="55"/>
      <c r="P335" s="6"/>
      <c r="Q335" s="6"/>
      <c r="R335" s="7"/>
      <c r="S335" s="11"/>
    </row>
    <row r="336" spans="4:19" x14ac:dyDescent="0.25">
      <c r="D336" s="7"/>
      <c r="E336" s="7"/>
      <c r="H336" s="5"/>
      <c r="I336" s="5"/>
      <c r="K336" s="8"/>
      <c r="L336" s="8"/>
      <c r="M336" s="9"/>
      <c r="N336" s="10"/>
      <c r="O336" s="53"/>
      <c r="P336" s="6"/>
      <c r="Q336" s="6"/>
      <c r="R336" s="12"/>
      <c r="S336" s="12"/>
    </row>
    <row r="337" spans="4:19" x14ac:dyDescent="0.25">
      <c r="D337" s="12"/>
      <c r="E337" s="7"/>
      <c r="H337" s="5"/>
      <c r="I337" s="5"/>
      <c r="K337" s="13"/>
      <c r="L337" s="13"/>
      <c r="M337" s="14"/>
      <c r="N337" s="15"/>
      <c r="O337" s="55"/>
      <c r="P337" s="6"/>
      <c r="Q337" s="6"/>
      <c r="R337" s="7"/>
      <c r="S337" s="7"/>
    </row>
    <row r="338" spans="4:19" x14ac:dyDescent="0.25">
      <c r="D338" s="7"/>
      <c r="E338" s="7"/>
      <c r="H338" s="5"/>
      <c r="I338" s="5"/>
      <c r="K338" s="8"/>
      <c r="L338" s="8"/>
      <c r="M338" s="9"/>
      <c r="N338" s="10"/>
      <c r="O338" s="53"/>
      <c r="P338" s="6"/>
      <c r="Q338" s="6"/>
      <c r="R338" s="12"/>
      <c r="S338" s="16"/>
    </row>
    <row r="339" spans="4:19" x14ac:dyDescent="0.25">
      <c r="D339" s="12"/>
      <c r="E339" s="7"/>
      <c r="H339" s="5"/>
      <c r="I339" s="5"/>
      <c r="K339" s="13"/>
      <c r="L339" s="13"/>
      <c r="M339" s="14"/>
      <c r="N339" s="15"/>
      <c r="O339" s="55"/>
      <c r="P339" s="6"/>
      <c r="Q339" s="6"/>
      <c r="R339" s="7"/>
      <c r="S339" s="7"/>
    </row>
    <row r="340" spans="4:19" x14ac:dyDescent="0.25">
      <c r="D340" s="7"/>
      <c r="E340" s="7"/>
      <c r="H340" s="5"/>
      <c r="I340" s="5"/>
      <c r="K340" s="8"/>
      <c r="L340" s="8"/>
      <c r="M340" s="9"/>
      <c r="N340" s="10"/>
      <c r="O340" s="53"/>
      <c r="P340" s="6"/>
      <c r="Q340" s="6"/>
      <c r="R340" s="12"/>
      <c r="S340" s="16"/>
    </row>
    <row r="341" spans="4:19" x14ac:dyDescent="0.25">
      <c r="D341" s="12"/>
      <c r="E341" s="7"/>
      <c r="H341" s="5"/>
      <c r="I341" s="5"/>
      <c r="K341" s="13"/>
      <c r="L341" s="13"/>
      <c r="M341" s="14"/>
      <c r="N341" s="15"/>
      <c r="O341" s="55"/>
      <c r="P341" s="6"/>
      <c r="Q341" s="6"/>
      <c r="R341" s="7"/>
      <c r="S341" s="11"/>
    </row>
    <row r="342" spans="4:19" x14ac:dyDescent="0.25">
      <c r="D342" s="7"/>
      <c r="E342" s="7"/>
      <c r="H342" s="5"/>
      <c r="I342" s="5"/>
      <c r="K342" s="8"/>
      <c r="L342" s="8"/>
      <c r="M342" s="9"/>
      <c r="N342" s="10"/>
      <c r="O342" s="53"/>
      <c r="P342" s="6"/>
      <c r="Q342" s="6"/>
      <c r="R342" s="12"/>
      <c r="S342" s="16"/>
    </row>
    <row r="343" spans="4:19" x14ac:dyDescent="0.25">
      <c r="D343" s="12"/>
      <c r="E343" s="7"/>
      <c r="H343" s="5"/>
      <c r="I343" s="5"/>
      <c r="K343" s="13"/>
      <c r="L343" s="13"/>
      <c r="M343" s="14"/>
      <c r="N343" s="15"/>
      <c r="O343" s="55"/>
      <c r="P343" s="6"/>
      <c r="Q343" s="6"/>
      <c r="R343" s="7"/>
      <c r="S343" s="7"/>
    </row>
    <row r="344" spans="4:19" x14ac:dyDescent="0.25">
      <c r="D344" s="7"/>
      <c r="E344" s="7"/>
      <c r="H344" s="5"/>
      <c r="I344" s="5"/>
      <c r="K344" s="8"/>
      <c r="L344" s="8"/>
      <c r="M344" s="9"/>
      <c r="N344" s="10"/>
      <c r="O344" s="53"/>
      <c r="P344" s="6"/>
      <c r="Q344" s="6"/>
      <c r="R344" s="12"/>
      <c r="S344" s="16"/>
    </row>
    <row r="345" spans="4:19" x14ac:dyDescent="0.25">
      <c r="D345" s="12"/>
      <c r="E345" s="7"/>
      <c r="H345" s="5"/>
      <c r="I345" s="5"/>
      <c r="K345" s="13"/>
      <c r="L345" s="13"/>
      <c r="M345" s="14"/>
      <c r="N345" s="15"/>
      <c r="O345" s="55"/>
      <c r="P345" s="6"/>
      <c r="Q345" s="6"/>
      <c r="R345" s="7"/>
      <c r="S345" s="11"/>
    </row>
    <row r="346" spans="4:19" x14ac:dyDescent="0.25">
      <c r="D346" s="7"/>
      <c r="E346" s="7"/>
      <c r="H346" s="5"/>
      <c r="I346" s="5"/>
      <c r="K346" s="8"/>
      <c r="L346" s="8"/>
      <c r="M346" s="9"/>
      <c r="N346" s="10"/>
      <c r="O346" s="53"/>
      <c r="P346" s="6"/>
      <c r="Q346" s="6"/>
      <c r="R346" s="12"/>
      <c r="S346" s="16"/>
    </row>
    <row r="347" spans="4:19" x14ac:dyDescent="0.25">
      <c r="D347" s="12"/>
      <c r="E347" s="7"/>
      <c r="H347" s="5"/>
      <c r="I347" s="5"/>
      <c r="K347" s="13"/>
      <c r="L347" s="13"/>
      <c r="M347" s="14"/>
      <c r="N347" s="15"/>
      <c r="O347" s="55"/>
      <c r="P347" s="6"/>
      <c r="Q347" s="6"/>
      <c r="R347" s="7"/>
      <c r="S347" s="11"/>
    </row>
    <row r="348" spans="4:19" x14ac:dyDescent="0.25">
      <c r="D348" s="7"/>
      <c r="E348" s="7"/>
      <c r="H348" s="5"/>
      <c r="I348" s="5"/>
      <c r="K348" s="8"/>
      <c r="L348" s="8"/>
      <c r="M348" s="9"/>
      <c r="N348" s="10"/>
      <c r="O348" s="53"/>
      <c r="P348" s="6"/>
      <c r="Q348" s="6"/>
      <c r="R348" s="12"/>
      <c r="S348" s="16"/>
    </row>
    <row r="349" spans="4:19" x14ac:dyDescent="0.25">
      <c r="D349" s="12"/>
      <c r="E349" s="7"/>
      <c r="H349" s="5"/>
      <c r="I349" s="5"/>
      <c r="K349" s="13"/>
      <c r="L349" s="13"/>
      <c r="M349" s="14"/>
      <c r="N349" s="15"/>
      <c r="O349" s="55"/>
      <c r="P349" s="6"/>
      <c r="Q349" s="6"/>
      <c r="R349" s="7"/>
      <c r="S349" s="11"/>
    </row>
    <row r="350" spans="4:19" x14ac:dyDescent="0.25">
      <c r="D350" s="7"/>
      <c r="E350" s="7"/>
      <c r="H350" s="5"/>
      <c r="I350" s="5"/>
      <c r="K350" s="8"/>
      <c r="L350" s="8"/>
      <c r="M350" s="9"/>
      <c r="N350" s="10"/>
      <c r="O350" s="53"/>
      <c r="P350" s="6"/>
      <c r="Q350" s="6"/>
      <c r="R350" s="12"/>
      <c r="S350" s="16"/>
    </row>
    <row r="351" spans="4:19" x14ac:dyDescent="0.25">
      <c r="D351" s="12"/>
      <c r="E351" s="7"/>
      <c r="H351" s="5"/>
      <c r="I351" s="5"/>
      <c r="K351" s="13"/>
      <c r="L351" s="13"/>
      <c r="M351" s="14"/>
      <c r="N351" s="15"/>
      <c r="O351" s="55"/>
      <c r="P351" s="6"/>
      <c r="Q351" s="6"/>
      <c r="R351" s="7"/>
      <c r="S351" s="11"/>
    </row>
    <row r="352" spans="4:19" x14ac:dyDescent="0.25">
      <c r="D352" s="7"/>
      <c r="E352" s="7"/>
      <c r="H352" s="5"/>
      <c r="I352" s="5"/>
      <c r="K352" s="8"/>
      <c r="L352" s="8"/>
      <c r="M352" s="9"/>
      <c r="N352" s="10"/>
      <c r="O352" s="53"/>
      <c r="P352" s="6"/>
      <c r="Q352" s="6"/>
      <c r="R352" s="12"/>
      <c r="S352" s="16"/>
    </row>
    <row r="353" spans="4:19" x14ac:dyDescent="0.25">
      <c r="D353" s="12"/>
      <c r="E353" s="7"/>
      <c r="H353" s="5"/>
      <c r="I353" s="5"/>
      <c r="K353" s="13"/>
      <c r="L353" s="13"/>
      <c r="M353" s="14"/>
      <c r="N353" s="15"/>
      <c r="O353" s="55"/>
      <c r="P353" s="6"/>
      <c r="Q353" s="6"/>
      <c r="R353" s="7"/>
      <c r="S353" s="7"/>
    </row>
    <row r="354" spans="4:19" x14ac:dyDescent="0.25">
      <c r="D354" s="7"/>
      <c r="E354" s="7"/>
      <c r="H354" s="5"/>
      <c r="I354" s="5"/>
      <c r="K354" s="8"/>
      <c r="L354" s="8"/>
      <c r="M354" s="9"/>
      <c r="N354" s="10"/>
      <c r="O354" s="53"/>
      <c r="P354" s="6"/>
      <c r="Q354" s="6"/>
      <c r="R354" s="12"/>
      <c r="S354" s="16"/>
    </row>
    <row r="355" spans="4:19" x14ac:dyDescent="0.25">
      <c r="D355" s="12"/>
      <c r="E355" s="7"/>
      <c r="H355" s="5"/>
      <c r="I355" s="5"/>
      <c r="K355" s="13"/>
      <c r="L355" s="13"/>
      <c r="M355" s="14"/>
      <c r="N355" s="15"/>
      <c r="O355" s="55"/>
      <c r="P355" s="6"/>
      <c r="Q355" s="6"/>
      <c r="R355" s="7"/>
      <c r="S355" s="11"/>
    </row>
    <row r="356" spans="4:19" x14ac:dyDescent="0.25">
      <c r="D356" s="7"/>
      <c r="E356" s="7"/>
      <c r="H356" s="5"/>
      <c r="I356" s="5"/>
      <c r="K356" s="8"/>
      <c r="L356" s="8"/>
      <c r="M356" s="9"/>
      <c r="N356" s="10"/>
      <c r="O356" s="53"/>
      <c r="P356" s="6"/>
      <c r="Q356" s="6"/>
      <c r="R356" s="12"/>
      <c r="S356" s="16"/>
    </row>
    <row r="357" spans="4:19" x14ac:dyDescent="0.25">
      <c r="D357" s="12"/>
      <c r="E357" s="7"/>
      <c r="H357" s="5"/>
      <c r="I357" s="5"/>
      <c r="K357" s="13"/>
      <c r="L357" s="13"/>
      <c r="M357" s="14"/>
      <c r="N357" s="15"/>
      <c r="O357" s="55"/>
      <c r="P357" s="6"/>
      <c r="Q357" s="6"/>
      <c r="R357" s="7"/>
      <c r="S357" s="11"/>
    </row>
    <row r="358" spans="4:19" x14ac:dyDescent="0.25">
      <c r="D358" s="7"/>
      <c r="E358" s="7"/>
      <c r="H358" s="5"/>
      <c r="I358" s="5"/>
      <c r="K358" s="8"/>
      <c r="L358" s="8"/>
      <c r="M358" s="9"/>
      <c r="N358" s="10"/>
      <c r="O358" s="53"/>
      <c r="P358" s="6"/>
      <c r="Q358" s="6"/>
      <c r="R358" s="12"/>
      <c r="S358" s="16"/>
    </row>
    <row r="359" spans="4:19" x14ac:dyDescent="0.25">
      <c r="D359" s="12"/>
      <c r="E359" s="7"/>
      <c r="H359" s="5"/>
      <c r="I359" s="5"/>
      <c r="K359" s="13"/>
      <c r="L359" s="13"/>
      <c r="M359" s="14"/>
      <c r="N359" s="15"/>
      <c r="O359" s="55"/>
      <c r="P359" s="6"/>
      <c r="Q359" s="6"/>
      <c r="R359" s="7"/>
      <c r="S359" s="11"/>
    </row>
    <row r="360" spans="4:19" x14ac:dyDescent="0.25">
      <c r="D360" s="7"/>
      <c r="E360" s="7"/>
      <c r="H360" s="5"/>
      <c r="I360" s="5"/>
      <c r="K360" s="8"/>
      <c r="L360" s="8"/>
      <c r="M360" s="9"/>
      <c r="N360" s="10"/>
      <c r="O360" s="53"/>
      <c r="P360" s="6"/>
      <c r="Q360" s="6"/>
      <c r="R360" s="12"/>
      <c r="S360" s="16"/>
    </row>
    <row r="361" spans="4:19" x14ac:dyDescent="0.25">
      <c r="D361" s="12"/>
      <c r="E361" s="7"/>
      <c r="H361" s="5"/>
      <c r="I361" s="5"/>
      <c r="K361" s="13"/>
      <c r="L361" s="13"/>
      <c r="M361" s="14"/>
      <c r="N361" s="15"/>
      <c r="O361" s="55"/>
      <c r="P361" s="6"/>
      <c r="Q361" s="6"/>
      <c r="R361" s="7"/>
      <c r="S361" s="11"/>
    </row>
    <row r="362" spans="4:19" x14ac:dyDescent="0.25">
      <c r="D362" s="7"/>
      <c r="E362" s="7"/>
      <c r="H362" s="5"/>
      <c r="I362" s="5"/>
      <c r="K362" s="8"/>
      <c r="L362" s="8"/>
      <c r="M362" s="9"/>
      <c r="N362" s="10"/>
      <c r="O362" s="53"/>
      <c r="P362" s="6"/>
      <c r="Q362" s="6"/>
      <c r="R362" s="12"/>
      <c r="S362" s="16"/>
    </row>
    <row r="363" spans="4:19" x14ac:dyDescent="0.25">
      <c r="D363" s="12"/>
      <c r="E363" s="7"/>
      <c r="H363" s="5"/>
      <c r="I363" s="5"/>
      <c r="K363" s="13"/>
      <c r="L363" s="13"/>
      <c r="M363" s="14"/>
      <c r="N363" s="15"/>
      <c r="O363" s="55"/>
      <c r="P363" s="6"/>
      <c r="Q363" s="6"/>
      <c r="R363" s="7"/>
      <c r="S363" s="7"/>
    </row>
    <row r="364" spans="4:19" x14ac:dyDescent="0.25">
      <c r="D364" s="7"/>
      <c r="E364" s="7"/>
      <c r="H364" s="5"/>
      <c r="I364" s="5"/>
      <c r="K364" s="8"/>
      <c r="L364" s="8"/>
      <c r="M364" s="9"/>
      <c r="N364" s="10"/>
      <c r="O364" s="53"/>
      <c r="P364" s="6"/>
      <c r="Q364" s="6"/>
      <c r="R364" s="12"/>
      <c r="S364" s="12"/>
    </row>
    <row r="365" spans="4:19" x14ac:dyDescent="0.25">
      <c r="D365" s="12"/>
      <c r="E365" s="7"/>
      <c r="H365" s="5"/>
      <c r="I365" s="5"/>
      <c r="K365" s="13"/>
      <c r="L365" s="13"/>
      <c r="M365" s="14"/>
      <c r="N365" s="15"/>
      <c r="O365" s="55"/>
      <c r="P365" s="6"/>
      <c r="Q365" s="6"/>
      <c r="R365" s="7"/>
      <c r="S365" s="7"/>
    </row>
    <row r="366" spans="4:19" x14ac:dyDescent="0.25">
      <c r="D366" s="7"/>
      <c r="E366" s="7"/>
      <c r="H366" s="5"/>
      <c r="I366" s="5"/>
      <c r="K366" s="8"/>
      <c r="L366" s="8"/>
      <c r="M366" s="9"/>
      <c r="N366" s="10"/>
      <c r="O366" s="53"/>
      <c r="P366" s="6"/>
      <c r="Q366" s="6"/>
      <c r="R366" s="12"/>
      <c r="S366" s="16"/>
    </row>
    <row r="367" spans="4:19" x14ac:dyDescent="0.25">
      <c r="D367" s="12"/>
      <c r="E367" s="7"/>
      <c r="H367" s="5"/>
      <c r="I367" s="5"/>
      <c r="K367" s="13"/>
      <c r="L367" s="13"/>
      <c r="M367" s="14"/>
      <c r="N367" s="15"/>
      <c r="O367" s="55"/>
      <c r="P367" s="6"/>
      <c r="Q367" s="6"/>
      <c r="R367" s="7"/>
      <c r="S367" s="7"/>
    </row>
    <row r="368" spans="4:19" x14ac:dyDescent="0.25">
      <c r="D368" s="7"/>
      <c r="E368" s="7"/>
      <c r="H368" s="5"/>
      <c r="I368" s="5"/>
      <c r="K368" s="8"/>
      <c r="L368" s="8"/>
      <c r="M368" s="9"/>
      <c r="N368" s="10"/>
      <c r="O368" s="53"/>
      <c r="P368" s="6"/>
      <c r="Q368" s="6"/>
      <c r="R368" s="12"/>
      <c r="S368" s="16"/>
    </row>
    <row r="369" spans="4:19" x14ac:dyDescent="0.25">
      <c r="D369" s="12"/>
      <c r="E369" s="7"/>
      <c r="H369" s="5"/>
      <c r="I369" s="5"/>
      <c r="K369" s="13"/>
      <c r="L369" s="13"/>
      <c r="M369" s="14"/>
      <c r="N369" s="15"/>
      <c r="O369" s="55"/>
      <c r="P369" s="6"/>
      <c r="Q369" s="6"/>
      <c r="R369" s="7"/>
      <c r="S369" s="11"/>
    </row>
    <row r="370" spans="4:19" x14ac:dyDescent="0.25">
      <c r="D370" s="7"/>
      <c r="E370" s="7"/>
      <c r="H370" s="5"/>
      <c r="I370" s="5"/>
      <c r="K370" s="8"/>
      <c r="L370" s="8"/>
      <c r="M370" s="9"/>
      <c r="N370" s="10"/>
      <c r="O370" s="53"/>
      <c r="P370" s="6"/>
      <c r="Q370" s="6"/>
      <c r="R370" s="12"/>
      <c r="S370" s="16"/>
    </row>
    <row r="371" spans="4:19" x14ac:dyDescent="0.25">
      <c r="D371" s="12"/>
      <c r="E371" s="7"/>
      <c r="H371" s="5"/>
      <c r="I371" s="5"/>
      <c r="K371" s="13"/>
      <c r="L371" s="13"/>
      <c r="M371" s="14"/>
      <c r="N371" s="15"/>
      <c r="O371" s="55"/>
      <c r="P371" s="6"/>
      <c r="Q371" s="6"/>
      <c r="R371" s="7"/>
      <c r="S371" s="11"/>
    </row>
    <row r="372" spans="4:19" x14ac:dyDescent="0.25">
      <c r="D372" s="7"/>
      <c r="E372" s="7"/>
      <c r="H372" s="5"/>
      <c r="I372" s="5"/>
      <c r="K372" s="8"/>
      <c r="L372" s="8"/>
      <c r="M372" s="9"/>
      <c r="N372" s="10"/>
      <c r="O372" s="53"/>
      <c r="P372" s="6"/>
      <c r="Q372" s="6"/>
      <c r="R372" s="12"/>
      <c r="S372" s="16"/>
    </row>
    <row r="373" spans="4:19" x14ac:dyDescent="0.25">
      <c r="D373" s="12"/>
      <c r="E373" s="7"/>
      <c r="H373" s="5"/>
      <c r="I373" s="5"/>
      <c r="K373" s="13"/>
      <c r="L373" s="13"/>
      <c r="M373" s="14"/>
      <c r="N373" s="15"/>
      <c r="O373" s="55"/>
      <c r="P373" s="6"/>
      <c r="Q373" s="6"/>
      <c r="R373" s="7"/>
      <c r="S373" s="11"/>
    </row>
    <row r="374" spans="4:19" x14ac:dyDescent="0.25">
      <c r="D374" s="7"/>
      <c r="E374" s="7"/>
      <c r="H374" s="5"/>
      <c r="I374" s="5"/>
      <c r="K374" s="8"/>
      <c r="L374" s="8"/>
      <c r="M374" s="9"/>
      <c r="N374" s="10"/>
      <c r="O374" s="53"/>
      <c r="P374" s="6"/>
      <c r="Q374" s="6"/>
      <c r="R374" s="12"/>
      <c r="S374" s="16"/>
    </row>
    <row r="375" spans="4:19" x14ac:dyDescent="0.25">
      <c r="D375" s="12"/>
      <c r="E375" s="7"/>
      <c r="H375" s="5"/>
      <c r="I375" s="5"/>
      <c r="K375" s="13"/>
      <c r="L375" s="13"/>
      <c r="M375" s="14"/>
      <c r="N375" s="15"/>
      <c r="O375" s="55"/>
      <c r="P375" s="6"/>
      <c r="Q375" s="6"/>
      <c r="R375" s="7"/>
      <c r="S375" s="11"/>
    </row>
    <row r="376" spans="4:19" x14ac:dyDescent="0.25">
      <c r="D376" s="7"/>
      <c r="E376" s="7"/>
      <c r="H376" s="5"/>
      <c r="I376" s="5"/>
      <c r="K376" s="8"/>
      <c r="L376" s="8"/>
      <c r="M376" s="9"/>
      <c r="N376" s="10"/>
      <c r="O376" s="53"/>
      <c r="P376" s="6"/>
      <c r="Q376" s="6"/>
      <c r="R376" s="12"/>
      <c r="S376" s="16"/>
    </row>
    <row r="377" spans="4:19" x14ac:dyDescent="0.25">
      <c r="D377" s="12"/>
      <c r="E377" s="7"/>
      <c r="H377" s="5"/>
      <c r="I377" s="5"/>
      <c r="K377" s="13"/>
      <c r="L377" s="13"/>
      <c r="M377" s="14"/>
      <c r="N377" s="15"/>
      <c r="O377" s="55"/>
      <c r="P377" s="6"/>
      <c r="Q377" s="6"/>
      <c r="R377" s="7"/>
      <c r="S377" s="11"/>
    </row>
    <row r="378" spans="4:19" x14ac:dyDescent="0.25">
      <c r="D378" s="7"/>
      <c r="E378" s="7"/>
      <c r="H378" s="5"/>
      <c r="I378" s="5"/>
      <c r="K378" s="8"/>
      <c r="L378" s="8"/>
      <c r="M378" s="9"/>
      <c r="N378" s="10"/>
      <c r="O378" s="53"/>
      <c r="P378" s="6"/>
      <c r="Q378" s="6"/>
      <c r="R378" s="12"/>
      <c r="S378" s="16"/>
    </row>
    <row r="379" spans="4:19" x14ac:dyDescent="0.25">
      <c r="D379" s="12"/>
      <c r="E379" s="7"/>
      <c r="H379" s="5"/>
      <c r="I379" s="5"/>
      <c r="K379" s="13"/>
      <c r="L379" s="13"/>
      <c r="M379" s="14"/>
      <c r="N379" s="15"/>
      <c r="O379" s="55"/>
      <c r="P379" s="6"/>
      <c r="Q379" s="6"/>
      <c r="R379" s="7"/>
      <c r="S379" s="11"/>
    </row>
    <row r="380" spans="4:19" x14ac:dyDescent="0.25">
      <c r="D380" s="7"/>
      <c r="E380" s="7"/>
      <c r="H380" s="5"/>
      <c r="I380" s="5"/>
      <c r="K380" s="8"/>
      <c r="L380" s="8"/>
      <c r="M380" s="9"/>
      <c r="N380" s="10"/>
      <c r="O380" s="53"/>
      <c r="P380" s="6"/>
      <c r="Q380" s="6"/>
      <c r="R380" s="12"/>
      <c r="S380" s="16"/>
    </row>
    <row r="381" spans="4:19" x14ac:dyDescent="0.25">
      <c r="D381" s="12"/>
      <c r="E381" s="7"/>
      <c r="H381" s="5"/>
      <c r="I381" s="5"/>
      <c r="K381" s="13"/>
      <c r="L381" s="13"/>
      <c r="M381" s="14"/>
      <c r="N381" s="15"/>
      <c r="O381" s="55"/>
      <c r="P381" s="6"/>
      <c r="Q381" s="6"/>
      <c r="R381" s="7"/>
      <c r="S381" s="7"/>
    </row>
    <row r="382" spans="4:19" x14ac:dyDescent="0.25">
      <c r="D382" s="12"/>
      <c r="E382" s="7"/>
      <c r="H382" s="5"/>
      <c r="I382" s="5"/>
      <c r="K382" s="13"/>
      <c r="L382" s="13"/>
      <c r="M382" s="14"/>
      <c r="N382" s="15"/>
      <c r="O382" s="55"/>
      <c r="P382" s="6"/>
      <c r="Q382" s="6"/>
      <c r="R382" s="12"/>
      <c r="S382" s="12"/>
    </row>
    <row r="383" spans="4:19" x14ac:dyDescent="0.25">
      <c r="D383" s="7"/>
      <c r="E383" s="7"/>
      <c r="H383" s="5"/>
      <c r="I383" s="5"/>
      <c r="K383" s="8"/>
      <c r="L383" s="8"/>
      <c r="M383" s="9"/>
      <c r="N383" s="10"/>
      <c r="O383" s="53"/>
      <c r="P383" s="6"/>
      <c r="Q383" s="6"/>
      <c r="R383" s="7"/>
      <c r="S383" s="11"/>
    </row>
    <row r="384" spans="4:19" x14ac:dyDescent="0.25">
      <c r="D384" s="12"/>
      <c r="E384" s="7"/>
      <c r="H384" s="5"/>
      <c r="I384" s="5"/>
      <c r="K384" s="13"/>
      <c r="L384" s="13"/>
      <c r="M384" s="14"/>
      <c r="N384" s="15"/>
      <c r="O384" s="55"/>
      <c r="P384" s="6"/>
      <c r="Q384" s="6"/>
      <c r="R384" s="12"/>
      <c r="S384" s="16"/>
    </row>
    <row r="385" spans="4:19" x14ac:dyDescent="0.25">
      <c r="D385" s="7"/>
      <c r="E385" s="7"/>
      <c r="H385" s="5"/>
      <c r="I385" s="5"/>
      <c r="K385" s="8"/>
      <c r="L385" s="8"/>
      <c r="M385" s="9"/>
      <c r="N385" s="10"/>
      <c r="O385" s="53"/>
      <c r="P385" s="6"/>
      <c r="Q385" s="6"/>
      <c r="R385" s="7"/>
      <c r="S385" s="11"/>
    </row>
    <row r="386" spans="4:19" x14ac:dyDescent="0.25">
      <c r="D386" s="12"/>
      <c r="E386" s="7"/>
      <c r="H386" s="5"/>
      <c r="I386" s="5"/>
      <c r="K386" s="13"/>
      <c r="L386" s="13"/>
      <c r="M386" s="14"/>
      <c r="N386" s="15"/>
      <c r="O386" s="55"/>
      <c r="P386" s="6"/>
      <c r="Q386" s="6"/>
      <c r="R386" s="12"/>
      <c r="S386" s="16"/>
    </row>
    <row r="387" spans="4:19" x14ac:dyDescent="0.25">
      <c r="D387" s="7"/>
      <c r="E387" s="7"/>
      <c r="H387" s="5"/>
      <c r="I387" s="5"/>
      <c r="K387" s="8"/>
      <c r="L387" s="8"/>
      <c r="M387" s="9"/>
      <c r="N387" s="10"/>
      <c r="O387" s="53"/>
      <c r="P387" s="6"/>
      <c r="Q387" s="6"/>
      <c r="R387" s="7"/>
      <c r="S387" s="7"/>
    </row>
    <row r="388" spans="4:19" x14ac:dyDescent="0.25">
      <c r="D388" s="12"/>
      <c r="E388" s="7"/>
      <c r="H388" s="5"/>
      <c r="I388" s="5"/>
      <c r="K388" s="13"/>
      <c r="L388" s="13"/>
      <c r="M388" s="14"/>
      <c r="N388" s="15"/>
      <c r="O388" s="55"/>
      <c r="P388" s="6"/>
      <c r="Q388" s="6"/>
      <c r="R388" s="12"/>
      <c r="S388" s="16"/>
    </row>
    <row r="389" spans="4:19" x14ac:dyDescent="0.25">
      <c r="D389" s="7"/>
      <c r="E389" s="7"/>
      <c r="H389" s="5"/>
      <c r="I389" s="5"/>
      <c r="K389" s="8"/>
      <c r="L389" s="8"/>
      <c r="M389" s="9"/>
      <c r="N389" s="10"/>
      <c r="O389" s="53"/>
      <c r="P389" s="6"/>
      <c r="Q389" s="6"/>
      <c r="R389" s="7"/>
      <c r="S389" s="11"/>
    </row>
    <row r="390" spans="4:19" x14ac:dyDescent="0.25">
      <c r="D390" s="12"/>
      <c r="E390" s="7"/>
      <c r="H390" s="5"/>
      <c r="I390" s="5"/>
      <c r="K390" s="13"/>
      <c r="L390" s="13"/>
      <c r="M390" s="14"/>
      <c r="N390" s="15"/>
      <c r="O390" s="55"/>
      <c r="P390" s="6"/>
      <c r="Q390" s="6"/>
      <c r="R390" s="12"/>
      <c r="S390" s="12"/>
    </row>
    <row r="391" spans="4:19" x14ac:dyDescent="0.25">
      <c r="D391" s="7"/>
      <c r="E391" s="7"/>
      <c r="H391" s="5"/>
      <c r="I391" s="5"/>
      <c r="K391" s="8"/>
      <c r="L391" s="8"/>
      <c r="M391" s="9"/>
      <c r="N391" s="10"/>
      <c r="O391" s="53"/>
      <c r="P391" s="6"/>
      <c r="Q391" s="6"/>
      <c r="R391" s="7"/>
      <c r="S391" s="11"/>
    </row>
    <row r="392" spans="4:19" x14ac:dyDescent="0.25">
      <c r="D392" s="12"/>
      <c r="E392" s="7"/>
      <c r="H392" s="5"/>
      <c r="I392" s="5"/>
      <c r="K392" s="13"/>
      <c r="L392" s="13"/>
      <c r="M392" s="14"/>
      <c r="N392" s="15"/>
      <c r="O392" s="55"/>
      <c r="P392" s="6"/>
      <c r="Q392" s="6"/>
      <c r="R392" s="12"/>
      <c r="S392" s="12"/>
    </row>
    <row r="393" spans="4:19" x14ac:dyDescent="0.25">
      <c r="D393" s="7"/>
      <c r="E393" s="7"/>
      <c r="H393" s="5"/>
      <c r="I393" s="5"/>
      <c r="K393" s="8"/>
      <c r="L393" s="8"/>
      <c r="M393" s="9"/>
      <c r="N393" s="10"/>
      <c r="O393" s="53"/>
      <c r="P393" s="6"/>
      <c r="Q393" s="6"/>
      <c r="R393" s="7"/>
      <c r="S393" s="11"/>
    </row>
    <row r="394" spans="4:19" x14ac:dyDescent="0.25">
      <c r="D394" s="12"/>
      <c r="E394" s="7"/>
      <c r="H394" s="5"/>
      <c r="I394" s="5"/>
      <c r="K394" s="13"/>
      <c r="L394" s="13"/>
      <c r="M394" s="14"/>
      <c r="N394" s="15"/>
      <c r="O394" s="55"/>
      <c r="P394" s="6"/>
      <c r="Q394" s="6"/>
      <c r="R394" s="12"/>
      <c r="S394" s="16"/>
    </row>
    <row r="395" spans="4:19" x14ac:dyDescent="0.25">
      <c r="D395" s="7"/>
      <c r="E395" s="7"/>
      <c r="H395" s="5"/>
      <c r="I395" s="5"/>
      <c r="K395" s="8"/>
      <c r="L395" s="8"/>
      <c r="M395" s="9"/>
      <c r="N395" s="10"/>
      <c r="O395" s="53"/>
      <c r="P395" s="6"/>
      <c r="Q395" s="6"/>
      <c r="R395" s="7"/>
      <c r="S395" s="11"/>
    </row>
    <row r="396" spans="4:19" x14ac:dyDescent="0.25">
      <c r="D396" s="12"/>
      <c r="E396" s="7"/>
      <c r="H396" s="5"/>
      <c r="I396" s="5"/>
      <c r="K396" s="13"/>
      <c r="L396" s="13"/>
      <c r="M396" s="14"/>
      <c r="N396" s="15"/>
      <c r="O396" s="55"/>
      <c r="P396" s="6"/>
      <c r="Q396" s="6"/>
      <c r="R396" s="12"/>
      <c r="S396" s="16"/>
    </row>
    <row r="397" spans="4:19" x14ac:dyDescent="0.25">
      <c r="D397" s="7"/>
      <c r="E397" s="7"/>
      <c r="H397" s="5"/>
      <c r="I397" s="5"/>
      <c r="K397" s="8"/>
      <c r="L397" s="8"/>
      <c r="M397" s="9"/>
      <c r="N397" s="10"/>
      <c r="O397" s="53"/>
      <c r="P397" s="6"/>
      <c r="Q397" s="6"/>
      <c r="R397" s="7"/>
      <c r="S397" s="11"/>
    </row>
    <row r="398" spans="4:19" x14ac:dyDescent="0.25">
      <c r="D398" s="12"/>
      <c r="E398" s="7"/>
      <c r="H398" s="5"/>
      <c r="I398" s="5"/>
      <c r="K398" s="13"/>
      <c r="L398" s="13"/>
      <c r="M398" s="14"/>
      <c r="N398" s="15"/>
      <c r="O398" s="55"/>
      <c r="P398" s="6"/>
      <c r="Q398" s="6"/>
      <c r="R398" s="12"/>
      <c r="S398" s="16"/>
    </row>
    <row r="399" spans="4:19" x14ac:dyDescent="0.25">
      <c r="D399" s="7"/>
      <c r="E399" s="7"/>
      <c r="H399" s="5"/>
      <c r="I399" s="5"/>
      <c r="K399" s="8"/>
      <c r="L399" s="8"/>
      <c r="M399" s="9"/>
      <c r="N399" s="10"/>
      <c r="O399" s="53"/>
      <c r="P399" s="6"/>
      <c r="Q399" s="6"/>
      <c r="R399" s="7"/>
      <c r="S399" s="11"/>
    </row>
    <row r="400" spans="4:19" x14ac:dyDescent="0.25">
      <c r="D400" s="12"/>
      <c r="E400" s="7"/>
      <c r="H400" s="5"/>
      <c r="I400" s="5"/>
      <c r="K400" s="13"/>
      <c r="L400" s="13"/>
      <c r="M400" s="14"/>
      <c r="N400" s="15"/>
      <c r="O400" s="55"/>
      <c r="P400" s="6"/>
      <c r="Q400" s="6"/>
      <c r="R400" s="12"/>
      <c r="S400" s="12"/>
    </row>
    <row r="401" spans="4:19" x14ac:dyDescent="0.25">
      <c r="D401" s="7"/>
      <c r="E401" s="7"/>
      <c r="H401" s="5"/>
      <c r="I401" s="5"/>
      <c r="K401" s="8"/>
      <c r="L401" s="8"/>
      <c r="M401" s="9"/>
      <c r="N401" s="10"/>
      <c r="O401" s="53"/>
      <c r="P401" s="6"/>
      <c r="Q401" s="6"/>
      <c r="R401" s="7"/>
      <c r="S401" s="7"/>
    </row>
    <row r="402" spans="4:19" x14ac:dyDescent="0.25">
      <c r="D402" s="12"/>
      <c r="E402" s="7"/>
      <c r="H402" s="5"/>
      <c r="I402" s="5"/>
      <c r="K402" s="13"/>
      <c r="L402" s="13"/>
      <c r="M402" s="14"/>
      <c r="N402" s="15"/>
      <c r="O402" s="55"/>
      <c r="P402" s="6"/>
      <c r="Q402" s="6"/>
      <c r="R402" s="12"/>
      <c r="S402" s="16"/>
    </row>
    <row r="403" spans="4:19" x14ac:dyDescent="0.25">
      <c r="D403" s="7"/>
      <c r="E403" s="7"/>
      <c r="H403" s="5"/>
      <c r="I403" s="5"/>
      <c r="K403" s="8"/>
      <c r="L403" s="8"/>
      <c r="M403" s="9"/>
      <c r="N403" s="10"/>
      <c r="O403" s="53"/>
      <c r="P403" s="6"/>
      <c r="Q403" s="6"/>
      <c r="R403" s="7"/>
      <c r="S403" s="11"/>
    </row>
    <row r="404" spans="4:19" x14ac:dyDescent="0.25">
      <c r="D404" s="12"/>
      <c r="E404" s="7"/>
      <c r="H404" s="5"/>
      <c r="I404" s="5"/>
      <c r="K404" s="13"/>
      <c r="L404" s="13"/>
      <c r="M404" s="14"/>
      <c r="N404" s="15"/>
      <c r="O404" s="55"/>
      <c r="P404" s="6"/>
      <c r="Q404" s="6"/>
      <c r="R404" s="12"/>
      <c r="S404" s="12"/>
    </row>
    <row r="405" spans="4:19" x14ac:dyDescent="0.25">
      <c r="D405" s="7"/>
      <c r="E405" s="7"/>
      <c r="H405" s="5"/>
      <c r="I405" s="5"/>
      <c r="K405" s="8"/>
      <c r="L405" s="8"/>
      <c r="M405" s="9"/>
      <c r="N405" s="10"/>
      <c r="O405" s="53"/>
      <c r="P405" s="6"/>
      <c r="Q405" s="6"/>
      <c r="R405" s="7"/>
      <c r="S405" s="11"/>
    </row>
    <row r="406" spans="4:19" x14ac:dyDescent="0.25">
      <c r="D406" s="12"/>
      <c r="E406" s="7"/>
      <c r="H406" s="5"/>
      <c r="I406" s="5"/>
      <c r="K406" s="13"/>
      <c r="L406" s="13"/>
      <c r="M406" s="14"/>
      <c r="N406" s="15"/>
      <c r="O406" s="55"/>
      <c r="P406" s="6"/>
      <c r="Q406" s="6"/>
      <c r="R406" s="12"/>
      <c r="S406" s="16"/>
    </row>
    <row r="407" spans="4:19" x14ac:dyDescent="0.25">
      <c r="D407" s="7"/>
      <c r="E407" s="7"/>
      <c r="H407" s="5"/>
      <c r="I407" s="5"/>
      <c r="K407" s="8"/>
      <c r="L407" s="8"/>
      <c r="M407" s="9"/>
      <c r="N407" s="10"/>
      <c r="O407" s="53"/>
      <c r="P407" s="6"/>
      <c r="Q407" s="6"/>
      <c r="R407" s="7"/>
      <c r="S407" s="11"/>
    </row>
    <row r="408" spans="4:19" x14ac:dyDescent="0.25">
      <c r="D408" s="12"/>
      <c r="E408" s="7"/>
      <c r="H408" s="5"/>
      <c r="I408" s="5"/>
      <c r="K408" s="13"/>
      <c r="L408" s="13"/>
      <c r="M408" s="14"/>
      <c r="N408" s="15"/>
      <c r="O408" s="55"/>
      <c r="P408" s="6"/>
      <c r="Q408" s="6"/>
      <c r="R408" s="12"/>
      <c r="S408" s="16"/>
    </row>
    <row r="409" spans="4:19" x14ac:dyDescent="0.25">
      <c r="D409" s="7"/>
      <c r="E409" s="7"/>
      <c r="H409" s="5"/>
      <c r="I409" s="5"/>
      <c r="K409" s="8"/>
      <c r="L409" s="8"/>
      <c r="M409" s="9"/>
      <c r="N409" s="10"/>
      <c r="O409" s="53"/>
      <c r="P409" s="6"/>
      <c r="Q409" s="6"/>
      <c r="R409" s="7"/>
      <c r="S409" s="11"/>
    </row>
    <row r="410" spans="4:19" x14ac:dyDescent="0.25">
      <c r="D410" s="12"/>
      <c r="E410" s="7"/>
      <c r="H410" s="5"/>
      <c r="I410" s="5"/>
      <c r="K410" s="13"/>
      <c r="L410" s="13"/>
      <c r="M410" s="14"/>
      <c r="N410" s="15"/>
      <c r="O410" s="55"/>
      <c r="P410" s="6"/>
      <c r="Q410" s="6"/>
      <c r="R410" s="12"/>
      <c r="S410" s="16"/>
    </row>
    <row r="411" spans="4:19" x14ac:dyDescent="0.25">
      <c r="D411" s="7"/>
      <c r="E411" s="7"/>
      <c r="H411" s="5"/>
      <c r="I411" s="5"/>
      <c r="K411" s="8"/>
      <c r="L411" s="8"/>
      <c r="M411" s="9"/>
      <c r="N411" s="10"/>
      <c r="O411" s="53"/>
      <c r="P411" s="6"/>
      <c r="Q411" s="6"/>
      <c r="R411" s="7"/>
      <c r="S411" s="11"/>
    </row>
    <row r="412" spans="4:19" x14ac:dyDescent="0.25">
      <c r="D412" s="12"/>
      <c r="E412" s="7"/>
      <c r="H412" s="5"/>
      <c r="I412" s="5"/>
      <c r="K412" s="13"/>
      <c r="L412" s="13"/>
      <c r="M412" s="14"/>
      <c r="N412" s="15"/>
      <c r="O412" s="55"/>
      <c r="P412" s="6"/>
      <c r="Q412" s="6"/>
      <c r="R412" s="12"/>
      <c r="S412" s="16"/>
    </row>
    <row r="413" spans="4:19" x14ac:dyDescent="0.25">
      <c r="D413" s="7"/>
      <c r="E413" s="7"/>
      <c r="H413" s="5"/>
      <c r="I413" s="5"/>
      <c r="K413" s="8"/>
      <c r="L413" s="8"/>
      <c r="M413" s="9"/>
      <c r="N413" s="10"/>
      <c r="O413" s="53"/>
      <c r="P413" s="6"/>
      <c r="Q413" s="6"/>
      <c r="R413" s="7"/>
      <c r="S413" s="11"/>
    </row>
    <row r="414" spans="4:19" x14ac:dyDescent="0.25">
      <c r="D414" s="7"/>
      <c r="E414" s="7"/>
      <c r="H414" s="5"/>
      <c r="I414" s="5"/>
      <c r="K414" s="8"/>
      <c r="L414" s="8"/>
      <c r="M414" s="9"/>
      <c r="N414" s="10"/>
      <c r="O414" s="53"/>
      <c r="P414" s="6"/>
      <c r="Q414" s="6"/>
      <c r="R414" s="12"/>
      <c r="S414" s="16"/>
    </row>
    <row r="415" spans="4:19" x14ac:dyDescent="0.25">
      <c r="D415" s="21"/>
      <c r="E415" s="7"/>
      <c r="H415" s="5"/>
      <c r="I415" s="5"/>
      <c r="K415" s="13"/>
      <c r="L415" s="13"/>
      <c r="M415" s="14"/>
      <c r="N415" s="15"/>
      <c r="O415" s="55"/>
      <c r="P415" s="6"/>
      <c r="Q415" s="6"/>
      <c r="R415" s="7"/>
      <c r="S415" s="11"/>
    </row>
    <row r="416" spans="4:19" x14ac:dyDescent="0.25">
      <c r="D416" s="25"/>
      <c r="E416" s="7"/>
      <c r="H416" s="5"/>
      <c r="I416" s="5"/>
      <c r="K416" s="8"/>
      <c r="L416" s="8"/>
      <c r="M416" s="9"/>
      <c r="N416" s="10"/>
      <c r="O416" s="53"/>
      <c r="P416" s="6"/>
      <c r="Q416" s="6"/>
      <c r="R416" s="12"/>
      <c r="S416" s="12"/>
    </row>
    <row r="417" spans="4:19" x14ac:dyDescent="0.25">
      <c r="D417" s="27"/>
      <c r="E417" s="7"/>
      <c r="H417" s="5"/>
      <c r="I417" s="5"/>
      <c r="K417" s="13"/>
      <c r="L417" s="13"/>
      <c r="M417" s="14"/>
      <c r="N417" s="15"/>
      <c r="O417" s="55"/>
      <c r="P417" s="6"/>
      <c r="Q417" s="6"/>
      <c r="R417" s="7"/>
      <c r="S417" s="11"/>
    </row>
    <row r="418" spans="4:19" x14ac:dyDescent="0.25">
      <c r="D418" s="25"/>
      <c r="E418" s="7"/>
      <c r="H418" s="5"/>
      <c r="I418" s="5"/>
      <c r="K418" s="8"/>
      <c r="L418" s="8"/>
      <c r="M418" s="9"/>
      <c r="N418" s="10"/>
      <c r="O418" s="53"/>
      <c r="P418" s="6"/>
      <c r="Q418" s="6"/>
      <c r="R418" s="12"/>
      <c r="S418" s="16"/>
    </row>
    <row r="419" spans="4:19" x14ac:dyDescent="0.25">
      <c r="D419" s="21"/>
      <c r="E419" s="7"/>
      <c r="H419" s="5"/>
      <c r="I419" s="5"/>
      <c r="K419" s="13"/>
      <c r="L419" s="13"/>
      <c r="M419" s="14"/>
      <c r="N419" s="15"/>
      <c r="O419" s="55"/>
      <c r="P419" s="6"/>
      <c r="Q419" s="6"/>
      <c r="R419" s="7"/>
      <c r="S419" s="11"/>
    </row>
    <row r="420" spans="4:19" x14ac:dyDescent="0.25">
      <c r="D420" s="7"/>
      <c r="E420" s="7"/>
      <c r="H420" s="5"/>
      <c r="I420" s="5"/>
      <c r="K420" s="8"/>
      <c r="L420" s="8"/>
      <c r="M420" s="9"/>
      <c r="N420" s="10"/>
      <c r="O420" s="53"/>
      <c r="P420" s="6"/>
      <c r="Q420" s="6"/>
      <c r="R420" s="12"/>
      <c r="S420" s="12"/>
    </row>
    <row r="421" spans="4:19" x14ac:dyDescent="0.25">
      <c r="D421" s="27"/>
      <c r="E421" s="7"/>
      <c r="H421" s="5"/>
      <c r="I421" s="5"/>
      <c r="K421" s="13"/>
      <c r="L421" s="13"/>
      <c r="M421" s="14"/>
      <c r="N421" s="15"/>
      <c r="O421" s="55"/>
      <c r="P421" s="6"/>
      <c r="Q421" s="6"/>
      <c r="R421" s="7"/>
      <c r="S421" s="7"/>
    </row>
    <row r="422" spans="4:19" x14ac:dyDescent="0.25">
      <c r="D422" s="23"/>
      <c r="E422" s="7"/>
      <c r="H422" s="5"/>
      <c r="I422" s="5"/>
      <c r="K422" s="8"/>
      <c r="L422" s="8"/>
      <c r="M422" s="9"/>
      <c r="N422" s="10"/>
      <c r="O422" s="53"/>
      <c r="P422" s="6"/>
      <c r="Q422" s="6"/>
      <c r="R422" s="12"/>
      <c r="S422" s="16"/>
    </row>
    <row r="423" spans="4:19" x14ac:dyDescent="0.25">
      <c r="D423" s="27"/>
      <c r="E423" s="7"/>
      <c r="H423" s="5"/>
      <c r="I423" s="5"/>
      <c r="K423" s="13"/>
      <c r="L423" s="13"/>
      <c r="M423" s="14"/>
      <c r="N423" s="15"/>
      <c r="O423" s="55"/>
      <c r="P423" s="6"/>
      <c r="Q423" s="6"/>
      <c r="R423" s="7"/>
      <c r="S423" s="11"/>
    </row>
    <row r="424" spans="4:19" x14ac:dyDescent="0.25">
      <c r="D424" s="25"/>
      <c r="E424" s="7"/>
      <c r="H424" s="5"/>
      <c r="I424" s="5"/>
      <c r="K424" s="8"/>
      <c r="L424" s="8"/>
      <c r="M424" s="9"/>
      <c r="N424" s="10"/>
      <c r="O424" s="53"/>
      <c r="P424" s="6"/>
      <c r="Q424" s="6"/>
      <c r="R424" s="12"/>
      <c r="S424" s="16"/>
    </row>
    <row r="425" spans="4:19" x14ac:dyDescent="0.25">
      <c r="D425" s="27"/>
      <c r="E425" s="7"/>
      <c r="H425" s="5"/>
      <c r="I425" s="5"/>
      <c r="K425" s="13"/>
      <c r="L425" s="13"/>
      <c r="M425" s="14"/>
      <c r="N425" s="15"/>
      <c r="O425" s="55"/>
      <c r="P425" s="6"/>
      <c r="Q425" s="6"/>
      <c r="R425" s="7"/>
      <c r="S425" s="7"/>
    </row>
    <row r="426" spans="4:19" x14ac:dyDescent="0.25">
      <c r="D426" s="23"/>
      <c r="E426" s="7"/>
      <c r="H426" s="5"/>
      <c r="I426" s="5"/>
      <c r="K426" s="8"/>
      <c r="L426" s="8"/>
      <c r="M426" s="9"/>
      <c r="N426" s="10"/>
      <c r="O426" s="53"/>
      <c r="P426" s="6"/>
      <c r="Q426" s="6"/>
      <c r="R426" s="12"/>
      <c r="S426" s="12"/>
    </row>
    <row r="427" spans="4:19" x14ac:dyDescent="0.25">
      <c r="D427" s="27"/>
      <c r="E427" s="7"/>
      <c r="H427" s="5"/>
      <c r="I427" s="5"/>
      <c r="K427" s="13"/>
      <c r="L427" s="13"/>
      <c r="M427" s="14"/>
      <c r="N427" s="15"/>
      <c r="O427" s="55"/>
      <c r="P427" s="6"/>
      <c r="Q427" s="6"/>
      <c r="R427" s="7"/>
      <c r="S427" s="11"/>
    </row>
    <row r="428" spans="4:19" x14ac:dyDescent="0.25">
      <c r="D428" s="25"/>
      <c r="E428" s="7"/>
      <c r="H428" s="5"/>
      <c r="I428" s="5"/>
      <c r="K428" s="8"/>
      <c r="L428" s="8"/>
      <c r="M428" s="9"/>
      <c r="N428" s="10"/>
      <c r="O428" s="53"/>
      <c r="P428" s="6"/>
      <c r="Q428" s="6"/>
      <c r="R428" s="12"/>
      <c r="S428" s="16"/>
    </row>
    <row r="429" spans="4:19" x14ac:dyDescent="0.25">
      <c r="D429" s="27"/>
      <c r="E429" s="7"/>
      <c r="H429" s="5"/>
      <c r="I429" s="5"/>
      <c r="K429" s="13"/>
      <c r="L429" s="13"/>
      <c r="M429" s="14"/>
      <c r="N429" s="15"/>
      <c r="O429" s="55"/>
      <c r="P429" s="6"/>
      <c r="Q429" s="6"/>
      <c r="R429" s="7"/>
      <c r="S429" s="7"/>
    </row>
    <row r="430" spans="4:19" x14ac:dyDescent="0.25">
      <c r="D430" s="25"/>
      <c r="E430" s="7"/>
      <c r="H430" s="5"/>
      <c r="I430" s="5"/>
      <c r="K430" s="8"/>
      <c r="L430" s="8"/>
      <c r="M430" s="9"/>
      <c r="N430" s="10"/>
      <c r="O430" s="53"/>
      <c r="P430" s="6"/>
      <c r="Q430" s="6"/>
      <c r="R430" s="12"/>
      <c r="S430" s="16"/>
    </row>
    <row r="431" spans="4:19" x14ac:dyDescent="0.25">
      <c r="D431" s="27"/>
      <c r="E431" s="7"/>
      <c r="H431" s="5"/>
      <c r="I431" s="5"/>
      <c r="K431" s="13"/>
      <c r="L431" s="13"/>
      <c r="M431" s="14"/>
      <c r="N431" s="15"/>
      <c r="O431" s="55"/>
      <c r="P431" s="6"/>
      <c r="Q431" s="6"/>
      <c r="R431" s="7"/>
      <c r="S431" s="11"/>
    </row>
    <row r="432" spans="4:19" x14ac:dyDescent="0.25">
      <c r="D432" s="25"/>
      <c r="E432" s="7"/>
      <c r="H432" s="5"/>
      <c r="I432" s="5"/>
      <c r="K432" s="8"/>
      <c r="L432" s="8"/>
      <c r="M432" s="9"/>
      <c r="N432" s="10"/>
      <c r="O432" s="53"/>
      <c r="P432" s="6"/>
      <c r="Q432" s="6"/>
      <c r="R432" s="12"/>
      <c r="S432" s="12"/>
    </row>
    <row r="433" spans="4:19" x14ac:dyDescent="0.25">
      <c r="D433" s="27"/>
      <c r="E433" s="7"/>
      <c r="H433" s="5"/>
      <c r="I433" s="5"/>
      <c r="K433" s="13"/>
      <c r="L433" s="13"/>
      <c r="M433" s="14"/>
      <c r="N433" s="15"/>
      <c r="O433" s="55"/>
      <c r="P433" s="6"/>
      <c r="Q433" s="6"/>
      <c r="R433" s="7"/>
      <c r="S433" s="11"/>
    </row>
    <row r="434" spans="4:19" x14ac:dyDescent="0.25">
      <c r="D434" s="25"/>
      <c r="E434" s="7"/>
      <c r="H434" s="5"/>
      <c r="I434" s="5"/>
      <c r="K434" s="8"/>
      <c r="L434" s="8"/>
      <c r="M434" s="9"/>
      <c r="N434" s="10"/>
      <c r="O434" s="53"/>
      <c r="P434" s="6"/>
      <c r="Q434" s="6"/>
      <c r="R434" s="12"/>
      <c r="S434" s="16"/>
    </row>
    <row r="435" spans="4:19" x14ac:dyDescent="0.25">
      <c r="D435" s="12"/>
      <c r="E435" s="7"/>
      <c r="H435" s="5"/>
      <c r="I435" s="5"/>
      <c r="K435" s="13"/>
      <c r="L435" s="13"/>
      <c r="M435" s="14"/>
      <c r="N435" s="15"/>
      <c r="O435" s="55"/>
      <c r="P435" s="6"/>
      <c r="Q435" s="6"/>
      <c r="R435" s="7"/>
      <c r="S435" s="11"/>
    </row>
    <row r="436" spans="4:19" x14ac:dyDescent="0.25">
      <c r="D436" s="25"/>
      <c r="E436" s="7"/>
      <c r="H436" s="5"/>
      <c r="I436" s="5"/>
      <c r="K436" s="8"/>
      <c r="L436" s="8"/>
      <c r="M436" s="9"/>
      <c r="N436" s="10"/>
      <c r="O436" s="53"/>
      <c r="P436" s="6"/>
      <c r="Q436" s="6"/>
      <c r="R436" s="12"/>
      <c r="S436" s="12"/>
    </row>
    <row r="437" spans="4:19" x14ac:dyDescent="0.25">
      <c r="D437" s="21"/>
      <c r="E437" s="7"/>
      <c r="H437" s="5"/>
      <c r="I437" s="5"/>
      <c r="K437" s="13"/>
      <c r="L437" s="13"/>
      <c r="M437" s="14"/>
      <c r="N437" s="15"/>
      <c r="O437" s="55"/>
      <c r="P437" s="6"/>
      <c r="Q437" s="6"/>
      <c r="R437" s="7"/>
      <c r="S437" s="7"/>
    </row>
    <row r="438" spans="4:19" x14ac:dyDescent="0.25">
      <c r="D438" s="25"/>
      <c r="E438" s="7"/>
      <c r="H438" s="5"/>
      <c r="I438" s="5"/>
      <c r="K438" s="8"/>
      <c r="L438" s="8"/>
      <c r="M438" s="9"/>
      <c r="N438" s="10"/>
      <c r="O438" s="53"/>
      <c r="P438" s="6"/>
      <c r="Q438" s="6"/>
      <c r="R438" s="12"/>
      <c r="S438" s="12"/>
    </row>
    <row r="439" spans="4:19" x14ac:dyDescent="0.25">
      <c r="D439" s="12"/>
      <c r="E439" s="7"/>
      <c r="H439" s="5"/>
      <c r="I439" s="5"/>
      <c r="K439" s="13"/>
      <c r="L439" s="13"/>
      <c r="M439" s="14"/>
      <c r="N439" s="15"/>
      <c r="O439" s="55"/>
      <c r="P439" s="6"/>
      <c r="Q439" s="6"/>
      <c r="R439" s="7"/>
      <c r="S439" s="11"/>
    </row>
    <row r="440" spans="4:19" x14ac:dyDescent="0.25">
      <c r="D440" s="25"/>
      <c r="E440" s="7"/>
      <c r="H440" s="5"/>
      <c r="I440" s="5"/>
      <c r="K440" s="8"/>
      <c r="L440" s="8"/>
      <c r="M440" s="9"/>
      <c r="N440" s="10"/>
      <c r="O440" s="53"/>
      <c r="P440" s="6"/>
      <c r="Q440" s="6"/>
      <c r="R440" s="12"/>
      <c r="S440" s="16"/>
    </row>
    <row r="441" spans="4:19" x14ac:dyDescent="0.25">
      <c r="D441" s="12"/>
      <c r="E441" s="7"/>
      <c r="H441" s="5"/>
      <c r="I441" s="5"/>
      <c r="K441" s="13"/>
      <c r="L441" s="13"/>
      <c r="M441" s="14"/>
      <c r="N441" s="15"/>
      <c r="O441" s="55"/>
      <c r="P441" s="6"/>
      <c r="Q441" s="6"/>
      <c r="R441" s="7"/>
      <c r="S441" s="7"/>
    </row>
    <row r="442" spans="4:19" x14ac:dyDescent="0.25">
      <c r="D442" s="25"/>
      <c r="E442" s="7"/>
      <c r="H442" s="5"/>
      <c r="I442" s="5"/>
      <c r="K442" s="8"/>
      <c r="L442" s="8"/>
      <c r="M442" s="9"/>
      <c r="N442" s="10"/>
      <c r="O442" s="53"/>
      <c r="P442" s="6"/>
      <c r="Q442" s="6"/>
      <c r="R442" s="12"/>
      <c r="S442" s="16"/>
    </row>
    <row r="443" spans="4:19" x14ac:dyDescent="0.25">
      <c r="D443" s="12"/>
      <c r="E443" s="7"/>
      <c r="H443" s="5"/>
      <c r="I443" s="5"/>
      <c r="K443" s="13"/>
      <c r="L443" s="13"/>
      <c r="M443" s="14"/>
      <c r="N443" s="15"/>
      <c r="O443" s="55"/>
      <c r="P443" s="6"/>
      <c r="Q443" s="6"/>
      <c r="R443" s="7"/>
      <c r="S443" s="11"/>
    </row>
    <row r="444" spans="4:19" x14ac:dyDescent="0.25">
      <c r="D444" s="27"/>
      <c r="E444" s="7"/>
      <c r="H444" s="5"/>
      <c r="I444" s="5"/>
      <c r="K444" s="13"/>
      <c r="L444" s="13"/>
      <c r="M444" s="14"/>
      <c r="N444" s="15"/>
      <c r="O444" s="55"/>
      <c r="P444" s="6"/>
      <c r="Q444" s="6"/>
      <c r="R444" s="12"/>
      <c r="S444" s="12"/>
    </row>
    <row r="445" spans="4:19" x14ac:dyDescent="0.25">
      <c r="D445" s="7"/>
      <c r="E445" s="7"/>
      <c r="H445" s="5"/>
      <c r="I445" s="5"/>
      <c r="K445" s="8"/>
      <c r="L445" s="8"/>
      <c r="M445" s="9"/>
      <c r="N445" s="10"/>
      <c r="O445" s="53"/>
      <c r="P445" s="6"/>
      <c r="Q445" s="6"/>
      <c r="R445" s="7"/>
      <c r="S445" s="7"/>
    </row>
    <row r="446" spans="4:19" x14ac:dyDescent="0.25">
      <c r="D446" s="27"/>
      <c r="E446" s="7"/>
      <c r="H446" s="5"/>
      <c r="I446" s="5"/>
      <c r="K446" s="13"/>
      <c r="L446" s="13"/>
      <c r="M446" s="14"/>
      <c r="N446" s="15"/>
      <c r="O446" s="55"/>
      <c r="P446" s="6"/>
      <c r="Q446" s="6"/>
      <c r="R446" s="12"/>
      <c r="S446" s="12"/>
    </row>
    <row r="447" spans="4:19" x14ac:dyDescent="0.25">
      <c r="D447" s="25"/>
      <c r="E447" s="7"/>
      <c r="H447" s="5"/>
      <c r="I447" s="5"/>
      <c r="K447" s="8"/>
      <c r="L447" s="8"/>
      <c r="M447" s="9"/>
      <c r="N447" s="10"/>
      <c r="O447" s="53"/>
      <c r="P447" s="6"/>
      <c r="Q447" s="6"/>
      <c r="R447" s="7"/>
      <c r="S447" s="11"/>
    </row>
    <row r="448" spans="4:19" x14ac:dyDescent="0.25">
      <c r="D448" s="27"/>
      <c r="E448" s="7"/>
      <c r="H448" s="5"/>
      <c r="I448" s="5"/>
      <c r="K448" s="13"/>
      <c r="L448" s="13"/>
      <c r="M448" s="14"/>
      <c r="N448" s="15"/>
      <c r="O448" s="55"/>
      <c r="P448" s="6"/>
      <c r="Q448" s="6"/>
      <c r="R448" s="12"/>
      <c r="S448" s="12"/>
    </row>
    <row r="449" spans="4:19" x14ac:dyDescent="0.25">
      <c r="D449" s="7"/>
      <c r="E449" s="7"/>
      <c r="H449" s="5"/>
      <c r="I449" s="5"/>
      <c r="K449" s="8"/>
      <c r="L449" s="8"/>
      <c r="M449" s="9"/>
      <c r="N449" s="10"/>
      <c r="O449" s="53"/>
      <c r="P449" s="6"/>
      <c r="Q449" s="6"/>
      <c r="R449" s="7"/>
      <c r="S449" s="7"/>
    </row>
    <row r="450" spans="4:19" x14ac:dyDescent="0.25">
      <c r="D450" s="12"/>
      <c r="E450" s="7"/>
      <c r="H450" s="5"/>
      <c r="I450" s="5"/>
      <c r="K450" s="13"/>
      <c r="L450" s="13"/>
      <c r="M450" s="14"/>
      <c r="N450" s="15"/>
      <c r="O450" s="55"/>
      <c r="P450" s="6"/>
      <c r="Q450" s="6"/>
      <c r="R450" s="12"/>
      <c r="S450" s="12"/>
    </row>
    <row r="451" spans="4:19" x14ac:dyDescent="0.25">
      <c r="D451" s="25"/>
      <c r="E451" s="7"/>
      <c r="H451" s="5"/>
      <c r="I451" s="5"/>
      <c r="K451" s="8"/>
      <c r="L451" s="8"/>
      <c r="M451" s="9"/>
      <c r="N451" s="10"/>
      <c r="O451" s="53"/>
      <c r="P451" s="6"/>
      <c r="Q451" s="6"/>
      <c r="R451" s="7"/>
      <c r="S451" s="11"/>
    </row>
    <row r="452" spans="4:19" x14ac:dyDescent="0.25">
      <c r="D452" s="27"/>
      <c r="E452" s="7"/>
      <c r="H452" s="5"/>
      <c r="I452" s="5"/>
      <c r="K452" s="13"/>
      <c r="L452" s="13"/>
      <c r="M452" s="14"/>
      <c r="N452" s="15"/>
      <c r="O452" s="55"/>
      <c r="P452" s="6"/>
      <c r="Q452" s="6"/>
      <c r="R452" s="12"/>
      <c r="S452" s="12"/>
    </row>
    <row r="453" spans="4:19" x14ac:dyDescent="0.25">
      <c r="D453" s="7"/>
      <c r="E453" s="7"/>
      <c r="H453" s="5"/>
      <c r="I453" s="5"/>
      <c r="K453" s="8"/>
      <c r="L453" s="8"/>
      <c r="M453" s="9"/>
      <c r="N453" s="10"/>
      <c r="O453" s="53"/>
      <c r="P453" s="6"/>
      <c r="Q453" s="6"/>
      <c r="R453" s="7"/>
      <c r="S453" s="7"/>
    </row>
    <row r="454" spans="4:19" x14ac:dyDescent="0.25">
      <c r="D454" s="27"/>
      <c r="E454" s="7"/>
      <c r="H454" s="5"/>
      <c r="I454" s="5"/>
      <c r="K454" s="13"/>
      <c r="L454" s="13"/>
      <c r="M454" s="14"/>
      <c r="N454" s="15"/>
      <c r="O454" s="55"/>
      <c r="P454" s="6"/>
      <c r="Q454" s="6"/>
      <c r="R454" s="12"/>
      <c r="S454" s="12"/>
    </row>
    <row r="455" spans="4:19" x14ac:dyDescent="0.25">
      <c r="D455" s="25"/>
      <c r="E455" s="7"/>
      <c r="H455" s="5"/>
      <c r="I455" s="5"/>
      <c r="K455" s="8"/>
      <c r="L455" s="8"/>
      <c r="M455" s="9"/>
      <c r="N455" s="10"/>
      <c r="O455" s="53"/>
      <c r="P455" s="6"/>
      <c r="Q455" s="6"/>
      <c r="R455" s="7"/>
      <c r="S455" s="7"/>
    </row>
    <row r="456" spans="4:19" x14ac:dyDescent="0.25">
      <c r="D456" s="12"/>
      <c r="E456" s="7"/>
      <c r="H456" s="5"/>
      <c r="I456" s="5"/>
      <c r="K456" s="13"/>
      <c r="L456" s="13"/>
      <c r="M456" s="14"/>
      <c r="N456" s="15"/>
      <c r="O456" s="55"/>
      <c r="P456" s="6"/>
      <c r="Q456" s="6"/>
      <c r="R456" s="12"/>
      <c r="S456" s="12"/>
    </row>
    <row r="457" spans="4:19" x14ac:dyDescent="0.25">
      <c r="D457" s="25"/>
      <c r="E457" s="7"/>
      <c r="H457" s="5"/>
      <c r="I457" s="5"/>
      <c r="K457" s="8"/>
      <c r="L457" s="8"/>
      <c r="M457" s="9"/>
      <c r="N457" s="10"/>
      <c r="O457" s="53"/>
      <c r="P457" s="6"/>
      <c r="Q457" s="6"/>
      <c r="R457" s="7"/>
      <c r="S457" s="11"/>
    </row>
    <row r="458" spans="4:19" x14ac:dyDescent="0.25">
      <c r="D458" s="27"/>
      <c r="E458" s="7"/>
      <c r="H458" s="5"/>
      <c r="I458" s="5"/>
      <c r="K458" s="13"/>
      <c r="L458" s="13"/>
      <c r="M458" s="14"/>
      <c r="N458" s="15"/>
      <c r="O458" s="55"/>
      <c r="P458" s="6"/>
      <c r="Q458" s="6"/>
      <c r="R458" s="12"/>
      <c r="S458" s="12"/>
    </row>
    <row r="459" spans="4:19" x14ac:dyDescent="0.25">
      <c r="D459" s="25"/>
      <c r="E459" s="7"/>
      <c r="H459" s="5"/>
      <c r="I459" s="5"/>
      <c r="K459" s="8"/>
      <c r="L459" s="8"/>
      <c r="M459" s="9"/>
      <c r="N459" s="10"/>
      <c r="O459" s="53"/>
      <c r="P459" s="6"/>
      <c r="Q459" s="6"/>
      <c r="R459" s="7"/>
      <c r="S459" s="7"/>
    </row>
    <row r="460" spans="4:19" x14ac:dyDescent="0.25">
      <c r="D460" s="27"/>
      <c r="E460" s="7"/>
      <c r="H460" s="5"/>
      <c r="I460" s="5"/>
      <c r="K460" s="13"/>
      <c r="L460" s="13"/>
      <c r="M460" s="14"/>
      <c r="N460" s="15"/>
      <c r="O460" s="55"/>
      <c r="P460" s="6"/>
      <c r="Q460" s="6"/>
      <c r="R460" s="12"/>
      <c r="S460" s="12"/>
    </row>
    <row r="461" spans="4:19" x14ac:dyDescent="0.25">
      <c r="D461" s="7"/>
      <c r="E461" s="7"/>
      <c r="H461" s="5"/>
      <c r="I461" s="5"/>
      <c r="K461" s="8"/>
      <c r="L461" s="8"/>
      <c r="M461" s="9"/>
      <c r="N461" s="10"/>
      <c r="O461" s="53"/>
      <c r="P461" s="6"/>
      <c r="Q461" s="6"/>
      <c r="R461" s="7"/>
      <c r="S461" s="11"/>
    </row>
    <row r="462" spans="4:19" x14ac:dyDescent="0.25">
      <c r="D462" s="25"/>
      <c r="E462" s="7"/>
      <c r="H462" s="5"/>
      <c r="I462" s="5"/>
      <c r="K462" s="8"/>
      <c r="L462" s="8"/>
      <c r="M462" s="9"/>
      <c r="N462" s="10"/>
      <c r="O462" s="53"/>
      <c r="P462" s="6"/>
      <c r="Q462" s="6"/>
      <c r="R462" s="12"/>
      <c r="S462" s="12"/>
    </row>
    <row r="463" spans="4:19" x14ac:dyDescent="0.25">
      <c r="D463" s="27"/>
      <c r="E463" s="7"/>
      <c r="H463" s="5"/>
      <c r="I463" s="5"/>
      <c r="K463" s="13"/>
      <c r="L463" s="13"/>
      <c r="M463" s="14"/>
      <c r="N463" s="15"/>
      <c r="O463" s="55"/>
      <c r="P463" s="6"/>
      <c r="Q463" s="6"/>
      <c r="R463" s="7"/>
      <c r="S463" s="17"/>
    </row>
    <row r="464" spans="4:19" x14ac:dyDescent="0.25">
      <c r="D464" s="25"/>
      <c r="E464" s="7"/>
      <c r="H464" s="5"/>
      <c r="I464" s="5"/>
      <c r="K464" s="8"/>
      <c r="L464" s="8"/>
      <c r="M464" s="9"/>
      <c r="N464" s="10"/>
      <c r="O464" s="53"/>
      <c r="P464" s="6"/>
      <c r="Q464" s="6"/>
      <c r="R464" s="12"/>
      <c r="S464" s="12"/>
    </row>
    <row r="465" spans="4:19" x14ac:dyDescent="0.25">
      <c r="D465" s="12"/>
      <c r="E465" s="7"/>
      <c r="H465" s="5"/>
      <c r="I465" s="5"/>
      <c r="K465" s="13"/>
      <c r="L465" s="13"/>
      <c r="M465" s="14"/>
      <c r="N465" s="15"/>
      <c r="O465" s="55"/>
      <c r="P465" s="6"/>
      <c r="Q465" s="6"/>
      <c r="R465" s="7"/>
      <c r="S465" s="17"/>
    </row>
    <row r="466" spans="4:19" x14ac:dyDescent="0.25">
      <c r="D466" s="25"/>
      <c r="E466" s="7"/>
      <c r="H466" s="5"/>
      <c r="I466" s="5"/>
      <c r="K466" s="8"/>
      <c r="L466" s="8"/>
      <c r="M466" s="9"/>
      <c r="N466" s="10"/>
      <c r="O466" s="53"/>
      <c r="P466" s="6"/>
      <c r="Q466" s="6"/>
      <c r="R466" s="12"/>
      <c r="S466" s="12"/>
    </row>
    <row r="467" spans="4:19" x14ac:dyDescent="0.25">
      <c r="D467" s="12"/>
      <c r="E467" s="7"/>
      <c r="H467" s="5"/>
      <c r="I467" s="5"/>
      <c r="K467" s="13"/>
      <c r="L467" s="13"/>
      <c r="M467" s="14"/>
      <c r="N467" s="15"/>
      <c r="O467" s="55"/>
      <c r="P467" s="6"/>
      <c r="Q467" s="6"/>
      <c r="R467" s="7"/>
      <c r="S467" s="17"/>
    </row>
    <row r="468" spans="4:19" x14ac:dyDescent="0.25">
      <c r="D468" s="7"/>
      <c r="E468" s="7"/>
      <c r="H468" s="5"/>
      <c r="I468" s="5"/>
      <c r="K468" s="8"/>
      <c r="L468" s="8"/>
      <c r="M468" s="9"/>
      <c r="N468" s="10"/>
      <c r="O468" s="53"/>
      <c r="P468" s="6"/>
      <c r="Q468" s="6"/>
      <c r="R468" s="7"/>
      <c r="S468" s="17"/>
    </row>
    <row r="469" spans="4:19" x14ac:dyDescent="0.25">
      <c r="D469" s="27"/>
      <c r="E469" s="7"/>
      <c r="H469" s="5"/>
      <c r="I469" s="5"/>
      <c r="K469" s="13"/>
      <c r="L469" s="13"/>
      <c r="M469" s="14"/>
      <c r="N469" s="15"/>
      <c r="O469" s="55"/>
      <c r="P469" s="6"/>
      <c r="Q469" s="6"/>
      <c r="R469" s="7"/>
      <c r="S469" s="17"/>
    </row>
    <row r="470" spans="4:19" x14ac:dyDescent="0.25">
      <c r="D470" s="7"/>
      <c r="E470" s="7"/>
      <c r="H470" s="5"/>
      <c r="I470" s="5"/>
      <c r="K470" s="8"/>
      <c r="L470" s="8"/>
      <c r="M470" s="9"/>
      <c r="N470" s="10"/>
      <c r="O470" s="53"/>
      <c r="P470" s="6"/>
      <c r="Q470" s="6"/>
      <c r="R470" s="12"/>
      <c r="S470" s="12"/>
    </row>
    <row r="471" spans="4:19" x14ac:dyDescent="0.25">
      <c r="D471" s="27"/>
      <c r="E471" s="7"/>
      <c r="H471" s="5"/>
      <c r="I471" s="5"/>
      <c r="K471" s="13"/>
      <c r="L471" s="13"/>
      <c r="M471" s="14"/>
      <c r="N471" s="15"/>
      <c r="O471" s="55"/>
      <c r="P471" s="6"/>
      <c r="Q471" s="6"/>
      <c r="R471" s="7"/>
      <c r="S471" s="7"/>
    </row>
    <row r="472" spans="4:19" x14ac:dyDescent="0.25">
      <c r="D472" s="23"/>
      <c r="E472" s="7"/>
      <c r="H472" s="5"/>
      <c r="I472" s="5"/>
      <c r="K472" s="8"/>
      <c r="L472" s="8"/>
      <c r="M472" s="9"/>
      <c r="N472" s="10"/>
      <c r="O472" s="53"/>
      <c r="P472" s="6"/>
      <c r="Q472" s="6"/>
      <c r="R472" s="7"/>
      <c r="S472" s="17"/>
    </row>
    <row r="473" spans="4:19" x14ac:dyDescent="0.25">
      <c r="D473" s="21"/>
      <c r="E473" s="7"/>
      <c r="H473" s="5"/>
      <c r="I473" s="5"/>
      <c r="K473" s="13"/>
      <c r="L473" s="13"/>
      <c r="M473" s="14"/>
      <c r="N473" s="15"/>
      <c r="O473" s="55"/>
      <c r="P473" s="6"/>
      <c r="Q473" s="6"/>
      <c r="R473" s="7"/>
      <c r="S473" s="17"/>
    </row>
    <row r="474" spans="4:19" x14ac:dyDescent="0.25">
      <c r="D474" s="23"/>
      <c r="E474" s="7"/>
      <c r="H474" s="5"/>
      <c r="I474" s="5"/>
      <c r="K474" s="8"/>
      <c r="L474" s="8"/>
      <c r="M474" s="9"/>
      <c r="N474" s="10"/>
      <c r="O474" s="53"/>
      <c r="P474" s="6"/>
      <c r="Q474" s="6"/>
      <c r="R474" s="7"/>
      <c r="S474" s="17"/>
    </row>
    <row r="475" spans="4:19" x14ac:dyDescent="0.25">
      <c r="D475" s="27"/>
      <c r="E475" s="7"/>
      <c r="H475" s="5"/>
      <c r="I475" s="5"/>
      <c r="K475" s="13"/>
      <c r="L475" s="13"/>
      <c r="M475" s="14"/>
      <c r="N475" s="15"/>
      <c r="O475" s="55"/>
      <c r="P475" s="6"/>
      <c r="Q475" s="6"/>
      <c r="R475" s="7"/>
      <c r="S475" s="17"/>
    </row>
    <row r="476" spans="4:19" x14ac:dyDescent="0.25">
      <c r="D476" s="23"/>
      <c r="E476" s="7"/>
      <c r="H476" s="5"/>
      <c r="I476" s="5"/>
      <c r="K476" s="8"/>
      <c r="L476" s="8"/>
      <c r="M476" s="9"/>
      <c r="N476" s="10"/>
      <c r="O476" s="53"/>
      <c r="P476" s="6"/>
      <c r="Q476" s="6"/>
      <c r="R476" s="7"/>
      <c r="S476" s="17"/>
    </row>
    <row r="477" spans="4:19" x14ac:dyDescent="0.25">
      <c r="D477" s="21"/>
      <c r="E477" s="7"/>
      <c r="H477" s="5"/>
      <c r="I477" s="5"/>
      <c r="K477" s="13"/>
      <c r="L477" s="13"/>
      <c r="M477" s="14"/>
      <c r="N477" s="15"/>
      <c r="O477" s="55"/>
      <c r="P477" s="6"/>
      <c r="Q477" s="6"/>
      <c r="R477" s="7"/>
      <c r="S477" s="17"/>
    </row>
    <row r="478" spans="4:19" x14ac:dyDescent="0.25">
      <c r="D478" s="7"/>
      <c r="E478" s="7"/>
      <c r="H478" s="5"/>
      <c r="I478" s="5"/>
      <c r="K478" s="8"/>
      <c r="L478" s="8"/>
      <c r="M478" s="9"/>
      <c r="N478" s="10"/>
      <c r="O478" s="53"/>
      <c r="P478" s="6"/>
      <c r="Q478" s="6"/>
      <c r="R478" s="12"/>
      <c r="S478" s="12"/>
    </row>
    <row r="479" spans="4:19" x14ac:dyDescent="0.25">
      <c r="D479" s="27"/>
      <c r="E479" s="7"/>
      <c r="H479" s="5"/>
      <c r="I479" s="5"/>
      <c r="K479" s="13"/>
      <c r="L479" s="13"/>
      <c r="M479" s="14"/>
      <c r="N479" s="15"/>
      <c r="O479" s="55"/>
      <c r="P479" s="6"/>
      <c r="Q479" s="6"/>
      <c r="R479" s="7"/>
      <c r="S479" s="7"/>
    </row>
    <row r="480" spans="4:19" x14ac:dyDescent="0.25">
      <c r="D480" s="23"/>
      <c r="E480" s="7"/>
      <c r="H480" s="5"/>
      <c r="I480" s="5"/>
      <c r="K480" s="8"/>
      <c r="L480" s="8"/>
      <c r="M480" s="9"/>
      <c r="N480" s="10"/>
      <c r="O480" s="53"/>
      <c r="P480" s="6"/>
      <c r="Q480" s="6"/>
      <c r="R480" s="7"/>
      <c r="S480" s="17"/>
    </row>
    <row r="481" spans="4:19" x14ac:dyDescent="0.25">
      <c r="D481" s="21"/>
      <c r="E481" s="7"/>
      <c r="H481" s="5"/>
      <c r="I481" s="5"/>
      <c r="K481" s="13"/>
      <c r="L481" s="13"/>
      <c r="M481" s="14"/>
      <c r="N481" s="15"/>
      <c r="O481" s="55"/>
      <c r="P481" s="6"/>
      <c r="Q481" s="6"/>
      <c r="R481" s="7"/>
      <c r="S481" s="17"/>
    </row>
    <row r="482" spans="4:19" x14ac:dyDescent="0.25">
      <c r="D482" s="23"/>
      <c r="E482" s="7"/>
      <c r="H482" s="5"/>
      <c r="I482" s="5"/>
      <c r="K482" s="8"/>
      <c r="L482" s="8"/>
      <c r="M482" s="9"/>
      <c r="N482" s="10"/>
      <c r="O482" s="53"/>
      <c r="P482" s="6"/>
      <c r="Q482" s="6"/>
      <c r="R482" s="7"/>
      <c r="S482" s="17"/>
    </row>
    <row r="483" spans="4:19" x14ac:dyDescent="0.25">
      <c r="D483" s="21"/>
      <c r="E483" s="7"/>
      <c r="H483" s="5"/>
      <c r="I483" s="5"/>
      <c r="K483" s="13"/>
      <c r="L483" s="13"/>
      <c r="M483" s="14"/>
      <c r="N483" s="15"/>
      <c r="O483" s="55"/>
      <c r="P483" s="6"/>
      <c r="Q483" s="6"/>
      <c r="R483" s="7"/>
      <c r="S483" s="7"/>
    </row>
    <row r="484" spans="4:19" x14ac:dyDescent="0.25">
      <c r="D484" s="7"/>
      <c r="E484" s="7"/>
      <c r="H484" s="5"/>
      <c r="I484" s="5"/>
      <c r="K484" s="8"/>
      <c r="L484" s="8"/>
      <c r="M484" s="9"/>
      <c r="N484" s="10"/>
      <c r="O484" s="53"/>
      <c r="P484" s="6"/>
      <c r="Q484" s="6"/>
      <c r="R484" s="12"/>
      <c r="S484" s="12"/>
    </row>
    <row r="485" spans="4:19" x14ac:dyDescent="0.25">
      <c r="D485" s="12"/>
      <c r="E485" s="7"/>
      <c r="H485" s="5"/>
      <c r="I485" s="5"/>
      <c r="K485" s="13"/>
      <c r="L485" s="13"/>
      <c r="M485" s="14"/>
      <c r="N485" s="15"/>
      <c r="O485" s="55"/>
      <c r="P485" s="6"/>
      <c r="Q485" s="6"/>
      <c r="R485" s="7"/>
      <c r="S485" s="7"/>
    </row>
    <row r="486" spans="4:19" x14ac:dyDescent="0.25">
      <c r="D486" s="23"/>
      <c r="E486" s="7"/>
      <c r="H486" s="5"/>
      <c r="I486" s="5"/>
      <c r="K486" s="8"/>
      <c r="L486" s="8"/>
      <c r="M486" s="9"/>
      <c r="N486" s="10"/>
      <c r="O486" s="53"/>
      <c r="P486" s="6"/>
      <c r="Q486" s="6"/>
      <c r="R486" s="12"/>
      <c r="S486" s="12"/>
    </row>
    <row r="487" spans="4:19" x14ac:dyDescent="0.25">
      <c r="D487" s="27"/>
      <c r="E487" s="7"/>
      <c r="H487" s="5"/>
      <c r="I487" s="5"/>
      <c r="K487" s="13"/>
      <c r="L487" s="13"/>
      <c r="M487" s="14"/>
      <c r="N487" s="15"/>
      <c r="O487" s="55"/>
      <c r="P487" s="6"/>
      <c r="Q487" s="6"/>
      <c r="R487" s="7"/>
      <c r="S487" s="7"/>
    </row>
    <row r="488" spans="4:19" x14ac:dyDescent="0.25">
      <c r="D488" s="7"/>
      <c r="E488" s="7"/>
      <c r="H488" s="5"/>
      <c r="I488" s="5"/>
      <c r="K488" s="8"/>
      <c r="L488" s="8"/>
      <c r="M488" s="9"/>
      <c r="N488" s="10"/>
      <c r="O488" s="53"/>
      <c r="P488" s="6"/>
      <c r="Q488" s="6"/>
      <c r="R488" s="12"/>
      <c r="S488" s="12"/>
    </row>
    <row r="489" spans="4:19" x14ac:dyDescent="0.25">
      <c r="D489" s="21"/>
      <c r="E489" s="7"/>
      <c r="H489" s="5"/>
      <c r="I489" s="5"/>
      <c r="K489" s="13"/>
      <c r="L489" s="13"/>
      <c r="M489" s="14"/>
      <c r="N489" s="15"/>
      <c r="O489" s="55"/>
      <c r="P489" s="6"/>
      <c r="Q489" s="6"/>
      <c r="R489" s="7"/>
      <c r="S489" s="7"/>
    </row>
    <row r="490" spans="4:19" x14ac:dyDescent="0.25">
      <c r="D490" s="25"/>
      <c r="E490" s="7"/>
      <c r="H490" s="5"/>
      <c r="I490" s="5"/>
      <c r="K490" s="8"/>
      <c r="L490" s="8"/>
      <c r="M490" s="9"/>
      <c r="N490" s="10"/>
      <c r="O490" s="53"/>
      <c r="P490" s="6"/>
      <c r="Q490" s="6"/>
      <c r="R490" s="7"/>
      <c r="S490" s="17"/>
    </row>
    <row r="491" spans="4:19" x14ac:dyDescent="0.25">
      <c r="D491" s="21"/>
      <c r="E491" s="7"/>
      <c r="H491" s="5"/>
      <c r="I491" s="5"/>
      <c r="K491" s="13"/>
      <c r="L491" s="13"/>
      <c r="M491" s="14"/>
      <c r="N491" s="15"/>
      <c r="O491" s="55"/>
      <c r="P491" s="6"/>
      <c r="Q491" s="6"/>
      <c r="R491" s="7"/>
      <c r="S491" s="17"/>
    </row>
    <row r="492" spans="4:19" x14ac:dyDescent="0.25">
      <c r="D492" s="25"/>
      <c r="E492" s="7"/>
      <c r="H492" s="5"/>
      <c r="I492" s="5"/>
      <c r="K492" s="8"/>
      <c r="L492" s="8"/>
      <c r="M492" s="9"/>
      <c r="N492" s="10"/>
      <c r="O492" s="53"/>
      <c r="P492" s="6"/>
      <c r="Q492" s="6"/>
      <c r="R492" s="7"/>
      <c r="S492" s="17"/>
    </row>
    <row r="493" spans="4:19" x14ac:dyDescent="0.25">
      <c r="D493" s="21"/>
      <c r="E493" s="7"/>
      <c r="H493" s="5"/>
      <c r="I493" s="5"/>
      <c r="K493" s="13"/>
      <c r="L493" s="13"/>
      <c r="M493" s="14"/>
      <c r="N493" s="15"/>
      <c r="O493" s="55"/>
      <c r="P493" s="6"/>
      <c r="Q493" s="6"/>
      <c r="R493" s="7"/>
      <c r="S493" s="7"/>
    </row>
    <row r="494" spans="4:19" x14ac:dyDescent="0.25">
      <c r="D494" s="7"/>
      <c r="E494" s="7"/>
      <c r="H494" s="5"/>
      <c r="I494" s="5"/>
      <c r="K494" s="8"/>
      <c r="L494" s="8"/>
      <c r="M494" s="9"/>
      <c r="N494" s="10"/>
      <c r="O494" s="53"/>
      <c r="P494" s="6"/>
      <c r="Q494" s="6"/>
      <c r="R494" s="7"/>
      <c r="S494" s="17"/>
    </row>
    <row r="495" spans="4:19" x14ac:dyDescent="0.25">
      <c r="D495" s="12"/>
      <c r="E495" s="7"/>
      <c r="H495" s="5"/>
      <c r="I495" s="5"/>
      <c r="K495" s="13"/>
      <c r="L495" s="13"/>
      <c r="M495" s="14"/>
      <c r="N495" s="15"/>
      <c r="O495" s="55"/>
      <c r="P495" s="6"/>
      <c r="Q495" s="6"/>
      <c r="R495" s="7"/>
      <c r="S495" s="7"/>
    </row>
    <row r="496" spans="4:19" x14ac:dyDescent="0.25">
      <c r="D496" s="25"/>
      <c r="E496" s="7"/>
      <c r="H496" s="5"/>
      <c r="I496" s="5"/>
      <c r="K496" s="8"/>
      <c r="L496" s="8"/>
      <c r="M496" s="9"/>
      <c r="N496" s="10"/>
      <c r="O496" s="53"/>
      <c r="P496" s="6"/>
      <c r="Q496" s="6"/>
      <c r="R496" s="12"/>
      <c r="S496" s="12"/>
    </row>
    <row r="497" spans="4:19" x14ac:dyDescent="0.25">
      <c r="D497" s="21"/>
      <c r="E497" s="7"/>
      <c r="H497" s="5"/>
      <c r="I497" s="5"/>
      <c r="K497" s="13"/>
      <c r="L497" s="13"/>
      <c r="M497" s="14"/>
      <c r="N497" s="15"/>
      <c r="O497" s="55"/>
      <c r="P497" s="6"/>
      <c r="Q497" s="6"/>
      <c r="R497" s="7"/>
      <c r="S497" s="17"/>
    </row>
    <row r="498" spans="4:19" x14ac:dyDescent="0.25">
      <c r="D498" s="23"/>
      <c r="E498" s="7"/>
      <c r="H498" s="5"/>
      <c r="I498" s="5"/>
      <c r="K498" s="8"/>
      <c r="L498" s="8"/>
      <c r="M498" s="9"/>
      <c r="N498" s="10"/>
      <c r="O498" s="53"/>
      <c r="P498" s="6"/>
      <c r="Q498" s="6"/>
      <c r="R498" s="7"/>
      <c r="S498" s="17"/>
    </row>
    <row r="499" spans="4:19" x14ac:dyDescent="0.25">
      <c r="D499" s="12"/>
      <c r="E499" s="7"/>
      <c r="H499" s="5"/>
      <c r="I499" s="5"/>
      <c r="K499" s="13"/>
      <c r="L499" s="13"/>
      <c r="M499" s="14"/>
      <c r="N499" s="15"/>
      <c r="O499" s="55"/>
      <c r="P499" s="6"/>
      <c r="Q499" s="6"/>
      <c r="R499" s="7"/>
      <c r="S499" s="7"/>
    </row>
    <row r="500" spans="4:19" x14ac:dyDescent="0.25">
      <c r="D500" s="7"/>
      <c r="E500" s="7"/>
      <c r="H500" s="5"/>
      <c r="I500" s="5"/>
      <c r="K500" s="8"/>
      <c r="L500" s="8"/>
      <c r="M500" s="9"/>
      <c r="N500" s="10"/>
      <c r="O500" s="53"/>
      <c r="P500" s="6"/>
      <c r="Q500" s="6"/>
      <c r="R500" s="12"/>
      <c r="S500" s="12"/>
    </row>
    <row r="501" spans="4:19" x14ac:dyDescent="0.25">
      <c r="D501" s="27"/>
      <c r="E501" s="7"/>
      <c r="H501" s="5"/>
      <c r="I501" s="5"/>
      <c r="K501" s="13"/>
      <c r="L501" s="13"/>
      <c r="M501" s="14"/>
      <c r="N501" s="15"/>
      <c r="O501" s="55"/>
      <c r="P501" s="6"/>
      <c r="Q501" s="6"/>
      <c r="R501" s="7"/>
      <c r="S501" s="7"/>
    </row>
    <row r="502" spans="4:19" x14ac:dyDescent="0.25">
      <c r="D502" s="25"/>
      <c r="E502" s="7"/>
      <c r="H502" s="5"/>
      <c r="I502" s="5"/>
      <c r="K502" s="8"/>
      <c r="L502" s="8"/>
      <c r="M502" s="9"/>
      <c r="N502" s="10"/>
      <c r="O502" s="53"/>
      <c r="P502" s="6"/>
      <c r="Q502" s="6"/>
      <c r="R502" s="7"/>
      <c r="S502" s="17"/>
    </row>
    <row r="503" spans="4:19" x14ac:dyDescent="0.25">
      <c r="D503" s="21"/>
      <c r="E503" s="7"/>
      <c r="H503" s="5"/>
      <c r="I503" s="5"/>
      <c r="K503" s="13"/>
      <c r="L503" s="13"/>
      <c r="M503" s="14"/>
      <c r="N503" s="15"/>
      <c r="O503" s="55"/>
      <c r="P503" s="6"/>
      <c r="Q503" s="6"/>
      <c r="R503" s="7"/>
      <c r="S503" s="7"/>
    </row>
    <row r="504" spans="4:19" x14ac:dyDescent="0.25">
      <c r="D504" s="23"/>
      <c r="E504" s="7"/>
      <c r="H504" s="5"/>
      <c r="I504" s="5"/>
      <c r="K504" s="8"/>
      <c r="L504" s="8"/>
      <c r="M504" s="9"/>
      <c r="N504" s="10"/>
      <c r="O504" s="53"/>
      <c r="P504" s="6"/>
      <c r="Q504" s="6"/>
      <c r="R504" s="12"/>
      <c r="S504" s="12"/>
    </row>
    <row r="505" spans="4:19" x14ac:dyDescent="0.25">
      <c r="D505" s="12"/>
      <c r="E505" s="7"/>
      <c r="H505" s="5"/>
      <c r="I505" s="5"/>
      <c r="K505" s="13"/>
      <c r="L505" s="13"/>
      <c r="M505" s="14"/>
      <c r="N505" s="15"/>
      <c r="O505" s="55"/>
      <c r="P505" s="6"/>
      <c r="Q505" s="6"/>
      <c r="R505" s="7"/>
      <c r="S505" s="17"/>
    </row>
    <row r="506" spans="4:19" x14ac:dyDescent="0.25">
      <c r="D506" s="25"/>
      <c r="E506" s="7"/>
      <c r="H506" s="5"/>
      <c r="I506" s="5"/>
      <c r="K506" s="8"/>
      <c r="L506" s="8"/>
      <c r="M506" s="9"/>
      <c r="N506" s="10"/>
      <c r="O506" s="53"/>
      <c r="P506" s="6"/>
      <c r="Q506" s="6"/>
      <c r="R506" s="7"/>
      <c r="S506" s="17"/>
    </row>
    <row r="507" spans="4:19" x14ac:dyDescent="0.25">
      <c r="D507" s="21"/>
      <c r="E507" s="7"/>
      <c r="H507" s="5"/>
      <c r="I507" s="5"/>
      <c r="K507" s="13"/>
      <c r="L507" s="13"/>
      <c r="M507" s="14"/>
      <c r="N507" s="15"/>
      <c r="O507" s="55"/>
      <c r="P507" s="6"/>
      <c r="Q507" s="6"/>
      <c r="R507" s="7"/>
      <c r="S507" s="7"/>
    </row>
    <row r="508" spans="4:19" x14ac:dyDescent="0.25">
      <c r="D508" s="7"/>
      <c r="E508" s="7"/>
      <c r="H508" s="5"/>
      <c r="I508" s="5"/>
      <c r="K508" s="8"/>
      <c r="L508" s="8"/>
      <c r="M508" s="9"/>
      <c r="N508" s="10"/>
      <c r="O508" s="53"/>
      <c r="P508" s="6"/>
      <c r="Q508" s="6"/>
      <c r="R508" s="12"/>
      <c r="S508" s="12"/>
    </row>
    <row r="509" spans="4:19" x14ac:dyDescent="0.25">
      <c r="D509" s="12"/>
      <c r="E509" s="7"/>
      <c r="H509" s="5"/>
      <c r="I509" s="5"/>
      <c r="K509" s="13"/>
      <c r="L509" s="13"/>
      <c r="M509" s="14"/>
      <c r="N509" s="15"/>
      <c r="O509" s="55"/>
      <c r="P509" s="6"/>
      <c r="Q509" s="6"/>
      <c r="R509" s="7"/>
      <c r="S509" s="17"/>
    </row>
    <row r="510" spans="4:19" x14ac:dyDescent="0.25">
      <c r="D510" s="7"/>
      <c r="E510" s="7"/>
      <c r="H510" s="5"/>
      <c r="I510" s="5"/>
      <c r="K510" s="8"/>
      <c r="L510" s="8"/>
      <c r="M510" s="9"/>
      <c r="N510" s="10"/>
      <c r="O510" s="53"/>
      <c r="P510" s="6"/>
      <c r="Q510" s="6"/>
      <c r="R510" s="18"/>
      <c r="S510" s="19"/>
    </row>
    <row r="511" spans="4:19" x14ac:dyDescent="0.25">
      <c r="D511" s="27"/>
      <c r="E511" s="7"/>
      <c r="H511" s="5"/>
      <c r="I511" s="5"/>
      <c r="K511" s="13"/>
      <c r="L511" s="13"/>
      <c r="M511" s="14"/>
      <c r="N511" s="15"/>
      <c r="O511" s="55"/>
      <c r="P511" s="6"/>
      <c r="Q511" s="6"/>
      <c r="R511" s="7"/>
      <c r="S511" s="20"/>
    </row>
    <row r="512" spans="4:19" x14ac:dyDescent="0.25">
      <c r="D512" s="7"/>
      <c r="E512" s="7"/>
      <c r="H512" s="5"/>
      <c r="I512" s="5"/>
      <c r="K512" s="8"/>
      <c r="L512" s="8"/>
      <c r="M512" s="9"/>
      <c r="N512" s="10"/>
      <c r="O512" s="53"/>
      <c r="P512" s="6"/>
      <c r="Q512" s="6"/>
      <c r="R512" s="12"/>
      <c r="S512" s="21"/>
    </row>
    <row r="513" spans="4:19" x14ac:dyDescent="0.25">
      <c r="D513" s="12"/>
      <c r="E513" s="7"/>
      <c r="H513" s="5"/>
      <c r="I513" s="5"/>
      <c r="K513" s="13"/>
      <c r="L513" s="13"/>
      <c r="M513" s="14"/>
      <c r="N513" s="15"/>
      <c r="O513" s="55"/>
      <c r="P513" s="6"/>
      <c r="Q513" s="6"/>
      <c r="R513" s="22"/>
      <c r="S513" s="23"/>
    </row>
    <row r="514" spans="4:19" x14ac:dyDescent="0.25">
      <c r="D514" s="23"/>
      <c r="E514" s="7"/>
      <c r="H514" s="5"/>
      <c r="I514" s="5"/>
      <c r="K514" s="8"/>
      <c r="L514" s="8"/>
      <c r="M514" s="9"/>
      <c r="N514" s="10"/>
      <c r="O514" s="53"/>
      <c r="P514" s="6"/>
      <c r="Q514" s="6"/>
      <c r="R514" s="12"/>
      <c r="S514" s="21"/>
    </row>
    <row r="515" spans="4:19" x14ac:dyDescent="0.25">
      <c r="D515" s="12"/>
      <c r="E515" s="7"/>
      <c r="H515" s="5"/>
      <c r="I515" s="5"/>
      <c r="K515" s="13"/>
      <c r="L515" s="13"/>
      <c r="M515" s="14"/>
      <c r="N515" s="15"/>
      <c r="O515" s="55"/>
      <c r="P515" s="6"/>
      <c r="Q515" s="6"/>
      <c r="R515" s="22"/>
      <c r="S515" s="23"/>
    </row>
    <row r="516" spans="4:19" x14ac:dyDescent="0.25">
      <c r="D516" s="7"/>
      <c r="E516" s="7"/>
      <c r="H516" s="5"/>
      <c r="I516" s="5"/>
      <c r="K516" s="8"/>
      <c r="L516" s="8"/>
      <c r="M516" s="9"/>
      <c r="N516" s="10"/>
      <c r="O516" s="53"/>
      <c r="P516" s="6"/>
      <c r="Q516" s="6"/>
      <c r="R516" s="18"/>
      <c r="S516" s="21"/>
    </row>
    <row r="517" spans="4:19" x14ac:dyDescent="0.25">
      <c r="D517" s="21"/>
      <c r="E517" s="7"/>
      <c r="H517" s="5"/>
      <c r="I517" s="5"/>
      <c r="K517" s="13"/>
      <c r="L517" s="13"/>
      <c r="M517" s="14"/>
      <c r="N517" s="15"/>
      <c r="O517" s="55"/>
      <c r="P517" s="6"/>
      <c r="Q517" s="6"/>
      <c r="R517" s="7"/>
      <c r="S517" s="7"/>
    </row>
    <row r="518" spans="4:19" x14ac:dyDescent="0.25">
      <c r="D518" s="23"/>
      <c r="E518" s="7"/>
      <c r="H518" s="5"/>
      <c r="I518" s="5"/>
      <c r="K518" s="8"/>
      <c r="L518" s="8"/>
      <c r="M518" s="9"/>
      <c r="N518" s="10"/>
      <c r="O518" s="53"/>
      <c r="P518" s="6"/>
      <c r="Q518" s="6"/>
      <c r="R518" s="18"/>
      <c r="S518" s="21"/>
    </row>
    <row r="519" spans="4:19" x14ac:dyDescent="0.25">
      <c r="D519" s="27"/>
      <c r="E519" s="7"/>
      <c r="H519" s="5"/>
      <c r="I519" s="5"/>
      <c r="K519" s="13"/>
      <c r="L519" s="13"/>
      <c r="M519" s="14"/>
      <c r="N519" s="15"/>
      <c r="O519" s="55"/>
      <c r="P519" s="6"/>
      <c r="Q519" s="6"/>
      <c r="R519" s="24"/>
      <c r="S519" s="25"/>
    </row>
    <row r="520" spans="4:19" x14ac:dyDescent="0.25">
      <c r="D520" s="7"/>
      <c r="E520" s="7"/>
      <c r="H520" s="5"/>
      <c r="I520" s="5"/>
      <c r="K520" s="8"/>
      <c r="L520" s="8"/>
      <c r="M520" s="9"/>
      <c r="N520" s="10"/>
      <c r="O520" s="53"/>
      <c r="P520" s="6"/>
      <c r="Q520" s="6"/>
      <c r="R520" s="18"/>
      <c r="S520" s="21"/>
    </row>
    <row r="521" spans="4:19" x14ac:dyDescent="0.25">
      <c r="D521" s="12"/>
      <c r="E521" s="7"/>
      <c r="H521" s="5"/>
      <c r="I521" s="5"/>
      <c r="K521" s="13"/>
      <c r="L521" s="13"/>
      <c r="M521" s="14"/>
      <c r="N521" s="15"/>
      <c r="O521" s="55"/>
      <c r="P521" s="6"/>
      <c r="Q521" s="6"/>
      <c r="R521" s="22"/>
      <c r="S521" s="23"/>
    </row>
    <row r="522" spans="4:19" x14ac:dyDescent="0.25">
      <c r="D522" s="23"/>
      <c r="E522" s="7"/>
      <c r="H522" s="5"/>
      <c r="I522" s="5"/>
      <c r="K522" s="8"/>
      <c r="L522" s="8"/>
      <c r="M522" s="9"/>
      <c r="N522" s="10"/>
      <c r="O522" s="53"/>
      <c r="P522" s="6"/>
      <c r="Q522" s="6"/>
      <c r="R522" s="12"/>
      <c r="S522" s="16"/>
    </row>
    <row r="523" spans="4:19" x14ac:dyDescent="0.25">
      <c r="D523" s="21"/>
      <c r="E523" s="7"/>
      <c r="H523" s="5"/>
      <c r="I523" s="5"/>
      <c r="K523" s="13"/>
      <c r="L523" s="13"/>
      <c r="M523" s="14"/>
      <c r="N523" s="15"/>
      <c r="O523" s="55"/>
      <c r="P523" s="6"/>
      <c r="Q523" s="6"/>
      <c r="R523" s="22"/>
      <c r="S523" s="23"/>
    </row>
    <row r="524" spans="4:19" x14ac:dyDescent="0.25">
      <c r="D524" s="7"/>
      <c r="E524" s="7"/>
      <c r="H524" s="5"/>
      <c r="I524" s="5"/>
      <c r="K524" s="8"/>
      <c r="L524" s="8"/>
      <c r="M524" s="9"/>
      <c r="N524" s="10"/>
      <c r="O524" s="53"/>
      <c r="P524" s="6"/>
      <c r="Q524" s="6"/>
      <c r="R524" s="12"/>
      <c r="S524" s="12"/>
    </row>
    <row r="525" spans="4:19" x14ac:dyDescent="0.25">
      <c r="D525" s="27"/>
      <c r="E525" s="7"/>
      <c r="H525" s="5"/>
      <c r="I525" s="5"/>
      <c r="K525" s="13"/>
      <c r="L525" s="13"/>
      <c r="M525" s="14"/>
      <c r="N525" s="15"/>
      <c r="O525" s="55"/>
      <c r="P525" s="6"/>
      <c r="Q525" s="6"/>
      <c r="R525" s="7"/>
      <c r="S525" s="25"/>
    </row>
    <row r="526" spans="4:19" x14ac:dyDescent="0.25">
      <c r="D526" s="25"/>
      <c r="E526" s="7"/>
      <c r="H526" s="5"/>
      <c r="I526" s="5"/>
      <c r="K526" s="8"/>
      <c r="L526" s="8"/>
      <c r="M526" s="9"/>
      <c r="N526" s="10"/>
      <c r="O526" s="53"/>
      <c r="P526" s="6"/>
      <c r="Q526" s="6"/>
      <c r="R526" s="18"/>
      <c r="S526" s="21"/>
    </row>
    <row r="527" spans="4:19" x14ac:dyDescent="0.25">
      <c r="D527" s="27"/>
      <c r="E527" s="7"/>
      <c r="H527" s="5"/>
      <c r="I527" s="5"/>
      <c r="K527" s="13"/>
      <c r="L527" s="13"/>
      <c r="M527" s="14"/>
      <c r="N527" s="15"/>
      <c r="O527" s="55"/>
      <c r="P527" s="6"/>
      <c r="Q527" s="6"/>
      <c r="R527" s="22"/>
      <c r="S527" s="23"/>
    </row>
    <row r="528" spans="4:19" x14ac:dyDescent="0.25">
      <c r="D528" s="25"/>
      <c r="E528" s="7"/>
      <c r="H528" s="5"/>
      <c r="I528" s="5"/>
      <c r="K528" s="8"/>
      <c r="L528" s="8"/>
      <c r="M528" s="9"/>
      <c r="N528" s="10"/>
      <c r="O528" s="53"/>
      <c r="P528" s="6"/>
      <c r="Q528" s="6"/>
      <c r="R528" s="26"/>
      <c r="S528" s="27"/>
    </row>
    <row r="529" spans="4:19" x14ac:dyDescent="0.25">
      <c r="D529" s="27"/>
      <c r="E529" s="7"/>
      <c r="H529" s="5"/>
      <c r="I529" s="5"/>
      <c r="K529" s="13"/>
      <c r="L529" s="13"/>
      <c r="M529" s="14"/>
      <c r="N529" s="15"/>
      <c r="O529" s="55"/>
      <c r="P529" s="6"/>
      <c r="Q529" s="6"/>
      <c r="R529" s="22"/>
      <c r="S529" s="23"/>
    </row>
    <row r="530" spans="4:19" x14ac:dyDescent="0.25">
      <c r="D530" s="7"/>
      <c r="E530" s="7"/>
      <c r="H530" s="5"/>
      <c r="I530" s="5"/>
      <c r="K530" s="8"/>
      <c r="L530" s="8"/>
      <c r="M530" s="9"/>
      <c r="N530" s="10"/>
      <c r="O530" s="53"/>
      <c r="P530" s="6"/>
      <c r="Q530" s="6"/>
      <c r="R530" s="12"/>
      <c r="S530" s="21"/>
    </row>
    <row r="531" spans="4:19" x14ac:dyDescent="0.25">
      <c r="D531" s="12"/>
      <c r="E531" s="7"/>
      <c r="H531" s="5"/>
      <c r="I531" s="5"/>
      <c r="K531" s="13"/>
      <c r="L531" s="13"/>
      <c r="M531" s="14"/>
      <c r="N531" s="15"/>
      <c r="O531" s="55"/>
      <c r="P531" s="6"/>
      <c r="Q531" s="6"/>
      <c r="R531" s="7"/>
      <c r="S531" s="11"/>
    </row>
    <row r="532" spans="4:19" x14ac:dyDescent="0.25">
      <c r="D532" s="23"/>
      <c r="E532" s="7"/>
      <c r="H532" s="5"/>
      <c r="I532" s="5"/>
      <c r="K532" s="8"/>
      <c r="L532" s="8"/>
      <c r="M532" s="9"/>
      <c r="N532" s="10"/>
      <c r="O532" s="53"/>
      <c r="P532" s="6"/>
      <c r="Q532" s="6"/>
      <c r="R532" s="12"/>
      <c r="S532" s="16"/>
    </row>
    <row r="533" spans="4:19" x14ac:dyDescent="0.25">
      <c r="D533" s="21"/>
      <c r="E533" s="7"/>
      <c r="H533" s="5"/>
      <c r="I533" s="5"/>
      <c r="K533" s="13"/>
      <c r="L533" s="13"/>
      <c r="M533" s="14"/>
      <c r="N533" s="15"/>
      <c r="O533" s="55"/>
      <c r="P533" s="6"/>
      <c r="Q533" s="6"/>
      <c r="R533" s="7"/>
      <c r="S533" s="25"/>
    </row>
    <row r="534" spans="4:19" x14ac:dyDescent="0.25">
      <c r="D534" s="25"/>
      <c r="E534" s="7"/>
      <c r="H534" s="5"/>
      <c r="I534" s="5"/>
      <c r="K534" s="8"/>
      <c r="L534" s="8"/>
      <c r="M534" s="9"/>
      <c r="N534" s="10"/>
      <c r="O534" s="53"/>
      <c r="P534" s="6"/>
      <c r="Q534" s="6"/>
      <c r="R534" s="12"/>
      <c r="S534" s="16"/>
    </row>
    <row r="535" spans="4:19" x14ac:dyDescent="0.25">
      <c r="D535" s="27"/>
      <c r="E535" s="7"/>
      <c r="H535" s="5"/>
      <c r="I535" s="5"/>
      <c r="K535" s="13"/>
      <c r="L535" s="13"/>
      <c r="M535" s="14"/>
      <c r="N535" s="15"/>
      <c r="O535" s="55"/>
      <c r="P535" s="6"/>
      <c r="Q535" s="6"/>
      <c r="R535" s="7"/>
      <c r="S535" s="23"/>
    </row>
    <row r="536" spans="4:19" x14ac:dyDescent="0.25">
      <c r="D536" s="7"/>
      <c r="E536" s="7"/>
      <c r="H536" s="5"/>
      <c r="I536" s="5"/>
      <c r="K536" s="8"/>
      <c r="L536" s="8"/>
      <c r="M536" s="9"/>
      <c r="N536" s="10"/>
      <c r="O536" s="53"/>
      <c r="P536" s="6"/>
      <c r="Q536" s="6"/>
      <c r="R536" s="12"/>
      <c r="S536" s="27"/>
    </row>
    <row r="537" spans="4:19" x14ac:dyDescent="0.25">
      <c r="D537" s="12"/>
      <c r="E537" s="7"/>
      <c r="H537" s="5"/>
      <c r="I537" s="5"/>
      <c r="K537" s="13"/>
      <c r="L537" s="13"/>
      <c r="M537" s="14"/>
      <c r="N537" s="15"/>
      <c r="O537" s="55"/>
      <c r="P537" s="6"/>
      <c r="Q537" s="6"/>
      <c r="R537" s="22"/>
      <c r="S537" s="23"/>
    </row>
    <row r="538" spans="4:19" x14ac:dyDescent="0.25">
      <c r="D538" s="7"/>
      <c r="E538" s="7"/>
      <c r="H538" s="5"/>
      <c r="I538" s="5"/>
      <c r="K538" s="8"/>
      <c r="L538" s="8"/>
      <c r="M538" s="9"/>
      <c r="N538" s="10"/>
      <c r="O538" s="53"/>
      <c r="P538" s="6"/>
      <c r="Q538" s="6"/>
      <c r="R538" s="12"/>
      <c r="S538" s="16"/>
    </row>
    <row r="539" spans="4:19" x14ac:dyDescent="0.25">
      <c r="D539" s="12"/>
      <c r="E539" s="7"/>
      <c r="H539" s="5"/>
      <c r="I539" s="5"/>
      <c r="K539" s="13"/>
      <c r="L539" s="13"/>
      <c r="M539" s="14"/>
      <c r="N539" s="15"/>
      <c r="O539" s="55"/>
      <c r="P539" s="6"/>
      <c r="Q539" s="6"/>
      <c r="R539" s="7"/>
      <c r="S539" s="23"/>
    </row>
    <row r="540" spans="4:19" x14ac:dyDescent="0.25">
      <c r="D540" s="7"/>
      <c r="E540" s="7"/>
      <c r="H540" s="5"/>
      <c r="I540" s="5"/>
      <c r="K540" s="8"/>
      <c r="L540" s="8"/>
      <c r="M540" s="9"/>
      <c r="N540" s="10"/>
      <c r="O540" s="53"/>
      <c r="P540" s="6"/>
      <c r="Q540" s="6"/>
      <c r="R540" s="18"/>
      <c r="S540" s="21"/>
    </row>
    <row r="541" spans="4:19" x14ac:dyDescent="0.25">
      <c r="D541" s="21"/>
      <c r="E541" s="7"/>
      <c r="H541" s="5"/>
      <c r="I541" s="5"/>
      <c r="K541" s="13"/>
      <c r="L541" s="13"/>
      <c r="M541" s="14"/>
      <c r="N541" s="15"/>
      <c r="O541" s="55"/>
      <c r="P541" s="6"/>
      <c r="Q541" s="6"/>
      <c r="R541" s="7"/>
      <c r="S541" s="25"/>
    </row>
    <row r="542" spans="4:19" x14ac:dyDescent="0.25">
      <c r="D542" s="23"/>
      <c r="E542" s="7"/>
      <c r="H542" s="5"/>
      <c r="I542" s="5"/>
      <c r="K542" s="8"/>
      <c r="L542" s="8"/>
      <c r="M542" s="9"/>
      <c r="N542" s="10"/>
      <c r="O542" s="53"/>
      <c r="P542" s="6"/>
      <c r="Q542" s="6"/>
      <c r="R542" s="18"/>
      <c r="S542" s="21"/>
    </row>
    <row r="543" spans="4:19" x14ac:dyDescent="0.25">
      <c r="D543" s="21"/>
      <c r="E543" s="7"/>
      <c r="H543" s="5"/>
      <c r="I543" s="5"/>
      <c r="K543" s="13"/>
      <c r="L543" s="13"/>
      <c r="M543" s="14"/>
      <c r="N543" s="15"/>
      <c r="O543" s="55"/>
      <c r="P543" s="6"/>
      <c r="Q543" s="6"/>
      <c r="R543" s="22"/>
      <c r="S543" s="23"/>
    </row>
    <row r="544" spans="4:19" x14ac:dyDescent="0.25">
      <c r="D544" s="23"/>
      <c r="E544" s="7"/>
      <c r="H544" s="5"/>
      <c r="I544" s="5"/>
      <c r="K544" s="8"/>
      <c r="L544" s="8"/>
      <c r="M544" s="9"/>
      <c r="N544" s="10"/>
      <c r="O544" s="53"/>
      <c r="P544" s="6"/>
      <c r="Q544" s="6"/>
      <c r="R544" s="18"/>
      <c r="S544" s="21"/>
    </row>
    <row r="545" spans="4:19" x14ac:dyDescent="0.25">
      <c r="D545" s="21"/>
      <c r="E545" s="7"/>
      <c r="H545" s="5"/>
      <c r="I545" s="5"/>
      <c r="K545" s="13"/>
      <c r="L545" s="13"/>
      <c r="M545" s="14"/>
      <c r="N545" s="15"/>
      <c r="O545" s="55"/>
      <c r="P545" s="6"/>
      <c r="Q545" s="6"/>
      <c r="R545" s="7"/>
      <c r="S545" s="7"/>
    </row>
    <row r="546" spans="4:19" x14ac:dyDescent="0.25">
      <c r="D546" s="7"/>
      <c r="E546" s="7"/>
      <c r="H546" s="5"/>
      <c r="I546" s="5"/>
      <c r="K546" s="8"/>
      <c r="L546" s="8"/>
      <c r="M546" s="9"/>
      <c r="N546" s="10"/>
      <c r="O546" s="53"/>
      <c r="P546" s="6"/>
      <c r="Q546" s="6"/>
      <c r="R546" s="12"/>
      <c r="S546" s="16"/>
    </row>
    <row r="547" spans="4:19" x14ac:dyDescent="0.25">
      <c r="D547" s="27"/>
      <c r="E547" s="7"/>
      <c r="H547" s="5"/>
      <c r="I547" s="5"/>
      <c r="K547" s="13"/>
      <c r="L547" s="13"/>
      <c r="M547" s="14"/>
      <c r="N547" s="15"/>
      <c r="O547" s="55"/>
      <c r="P547" s="6"/>
      <c r="Q547" s="6"/>
      <c r="R547" s="7"/>
      <c r="S547" s="7"/>
    </row>
    <row r="548" spans="4:19" x14ac:dyDescent="0.25">
      <c r="D548" s="25"/>
      <c r="E548" s="7"/>
      <c r="H548" s="5"/>
      <c r="I548" s="5"/>
      <c r="K548" s="8"/>
      <c r="L548" s="8"/>
      <c r="M548" s="9"/>
      <c r="N548" s="10"/>
      <c r="O548" s="53"/>
      <c r="P548" s="6"/>
      <c r="Q548" s="6"/>
      <c r="R548" s="18"/>
      <c r="S548" s="21"/>
    </row>
    <row r="549" spans="4:19" x14ac:dyDescent="0.25">
      <c r="D549" s="12"/>
      <c r="E549" s="7"/>
      <c r="H549" s="5"/>
      <c r="I549" s="5"/>
      <c r="K549" s="13"/>
      <c r="L549" s="13"/>
      <c r="M549" s="14"/>
      <c r="N549" s="15"/>
      <c r="O549" s="55"/>
      <c r="P549" s="6"/>
      <c r="Q549" s="6"/>
      <c r="R549" s="7"/>
      <c r="S549" s="23"/>
    </row>
    <row r="550" spans="4:19" x14ac:dyDescent="0.25">
      <c r="D550" s="25"/>
      <c r="E550" s="7"/>
      <c r="H550" s="5"/>
      <c r="I550" s="5"/>
      <c r="K550" s="8"/>
      <c r="L550" s="8"/>
      <c r="M550" s="9"/>
      <c r="N550" s="10"/>
      <c r="O550" s="53"/>
      <c r="P550" s="6"/>
      <c r="Q550" s="6"/>
      <c r="R550" s="12"/>
      <c r="S550" s="12"/>
    </row>
    <row r="551" spans="4:19" x14ac:dyDescent="0.25">
      <c r="D551" s="21"/>
      <c r="E551" s="7"/>
      <c r="H551" s="5"/>
      <c r="I551" s="5"/>
      <c r="K551" s="13"/>
      <c r="L551" s="13"/>
      <c r="M551" s="14"/>
      <c r="N551" s="15"/>
      <c r="O551" s="55"/>
      <c r="P551" s="6"/>
      <c r="Q551" s="6"/>
      <c r="R551" s="22"/>
      <c r="S551" s="23"/>
    </row>
    <row r="552" spans="4:19" x14ac:dyDescent="0.25">
      <c r="D552" s="7"/>
      <c r="E552" s="7"/>
      <c r="H552" s="5"/>
      <c r="I552" s="5"/>
      <c r="K552" s="8"/>
      <c r="L552" s="8"/>
      <c r="M552" s="9"/>
      <c r="N552" s="10"/>
      <c r="O552" s="53"/>
      <c r="P552" s="6"/>
      <c r="Q552" s="6"/>
      <c r="R552" s="12"/>
      <c r="S552" s="16"/>
    </row>
    <row r="553" spans="4:19" x14ac:dyDescent="0.25">
      <c r="D553" s="27"/>
      <c r="E553" s="7"/>
      <c r="H553" s="5"/>
      <c r="I553" s="5"/>
      <c r="K553" s="13"/>
      <c r="L553" s="13"/>
      <c r="M553" s="14"/>
      <c r="N553" s="15"/>
      <c r="O553" s="55"/>
      <c r="P553" s="6"/>
      <c r="Q553" s="6"/>
      <c r="R553" s="22"/>
      <c r="S553" s="23"/>
    </row>
    <row r="554" spans="4:19" x14ac:dyDescent="0.25">
      <c r="D554" s="7"/>
      <c r="E554" s="7"/>
      <c r="H554" s="5"/>
      <c r="I554" s="5"/>
      <c r="K554" s="8"/>
      <c r="L554" s="8"/>
      <c r="M554" s="9"/>
      <c r="N554" s="10"/>
      <c r="O554" s="53"/>
      <c r="P554" s="6"/>
      <c r="Q554" s="6"/>
      <c r="R554" s="18"/>
      <c r="S554" s="21"/>
    </row>
    <row r="555" spans="4:19" x14ac:dyDescent="0.25">
      <c r="D555" s="21"/>
      <c r="E555" s="7"/>
      <c r="H555" s="5"/>
      <c r="I555" s="5"/>
      <c r="K555" s="13"/>
      <c r="L555" s="13"/>
      <c r="M555" s="14"/>
      <c r="N555" s="15"/>
      <c r="O555" s="55"/>
      <c r="P555" s="6"/>
      <c r="Q555" s="6"/>
      <c r="R555" s="22"/>
      <c r="S555" s="23"/>
    </row>
    <row r="556" spans="4:19" x14ac:dyDescent="0.25">
      <c r="D556" s="25"/>
      <c r="E556" s="7"/>
      <c r="H556" s="5"/>
      <c r="I556" s="5"/>
      <c r="K556" s="8"/>
      <c r="L556" s="8"/>
      <c r="M556" s="9"/>
      <c r="N556" s="10"/>
      <c r="O556" s="53"/>
      <c r="P556" s="6"/>
      <c r="Q556" s="6"/>
      <c r="R556" s="26"/>
      <c r="S556" s="27"/>
    </row>
    <row r="557" spans="4:19" x14ac:dyDescent="0.25">
      <c r="D557" s="21"/>
      <c r="E557" s="7"/>
      <c r="H557" s="5"/>
      <c r="I557" s="5"/>
      <c r="K557" s="13"/>
      <c r="L557" s="13"/>
      <c r="M557" s="14"/>
      <c r="N557" s="15"/>
      <c r="O557" s="55"/>
      <c r="P557" s="6"/>
      <c r="Q557" s="6"/>
      <c r="R557" s="22"/>
      <c r="S557" s="23"/>
    </row>
    <row r="558" spans="4:19" x14ac:dyDescent="0.25">
      <c r="D558" s="23"/>
      <c r="E558" s="7"/>
      <c r="H558" s="5"/>
      <c r="I558" s="5"/>
      <c r="K558" s="8"/>
      <c r="L558" s="8"/>
      <c r="M558" s="9"/>
      <c r="N558" s="10"/>
      <c r="O558" s="53"/>
      <c r="P558" s="6"/>
      <c r="Q558" s="6"/>
      <c r="R558" s="12"/>
      <c r="S558" s="16"/>
    </row>
    <row r="559" spans="4:19" x14ac:dyDescent="0.25">
      <c r="D559" s="12"/>
      <c r="E559" s="7"/>
      <c r="H559" s="5"/>
      <c r="I559" s="5"/>
      <c r="K559" s="13"/>
      <c r="L559" s="13"/>
      <c r="M559" s="14"/>
      <c r="N559" s="15"/>
      <c r="O559" s="55"/>
      <c r="P559" s="6"/>
      <c r="Q559" s="6"/>
      <c r="R559" s="7"/>
      <c r="S559" s="11"/>
    </row>
    <row r="560" spans="4:19" x14ac:dyDescent="0.25">
      <c r="D560" s="7"/>
      <c r="E560" s="7"/>
      <c r="H560" s="5"/>
      <c r="I560" s="5"/>
      <c r="K560" s="8"/>
      <c r="L560" s="8"/>
      <c r="M560" s="9"/>
      <c r="N560" s="10"/>
      <c r="O560" s="53"/>
      <c r="P560" s="6"/>
      <c r="Q560" s="6"/>
      <c r="R560" s="12"/>
      <c r="S560" s="16"/>
    </row>
    <row r="561" spans="4:19" x14ac:dyDescent="0.25">
      <c r="D561" s="27"/>
      <c r="E561" s="7"/>
      <c r="H561" s="5"/>
      <c r="I561" s="5"/>
      <c r="K561" s="13"/>
      <c r="L561" s="13"/>
      <c r="M561" s="14"/>
      <c r="N561" s="15"/>
      <c r="O561" s="55"/>
      <c r="P561" s="6"/>
      <c r="Q561" s="6"/>
      <c r="R561" s="24"/>
      <c r="S561" s="25"/>
    </row>
    <row r="562" spans="4:19" x14ac:dyDescent="0.25">
      <c r="D562" s="7"/>
      <c r="E562" s="7"/>
      <c r="H562" s="5"/>
      <c r="I562" s="5"/>
      <c r="K562" s="8"/>
      <c r="L562" s="8"/>
      <c r="M562" s="9"/>
      <c r="N562" s="10"/>
      <c r="O562" s="53"/>
      <c r="P562" s="6"/>
      <c r="Q562" s="6"/>
      <c r="R562" s="12"/>
      <c r="S562" s="21"/>
    </row>
    <row r="563" spans="4:19" x14ac:dyDescent="0.25">
      <c r="D563" s="12"/>
      <c r="E563" s="7"/>
      <c r="H563" s="5"/>
      <c r="I563" s="5"/>
      <c r="K563" s="13"/>
      <c r="L563" s="13"/>
      <c r="M563" s="14"/>
      <c r="N563" s="15"/>
      <c r="O563" s="55"/>
      <c r="P563" s="6"/>
      <c r="Q563" s="6"/>
      <c r="R563" s="22"/>
      <c r="S563" s="23"/>
    </row>
    <row r="564" spans="4:19" x14ac:dyDescent="0.25">
      <c r="D564" s="23"/>
      <c r="E564" s="7"/>
      <c r="H564" s="5"/>
      <c r="I564" s="5"/>
      <c r="K564" s="8"/>
      <c r="L564" s="8"/>
      <c r="M564" s="9"/>
      <c r="N564" s="10"/>
      <c r="O564" s="53"/>
      <c r="P564" s="6"/>
      <c r="Q564" s="6"/>
      <c r="R564" s="26"/>
      <c r="S564" s="27"/>
    </row>
    <row r="565" spans="4:19" x14ac:dyDescent="0.25">
      <c r="D565" s="12"/>
      <c r="E565" s="7"/>
      <c r="H565" s="5"/>
      <c r="I565" s="5"/>
      <c r="K565" s="13"/>
      <c r="L565" s="13"/>
      <c r="M565" s="14"/>
      <c r="N565" s="15"/>
      <c r="O565" s="55"/>
      <c r="P565" s="6"/>
      <c r="Q565" s="6"/>
      <c r="R565" s="22"/>
      <c r="S565" s="23"/>
    </row>
    <row r="566" spans="4:19" x14ac:dyDescent="0.25">
      <c r="D566" s="25"/>
      <c r="E566" s="7"/>
      <c r="H566" s="5"/>
      <c r="I566" s="5"/>
      <c r="K566" s="8"/>
      <c r="L566" s="8"/>
      <c r="M566" s="9"/>
      <c r="N566" s="10"/>
      <c r="O566" s="53"/>
      <c r="P566" s="6"/>
      <c r="Q566" s="6"/>
      <c r="R566" s="12"/>
      <c r="S566" s="12"/>
    </row>
    <row r="567" spans="4:19" x14ac:dyDescent="0.25">
      <c r="D567" s="12"/>
      <c r="E567" s="7"/>
      <c r="H567" s="5"/>
      <c r="I567" s="5"/>
      <c r="K567" s="13"/>
      <c r="L567" s="13"/>
      <c r="M567" s="14"/>
      <c r="N567" s="15"/>
      <c r="O567" s="55"/>
      <c r="P567" s="6"/>
      <c r="Q567" s="6"/>
      <c r="R567" s="7"/>
      <c r="S567" s="11"/>
    </row>
    <row r="568" spans="4:19" x14ac:dyDescent="0.25">
      <c r="D568" s="7"/>
      <c r="E568" s="7"/>
      <c r="H568" s="5"/>
      <c r="I568" s="5"/>
      <c r="K568" s="8"/>
      <c r="L568" s="8"/>
      <c r="M568" s="9"/>
      <c r="N568" s="10"/>
      <c r="O568" s="53"/>
      <c r="P568" s="6"/>
      <c r="Q568" s="6"/>
      <c r="R568" s="18"/>
      <c r="S568" s="21"/>
    </row>
    <row r="569" spans="4:19" x14ac:dyDescent="0.25">
      <c r="D569" s="12"/>
      <c r="E569" s="7"/>
      <c r="H569" s="5"/>
      <c r="I569" s="5"/>
      <c r="K569" s="13"/>
      <c r="L569" s="13"/>
      <c r="M569" s="14"/>
      <c r="N569" s="15"/>
      <c r="O569" s="55"/>
      <c r="P569" s="6"/>
      <c r="Q569" s="6"/>
      <c r="R569" s="7"/>
      <c r="S569" s="11"/>
    </row>
    <row r="570" spans="4:19" x14ac:dyDescent="0.25">
      <c r="D570" s="23"/>
      <c r="E570" s="7"/>
      <c r="H570" s="5"/>
      <c r="I570" s="5"/>
      <c r="K570" s="8"/>
      <c r="L570" s="8"/>
      <c r="M570" s="9"/>
      <c r="N570" s="10"/>
      <c r="O570" s="53"/>
      <c r="P570" s="6"/>
      <c r="Q570" s="6"/>
      <c r="R570" s="12"/>
      <c r="S570" s="12"/>
    </row>
    <row r="571" spans="4:19" x14ac:dyDescent="0.25">
      <c r="D571" s="12"/>
      <c r="E571" s="7"/>
      <c r="H571" s="5"/>
      <c r="I571" s="5"/>
      <c r="K571" s="13"/>
      <c r="L571" s="13"/>
      <c r="M571" s="14"/>
      <c r="N571" s="15"/>
      <c r="O571" s="55"/>
      <c r="P571" s="6"/>
      <c r="Q571" s="6"/>
      <c r="R571" s="7"/>
      <c r="S571" s="17"/>
    </row>
    <row r="572" spans="4:19" x14ac:dyDescent="0.25">
      <c r="D572" s="7"/>
      <c r="E572" s="7"/>
      <c r="H572" s="5"/>
      <c r="I572" s="5"/>
      <c r="K572" s="8"/>
      <c r="L572" s="8"/>
      <c r="M572" s="9"/>
      <c r="N572" s="10"/>
      <c r="O572" s="53"/>
      <c r="P572" s="6"/>
      <c r="Q572" s="6"/>
      <c r="R572" s="26"/>
      <c r="S572" s="27"/>
    </row>
    <row r="573" spans="4:19" x14ac:dyDescent="0.25">
      <c r="D573" s="12"/>
      <c r="E573" s="7"/>
      <c r="H573" s="5"/>
      <c r="I573" s="5"/>
      <c r="K573" s="13"/>
      <c r="L573" s="13"/>
      <c r="M573" s="14"/>
      <c r="N573" s="15"/>
      <c r="O573" s="55"/>
      <c r="P573" s="6"/>
      <c r="Q573" s="6"/>
      <c r="R573" s="22"/>
      <c r="S573" s="23"/>
    </row>
    <row r="574" spans="4:19" x14ac:dyDescent="0.25">
      <c r="D574" s="23"/>
      <c r="E574" s="7"/>
      <c r="H574" s="5"/>
      <c r="I574" s="5"/>
      <c r="K574" s="8"/>
      <c r="L574" s="8"/>
      <c r="M574" s="9"/>
      <c r="N574" s="10"/>
      <c r="O574" s="53"/>
      <c r="P574" s="6"/>
      <c r="Q574" s="6"/>
      <c r="R574" s="26"/>
      <c r="S574" s="27"/>
    </row>
    <row r="575" spans="4:19" x14ac:dyDescent="0.25">
      <c r="D575" s="12"/>
      <c r="E575" s="7"/>
      <c r="H575" s="5"/>
      <c r="I575" s="5"/>
      <c r="K575" s="13"/>
      <c r="L575" s="13"/>
      <c r="M575" s="14"/>
      <c r="N575" s="15"/>
      <c r="O575" s="55"/>
      <c r="P575" s="6"/>
      <c r="Q575" s="6"/>
      <c r="R575" s="7"/>
      <c r="S575" s="25"/>
    </row>
    <row r="576" spans="4:19" x14ac:dyDescent="0.25">
      <c r="D576" s="23"/>
      <c r="E576" s="7"/>
      <c r="H576" s="5"/>
      <c r="I576" s="5"/>
      <c r="K576" s="8"/>
      <c r="L576" s="8"/>
      <c r="M576" s="9"/>
      <c r="N576" s="10"/>
      <c r="O576" s="53"/>
      <c r="P576" s="6"/>
      <c r="Q576" s="6"/>
      <c r="R576" s="18"/>
      <c r="S576" s="21"/>
    </row>
    <row r="577" spans="4:19" x14ac:dyDescent="0.25">
      <c r="D577" s="27"/>
      <c r="E577" s="7"/>
      <c r="H577" s="5"/>
      <c r="I577" s="5"/>
      <c r="K577" s="13"/>
      <c r="L577" s="13"/>
      <c r="M577" s="14"/>
      <c r="N577" s="15"/>
      <c r="O577" s="55"/>
      <c r="P577" s="6"/>
      <c r="Q577" s="6"/>
      <c r="R577" s="7"/>
      <c r="S577" s="7"/>
    </row>
    <row r="578" spans="4:19" x14ac:dyDescent="0.25">
      <c r="D578" s="25"/>
      <c r="E578" s="7"/>
      <c r="H578" s="5"/>
      <c r="I578" s="5"/>
      <c r="K578" s="8"/>
      <c r="L578" s="8"/>
      <c r="M578" s="9"/>
      <c r="N578" s="10"/>
      <c r="O578" s="53"/>
      <c r="P578" s="6"/>
      <c r="Q578" s="6"/>
      <c r="R578" s="26"/>
      <c r="S578" s="27"/>
    </row>
    <row r="579" spans="4:19" x14ac:dyDescent="0.25">
      <c r="D579" s="21"/>
      <c r="E579" s="7"/>
      <c r="H579" s="5"/>
      <c r="I579" s="5"/>
      <c r="K579" s="13"/>
      <c r="L579" s="13"/>
      <c r="M579" s="14"/>
      <c r="N579" s="15"/>
      <c r="O579" s="55"/>
      <c r="P579" s="6"/>
      <c r="Q579" s="6"/>
      <c r="R579" s="24"/>
      <c r="S579" s="25"/>
    </row>
    <row r="580" spans="4:19" x14ac:dyDescent="0.25">
      <c r="D580" s="7"/>
      <c r="E580" s="7"/>
      <c r="H580" s="5"/>
      <c r="I580" s="5"/>
      <c r="K580" s="8"/>
      <c r="L580" s="8"/>
      <c r="M580" s="9"/>
      <c r="N580" s="10"/>
      <c r="O580" s="53"/>
      <c r="P580" s="6"/>
      <c r="Q580" s="6"/>
      <c r="R580" s="26"/>
      <c r="S580" s="27"/>
    </row>
    <row r="581" spans="4:19" x14ac:dyDescent="0.25">
      <c r="D581" s="21"/>
      <c r="E581" s="7"/>
      <c r="H581" s="5"/>
      <c r="I581" s="5"/>
      <c r="K581" s="13"/>
      <c r="L581" s="13"/>
      <c r="M581" s="14"/>
      <c r="N581" s="15"/>
      <c r="O581" s="55"/>
      <c r="P581" s="6"/>
      <c r="Q581" s="6"/>
      <c r="R581" s="7"/>
      <c r="S581" s="23"/>
    </row>
    <row r="582" spans="4:19" x14ac:dyDescent="0.25">
      <c r="D582" s="25"/>
      <c r="E582" s="7"/>
      <c r="H582" s="5"/>
      <c r="I582" s="5"/>
      <c r="K582" s="8"/>
      <c r="L582" s="8"/>
      <c r="M582" s="9"/>
      <c r="N582" s="10"/>
      <c r="O582" s="53"/>
      <c r="P582" s="6"/>
      <c r="Q582" s="6"/>
      <c r="R582" s="12"/>
      <c r="S582" s="16"/>
    </row>
    <row r="583" spans="4:19" x14ac:dyDescent="0.25">
      <c r="D583" s="21"/>
      <c r="E583" s="7"/>
      <c r="H583" s="5"/>
      <c r="I583" s="5"/>
      <c r="K583" s="13"/>
      <c r="L583" s="13"/>
      <c r="M583" s="14"/>
      <c r="N583" s="15"/>
      <c r="O583" s="55"/>
      <c r="P583" s="6"/>
      <c r="Q583" s="6"/>
      <c r="R583" s="22"/>
      <c r="S583" s="23"/>
    </row>
    <row r="584" spans="4:19" x14ac:dyDescent="0.25">
      <c r="D584" s="23"/>
      <c r="E584" s="7"/>
      <c r="H584" s="5"/>
      <c r="I584" s="5"/>
      <c r="K584" s="8"/>
      <c r="L584" s="8"/>
      <c r="M584" s="9"/>
      <c r="N584" s="10"/>
      <c r="O584" s="53"/>
      <c r="P584" s="6"/>
      <c r="Q584" s="6"/>
      <c r="R584" s="18"/>
      <c r="S584" s="21"/>
    </row>
    <row r="585" spans="4:19" x14ac:dyDescent="0.25">
      <c r="D585" s="21"/>
      <c r="E585" s="7"/>
      <c r="H585" s="5"/>
      <c r="I585" s="5"/>
      <c r="K585" s="13"/>
      <c r="L585" s="13"/>
      <c r="M585" s="14"/>
      <c r="N585" s="15"/>
      <c r="O585" s="55"/>
      <c r="P585" s="6"/>
      <c r="Q585" s="6"/>
      <c r="R585" s="7"/>
      <c r="S585" s="7"/>
    </row>
    <row r="586" spans="4:19" x14ac:dyDescent="0.25">
      <c r="D586" s="25"/>
      <c r="E586" s="7"/>
      <c r="H586" s="5"/>
      <c r="I586" s="5"/>
      <c r="K586" s="8"/>
      <c r="L586" s="8"/>
      <c r="M586" s="9"/>
      <c r="N586" s="10"/>
      <c r="O586" s="53"/>
      <c r="P586" s="6"/>
      <c r="Q586" s="6"/>
      <c r="R586" s="12"/>
      <c r="S586" s="21"/>
    </row>
    <row r="587" spans="4:19" x14ac:dyDescent="0.25">
      <c r="D587" s="27"/>
      <c r="E587" s="7"/>
      <c r="H587" s="5"/>
      <c r="I587" s="5"/>
      <c r="K587" s="13"/>
      <c r="L587" s="13"/>
      <c r="M587" s="14"/>
      <c r="N587" s="15"/>
      <c r="O587" s="55"/>
      <c r="P587" s="6"/>
      <c r="Q587" s="6"/>
      <c r="R587" s="22"/>
      <c r="S587" s="23"/>
    </row>
    <row r="588" spans="4:19" x14ac:dyDescent="0.25">
      <c r="D588" s="7"/>
      <c r="E588" s="7"/>
      <c r="H588" s="5"/>
      <c r="I588" s="5"/>
      <c r="K588" s="8"/>
      <c r="L588" s="8"/>
      <c r="M588" s="9"/>
      <c r="N588" s="10"/>
      <c r="O588" s="53"/>
      <c r="P588" s="6"/>
      <c r="Q588" s="6"/>
      <c r="R588" s="18"/>
      <c r="S588" s="21"/>
    </row>
    <row r="589" spans="4:19" x14ac:dyDescent="0.25">
      <c r="D589" s="12"/>
      <c r="E589" s="7"/>
      <c r="H589" s="5"/>
      <c r="I589" s="5"/>
      <c r="K589" s="13"/>
      <c r="L589" s="13"/>
      <c r="M589" s="14"/>
      <c r="N589" s="15"/>
      <c r="O589" s="55"/>
      <c r="P589" s="6"/>
      <c r="Q589" s="6"/>
      <c r="R589" s="24"/>
      <c r="S589" s="25"/>
    </row>
    <row r="590" spans="4:19" x14ac:dyDescent="0.25">
      <c r="D590" s="25"/>
      <c r="E590" s="7"/>
      <c r="H590" s="5"/>
      <c r="I590" s="5"/>
      <c r="K590" s="8"/>
      <c r="L590" s="8"/>
      <c r="M590" s="9"/>
      <c r="N590" s="10"/>
      <c r="O590" s="53"/>
      <c r="P590" s="6"/>
      <c r="Q590" s="6"/>
      <c r="R590" s="12"/>
      <c r="S590" s="16"/>
    </row>
    <row r="591" spans="4:19" x14ac:dyDescent="0.25">
      <c r="D591" s="27"/>
      <c r="E591" s="7"/>
      <c r="H591" s="5"/>
      <c r="I591" s="5"/>
      <c r="K591" s="13"/>
      <c r="L591" s="13"/>
      <c r="M591" s="14"/>
      <c r="N591" s="15"/>
      <c r="O591" s="55"/>
      <c r="P591" s="6"/>
      <c r="Q591" s="6"/>
      <c r="R591" s="7"/>
      <c r="S591" s="11"/>
    </row>
    <row r="592" spans="4:19" x14ac:dyDescent="0.25">
      <c r="D592" s="25"/>
      <c r="E592" s="7"/>
      <c r="H592" s="5"/>
      <c r="I592" s="5"/>
      <c r="K592" s="8"/>
      <c r="L592" s="8"/>
      <c r="M592" s="9"/>
      <c r="N592" s="10"/>
      <c r="O592" s="53"/>
      <c r="P592" s="6"/>
      <c r="Q592" s="6"/>
      <c r="R592" s="26"/>
      <c r="S592" s="27"/>
    </row>
    <row r="593" spans="4:19" x14ac:dyDescent="0.25">
      <c r="D593" s="27"/>
      <c r="E593" s="7"/>
      <c r="H593" s="5"/>
      <c r="I593" s="5"/>
      <c r="K593" s="13"/>
      <c r="L593" s="13"/>
      <c r="M593" s="14"/>
      <c r="N593" s="15"/>
      <c r="O593" s="55"/>
      <c r="P593" s="6"/>
      <c r="Q593" s="6"/>
      <c r="R593" s="24"/>
      <c r="S593" s="25"/>
    </row>
    <row r="594" spans="4:19" x14ac:dyDescent="0.25">
      <c r="D594" s="7"/>
      <c r="E594" s="7"/>
      <c r="H594" s="5"/>
      <c r="I594" s="5"/>
      <c r="K594" s="8"/>
      <c r="L594" s="8"/>
      <c r="M594" s="9"/>
      <c r="N594" s="10"/>
      <c r="O594" s="53"/>
      <c r="P594" s="6"/>
      <c r="Q594" s="6"/>
      <c r="R594" s="12"/>
      <c r="S594" s="21"/>
    </row>
    <row r="595" spans="4:19" x14ac:dyDescent="0.25">
      <c r="D595" s="12"/>
      <c r="E595" s="7"/>
      <c r="H595" s="5"/>
      <c r="I595" s="5"/>
      <c r="K595" s="13"/>
      <c r="L595" s="13"/>
      <c r="M595" s="14"/>
      <c r="N595" s="15"/>
      <c r="O595" s="55"/>
      <c r="P595" s="6"/>
      <c r="Q595" s="6"/>
      <c r="R595" s="24"/>
      <c r="S595" s="25"/>
    </row>
    <row r="596" spans="4:19" x14ac:dyDescent="0.25">
      <c r="D596" s="7"/>
      <c r="E596" s="7"/>
      <c r="H596" s="5"/>
      <c r="I596" s="5"/>
      <c r="K596" s="8"/>
      <c r="L596" s="8"/>
      <c r="M596" s="9"/>
      <c r="N596" s="10"/>
      <c r="O596" s="53"/>
      <c r="P596" s="6"/>
      <c r="Q596" s="6"/>
      <c r="R596" s="12"/>
      <c r="S596" s="16"/>
    </row>
    <row r="597" spans="4:19" x14ac:dyDescent="0.25">
      <c r="D597" s="12"/>
      <c r="E597" s="7"/>
      <c r="H597" s="5"/>
      <c r="I597" s="5"/>
      <c r="K597" s="13"/>
      <c r="L597" s="13"/>
      <c r="M597" s="14"/>
      <c r="N597" s="15"/>
      <c r="O597" s="55"/>
      <c r="P597" s="6"/>
      <c r="Q597" s="6"/>
      <c r="R597" s="24"/>
      <c r="S597" s="25"/>
    </row>
    <row r="598" spans="4:19" x14ac:dyDescent="0.25">
      <c r="D598" s="25"/>
      <c r="E598" s="7"/>
      <c r="H598" s="5"/>
      <c r="I598" s="5"/>
      <c r="K598" s="8"/>
      <c r="L598" s="8"/>
      <c r="M598" s="9"/>
      <c r="N598" s="10"/>
      <c r="O598" s="53"/>
      <c r="P598" s="6"/>
      <c r="Q598" s="6"/>
      <c r="R598" s="18"/>
      <c r="S598" s="21"/>
    </row>
    <row r="599" spans="4:19" x14ac:dyDescent="0.25">
      <c r="D599" s="21"/>
      <c r="E599" s="7"/>
      <c r="H599" s="5"/>
      <c r="I599" s="5"/>
      <c r="K599" s="13"/>
      <c r="L599" s="13"/>
      <c r="M599" s="14"/>
      <c r="N599" s="15"/>
      <c r="O599" s="55"/>
      <c r="P599" s="6"/>
      <c r="Q599" s="6"/>
      <c r="R599" s="24"/>
      <c r="S599" s="25"/>
    </row>
    <row r="600" spans="4:19" x14ac:dyDescent="0.25">
      <c r="D600" s="25"/>
      <c r="E600" s="7"/>
      <c r="H600" s="5"/>
      <c r="I600" s="5"/>
      <c r="K600" s="8"/>
      <c r="L600" s="8"/>
      <c r="M600" s="9"/>
      <c r="N600" s="10"/>
      <c r="O600" s="53"/>
      <c r="P600" s="6"/>
      <c r="Q600" s="6"/>
      <c r="R600" s="18"/>
      <c r="S600" s="21"/>
    </row>
    <row r="601" spans="4:19" x14ac:dyDescent="0.25">
      <c r="D601" s="27"/>
      <c r="E601" s="7"/>
      <c r="H601" s="5"/>
      <c r="I601" s="5"/>
      <c r="K601" s="13"/>
      <c r="L601" s="13"/>
      <c r="M601" s="14"/>
      <c r="N601" s="15"/>
      <c r="O601" s="55"/>
      <c r="P601" s="6"/>
      <c r="Q601" s="6"/>
      <c r="R601" s="22"/>
      <c r="S601" s="23"/>
    </row>
    <row r="602" spans="4:19" x14ac:dyDescent="0.25">
      <c r="D602" s="23"/>
      <c r="E602" s="7"/>
      <c r="H602" s="5"/>
      <c r="I602" s="5"/>
      <c r="K602" s="8"/>
      <c r="L602" s="8"/>
      <c r="M602" s="9"/>
      <c r="N602" s="10"/>
      <c r="O602" s="53"/>
      <c r="P602" s="6"/>
      <c r="Q602" s="6"/>
      <c r="R602" s="18"/>
      <c r="S602" s="21"/>
    </row>
    <row r="603" spans="4:19" x14ac:dyDescent="0.25">
      <c r="D603" s="27"/>
      <c r="E603" s="7"/>
      <c r="H603" s="5"/>
      <c r="I603" s="5"/>
      <c r="K603" s="13"/>
      <c r="L603" s="13"/>
      <c r="M603" s="14"/>
      <c r="N603" s="15"/>
      <c r="O603" s="55"/>
      <c r="P603" s="6"/>
      <c r="Q603" s="6"/>
      <c r="R603" s="7"/>
      <c r="S603" s="7"/>
    </row>
    <row r="604" spans="4:19" x14ac:dyDescent="0.25">
      <c r="D604" s="25"/>
      <c r="E604" s="7"/>
      <c r="H604" s="5"/>
      <c r="I604" s="5"/>
      <c r="K604" s="8"/>
      <c r="L604" s="8"/>
      <c r="M604" s="9"/>
      <c r="N604" s="10"/>
      <c r="O604" s="53"/>
      <c r="P604" s="6"/>
      <c r="Q604" s="6"/>
      <c r="R604" s="12"/>
      <c r="S604" s="21"/>
    </row>
    <row r="605" spans="4:19" x14ac:dyDescent="0.25">
      <c r="D605" s="27"/>
      <c r="E605" s="7"/>
      <c r="H605" s="5"/>
      <c r="I605" s="5"/>
      <c r="K605" s="13"/>
      <c r="L605" s="13"/>
      <c r="M605" s="14"/>
      <c r="N605" s="15"/>
      <c r="O605" s="55"/>
      <c r="P605" s="6"/>
      <c r="Q605" s="6"/>
      <c r="R605" s="7"/>
      <c r="S605" s="23"/>
    </row>
    <row r="606" spans="4:19" x14ac:dyDescent="0.25">
      <c r="D606" s="23"/>
      <c r="E606" s="7"/>
      <c r="H606" s="5"/>
      <c r="I606" s="5"/>
      <c r="K606" s="8"/>
      <c r="L606" s="8"/>
      <c r="M606" s="9"/>
      <c r="N606" s="10"/>
      <c r="O606" s="53"/>
      <c r="P606" s="6"/>
      <c r="Q606" s="6"/>
      <c r="R606" s="12"/>
      <c r="S606" s="16"/>
    </row>
    <row r="607" spans="4:19" x14ac:dyDescent="0.25">
      <c r="D607" s="12"/>
      <c r="E607" s="7"/>
      <c r="H607" s="5"/>
      <c r="I607" s="5"/>
      <c r="K607" s="13"/>
      <c r="L607" s="13"/>
      <c r="M607" s="14"/>
      <c r="N607" s="15"/>
      <c r="O607" s="55"/>
      <c r="P607" s="6"/>
      <c r="Q607" s="6"/>
      <c r="R607" s="7"/>
      <c r="S607" s="11"/>
    </row>
    <row r="608" spans="4:19" x14ac:dyDescent="0.25">
      <c r="D608" s="7"/>
      <c r="E608" s="7"/>
      <c r="H608" s="5"/>
      <c r="I608" s="5"/>
      <c r="K608" s="8"/>
      <c r="L608" s="8"/>
      <c r="M608" s="9"/>
      <c r="N608" s="10"/>
      <c r="O608" s="53"/>
      <c r="P608" s="6"/>
      <c r="Q608" s="6"/>
      <c r="R608" s="26"/>
      <c r="S608" s="27"/>
    </row>
    <row r="609" spans="4:19" x14ac:dyDescent="0.25">
      <c r="D609" s="27"/>
      <c r="E609" s="7"/>
      <c r="H609" s="5"/>
      <c r="I609" s="5"/>
      <c r="K609" s="13"/>
      <c r="L609" s="13"/>
      <c r="M609" s="14"/>
      <c r="N609" s="15"/>
      <c r="O609" s="55"/>
      <c r="P609" s="6"/>
      <c r="Q609" s="6"/>
      <c r="R609" s="24"/>
      <c r="S609" s="25"/>
    </row>
    <row r="610" spans="4:19" x14ac:dyDescent="0.25">
      <c r="D610" s="7"/>
      <c r="E610" s="7"/>
      <c r="H610" s="5"/>
      <c r="I610" s="5"/>
      <c r="K610" s="8"/>
      <c r="L610" s="8"/>
      <c r="M610" s="9"/>
      <c r="N610" s="10"/>
      <c r="O610" s="53"/>
      <c r="P610" s="6"/>
      <c r="Q610" s="6"/>
      <c r="R610" s="18"/>
      <c r="S610" s="21"/>
    </row>
    <row r="611" spans="4:19" x14ac:dyDescent="0.25">
      <c r="D611" s="12"/>
      <c r="E611" s="7"/>
      <c r="H611" s="5"/>
      <c r="I611" s="5"/>
      <c r="K611" s="13"/>
      <c r="L611" s="13"/>
      <c r="M611" s="14"/>
      <c r="N611" s="15"/>
      <c r="O611" s="55"/>
      <c r="P611" s="6"/>
      <c r="Q611" s="6"/>
      <c r="R611" s="22"/>
      <c r="S611" s="23"/>
    </row>
    <row r="612" spans="4:19" x14ac:dyDescent="0.25">
      <c r="D612" s="25"/>
      <c r="E612" s="7"/>
      <c r="H612" s="5"/>
      <c r="I612" s="5"/>
      <c r="K612" s="8"/>
      <c r="L612" s="8"/>
      <c r="M612" s="9"/>
      <c r="N612" s="10"/>
      <c r="O612" s="53"/>
      <c r="P612" s="6"/>
      <c r="Q612" s="6"/>
      <c r="R612" s="18"/>
      <c r="S612" s="21"/>
    </row>
    <row r="613" spans="4:19" x14ac:dyDescent="0.25">
      <c r="D613" s="12"/>
      <c r="E613" s="7"/>
      <c r="H613" s="5"/>
      <c r="I613" s="5"/>
      <c r="K613" s="13"/>
      <c r="L613" s="13"/>
      <c r="M613" s="14"/>
      <c r="N613" s="15"/>
      <c r="O613" s="55"/>
      <c r="P613" s="6"/>
      <c r="Q613" s="6"/>
      <c r="R613" s="24"/>
      <c r="S613" s="25"/>
    </row>
    <row r="614" spans="4:19" x14ac:dyDescent="0.25">
      <c r="D614" s="23"/>
      <c r="E614" s="7"/>
      <c r="H614" s="5"/>
      <c r="I614" s="5"/>
      <c r="K614" s="8"/>
      <c r="L614" s="8"/>
      <c r="M614" s="9"/>
      <c r="N614" s="10"/>
      <c r="O614" s="53"/>
      <c r="P614" s="6"/>
      <c r="Q614" s="6"/>
      <c r="R614" s="26"/>
      <c r="S614" s="27"/>
    </row>
    <row r="615" spans="4:19" x14ac:dyDescent="0.25">
      <c r="D615" s="27"/>
      <c r="E615" s="7"/>
      <c r="H615" s="5"/>
      <c r="I615" s="5"/>
      <c r="K615" s="13"/>
      <c r="L615" s="13"/>
      <c r="M615" s="14"/>
      <c r="N615" s="15"/>
      <c r="O615" s="55"/>
      <c r="P615" s="6"/>
      <c r="Q615" s="6"/>
      <c r="R615" s="7"/>
      <c r="S615" s="11"/>
    </row>
    <row r="616" spans="4:19" x14ac:dyDescent="0.25">
      <c r="D616" s="7"/>
      <c r="E616" s="7"/>
      <c r="H616" s="5"/>
      <c r="I616" s="5"/>
      <c r="K616" s="8"/>
      <c r="L616" s="8"/>
      <c r="M616" s="9"/>
      <c r="N616" s="10"/>
      <c r="O616" s="53"/>
      <c r="P616" s="6"/>
      <c r="Q616" s="6"/>
      <c r="R616" s="26"/>
      <c r="S616" s="27"/>
    </row>
    <row r="617" spans="4:19" x14ac:dyDescent="0.25">
      <c r="D617" s="27"/>
      <c r="E617" s="7"/>
      <c r="H617" s="5"/>
      <c r="I617" s="5"/>
      <c r="K617" s="13"/>
      <c r="L617" s="13"/>
      <c r="M617" s="14"/>
      <c r="N617" s="15"/>
      <c r="O617" s="55"/>
      <c r="P617" s="6"/>
      <c r="Q617" s="6"/>
      <c r="R617" s="24"/>
      <c r="S617" s="25"/>
    </row>
    <row r="618" spans="4:19" x14ac:dyDescent="0.25">
      <c r="D618" s="23"/>
      <c r="E618" s="7"/>
      <c r="H618" s="5"/>
      <c r="I618" s="5"/>
      <c r="K618" s="8"/>
      <c r="L618" s="8"/>
      <c r="M618" s="9"/>
      <c r="N618" s="10"/>
      <c r="O618" s="53"/>
      <c r="P618" s="6"/>
      <c r="Q618" s="6"/>
      <c r="R618" s="26"/>
      <c r="S618" s="27"/>
    </row>
    <row r="619" spans="4:19" x14ac:dyDescent="0.25">
      <c r="D619" s="12"/>
      <c r="E619" s="7"/>
      <c r="H619" s="5"/>
      <c r="I619" s="5"/>
      <c r="K619" s="13"/>
      <c r="L619" s="13"/>
      <c r="M619" s="14"/>
      <c r="N619" s="15"/>
      <c r="O619" s="55"/>
      <c r="P619" s="6"/>
      <c r="Q619" s="6"/>
      <c r="R619" s="7"/>
      <c r="S619" s="11"/>
    </row>
    <row r="620" spans="4:19" x14ac:dyDescent="0.25">
      <c r="D620" s="7"/>
      <c r="E620" s="7"/>
      <c r="H620" s="5"/>
      <c r="I620" s="5"/>
      <c r="K620" s="8"/>
      <c r="L620" s="8"/>
      <c r="M620" s="9"/>
      <c r="N620" s="10"/>
      <c r="O620" s="53"/>
      <c r="P620" s="6"/>
      <c r="Q620" s="6"/>
      <c r="R620" s="18"/>
      <c r="S620" s="21"/>
    </row>
    <row r="621" spans="4:19" x14ac:dyDescent="0.25">
      <c r="D621" s="27"/>
      <c r="E621" s="7"/>
      <c r="H621" s="5"/>
      <c r="I621" s="5"/>
      <c r="K621" s="13"/>
      <c r="L621" s="13"/>
      <c r="M621" s="14"/>
      <c r="N621" s="15"/>
      <c r="O621" s="55"/>
      <c r="P621" s="6"/>
      <c r="Q621" s="6"/>
      <c r="R621" s="7"/>
      <c r="S621" s="25"/>
    </row>
    <row r="622" spans="4:19" x14ac:dyDescent="0.25">
      <c r="D622" s="25"/>
      <c r="E622" s="7"/>
      <c r="H622" s="5"/>
      <c r="I622" s="5"/>
      <c r="K622" s="8"/>
      <c r="L622" s="8"/>
      <c r="M622" s="9"/>
      <c r="N622" s="10"/>
      <c r="O622" s="53"/>
      <c r="P622" s="6"/>
      <c r="Q622" s="6"/>
      <c r="R622" s="18"/>
      <c r="S622" s="21"/>
    </row>
    <row r="623" spans="4:19" x14ac:dyDescent="0.25">
      <c r="D623" s="27"/>
      <c r="E623" s="7"/>
      <c r="H623" s="5"/>
      <c r="I623" s="5"/>
      <c r="K623" s="13"/>
      <c r="L623" s="13"/>
      <c r="M623" s="14"/>
      <c r="N623" s="15"/>
      <c r="O623" s="55"/>
      <c r="P623" s="6"/>
      <c r="Q623" s="6"/>
      <c r="R623" s="22"/>
      <c r="S623" s="23"/>
    </row>
    <row r="624" spans="4:19" x14ac:dyDescent="0.25">
      <c r="D624" s="25"/>
      <c r="E624" s="7"/>
      <c r="H624" s="5"/>
      <c r="I624" s="5"/>
      <c r="K624" s="8"/>
      <c r="L624" s="8"/>
      <c r="M624" s="9"/>
      <c r="N624" s="10"/>
      <c r="O624" s="53"/>
      <c r="P624" s="6"/>
      <c r="Q624" s="6"/>
      <c r="R624" s="12"/>
      <c r="S624" s="16"/>
    </row>
    <row r="625" spans="4:19" x14ac:dyDescent="0.25">
      <c r="D625" s="27"/>
      <c r="E625" s="7"/>
      <c r="H625" s="5"/>
      <c r="I625" s="5"/>
      <c r="K625" s="13"/>
      <c r="L625" s="13"/>
      <c r="M625" s="14"/>
      <c r="N625" s="15"/>
      <c r="O625" s="55"/>
      <c r="P625" s="6"/>
      <c r="Q625" s="6"/>
      <c r="R625" s="22"/>
      <c r="S625" s="23"/>
    </row>
    <row r="626" spans="4:19" x14ac:dyDescent="0.25">
      <c r="D626" s="23"/>
      <c r="E626" s="7"/>
      <c r="H626" s="5"/>
      <c r="I626" s="5"/>
      <c r="K626" s="8"/>
      <c r="L626" s="8"/>
      <c r="M626" s="9"/>
      <c r="N626" s="10"/>
      <c r="O626" s="53"/>
      <c r="P626" s="6"/>
      <c r="Q626" s="6"/>
      <c r="R626" s="18"/>
      <c r="S626" s="21"/>
    </row>
    <row r="627" spans="4:19" x14ac:dyDescent="0.25">
      <c r="D627" s="21"/>
      <c r="E627" s="7"/>
      <c r="H627" s="5"/>
      <c r="I627" s="5"/>
      <c r="K627" s="13"/>
      <c r="L627" s="13"/>
      <c r="M627" s="14"/>
      <c r="N627" s="15"/>
      <c r="O627" s="55"/>
      <c r="P627" s="6"/>
      <c r="Q627" s="6"/>
      <c r="R627" s="24"/>
      <c r="S627" s="25"/>
    </row>
    <row r="628" spans="4:19" x14ac:dyDescent="0.25">
      <c r="D628" s="7"/>
      <c r="E628" s="7"/>
      <c r="H628" s="5"/>
      <c r="I628" s="5"/>
      <c r="K628" s="8"/>
      <c r="L628" s="8"/>
      <c r="M628" s="9"/>
      <c r="N628" s="10"/>
      <c r="O628" s="53"/>
      <c r="P628" s="6"/>
      <c r="Q628" s="6"/>
      <c r="R628" s="26"/>
      <c r="S628" s="27"/>
    </row>
    <row r="629" spans="4:19" x14ac:dyDescent="0.25">
      <c r="D629" s="21"/>
      <c r="E629" s="7"/>
      <c r="H629" s="5"/>
      <c r="I629" s="5"/>
      <c r="K629" s="13"/>
      <c r="L629" s="13"/>
      <c r="M629" s="14"/>
      <c r="N629" s="15"/>
      <c r="O629" s="55"/>
      <c r="P629" s="6"/>
      <c r="Q629" s="6"/>
      <c r="R629" s="24"/>
      <c r="S629" s="25"/>
    </row>
    <row r="630" spans="4:19" x14ac:dyDescent="0.25">
      <c r="D630" s="23"/>
      <c r="E630" s="7"/>
      <c r="H630" s="5"/>
      <c r="I630" s="5"/>
      <c r="K630" s="8"/>
      <c r="L630" s="8"/>
      <c r="M630" s="9"/>
      <c r="N630" s="10"/>
      <c r="O630" s="53"/>
      <c r="P630" s="6"/>
      <c r="Q630" s="6"/>
      <c r="R630" s="18"/>
      <c r="S630" s="21"/>
    </row>
    <row r="631" spans="4:19" x14ac:dyDescent="0.25">
      <c r="D631" s="21"/>
      <c r="E631" s="7"/>
      <c r="H631" s="5"/>
      <c r="I631" s="5"/>
      <c r="K631" s="13"/>
      <c r="L631" s="13"/>
      <c r="M631" s="14"/>
      <c r="N631" s="15"/>
      <c r="O631" s="55"/>
      <c r="P631" s="6"/>
      <c r="Q631" s="6"/>
      <c r="R631" s="22"/>
      <c r="S631" s="23"/>
    </row>
    <row r="632" spans="4:19" x14ac:dyDescent="0.25">
      <c r="D632" s="25"/>
      <c r="E632" s="7"/>
      <c r="H632" s="5"/>
      <c r="I632" s="5"/>
      <c r="K632" s="8"/>
      <c r="L632" s="8"/>
      <c r="M632" s="9"/>
      <c r="N632" s="10"/>
      <c r="O632" s="53"/>
      <c r="P632" s="6"/>
      <c r="Q632" s="6"/>
      <c r="R632" s="18"/>
      <c r="S632" s="21"/>
    </row>
    <row r="633" spans="4:19" x14ac:dyDescent="0.25">
      <c r="D633" s="27"/>
      <c r="E633" s="7"/>
      <c r="H633" s="5"/>
      <c r="I633" s="5"/>
      <c r="K633" s="13"/>
      <c r="L633" s="13"/>
      <c r="M633" s="14"/>
      <c r="N633" s="15"/>
      <c r="O633" s="55"/>
      <c r="P633" s="6"/>
      <c r="Q633" s="6"/>
      <c r="R633" s="24"/>
      <c r="S633" s="25"/>
    </row>
    <row r="634" spans="4:19" x14ac:dyDescent="0.25">
      <c r="D634" s="7"/>
      <c r="E634" s="7"/>
      <c r="H634" s="5"/>
      <c r="I634" s="5"/>
      <c r="K634" s="8"/>
      <c r="L634" s="8"/>
      <c r="M634" s="9"/>
      <c r="N634" s="10"/>
      <c r="O634" s="53"/>
      <c r="P634" s="6"/>
      <c r="Q634" s="6"/>
      <c r="R634" s="18"/>
      <c r="S634" s="21"/>
    </row>
    <row r="635" spans="4:19" x14ac:dyDescent="0.25">
      <c r="D635" s="27"/>
      <c r="E635" s="7"/>
      <c r="H635" s="5"/>
      <c r="I635" s="5"/>
      <c r="K635" s="13"/>
      <c r="L635" s="13"/>
      <c r="M635" s="14"/>
      <c r="N635" s="15"/>
      <c r="O635" s="55"/>
      <c r="P635" s="6"/>
      <c r="Q635" s="6"/>
      <c r="R635" s="22"/>
      <c r="S635" s="23"/>
    </row>
    <row r="636" spans="4:19" x14ac:dyDescent="0.25">
      <c r="D636" s="23"/>
      <c r="E636" s="7"/>
      <c r="H636" s="5"/>
      <c r="I636" s="5"/>
      <c r="K636" s="8"/>
      <c r="L636" s="8"/>
      <c r="M636" s="9"/>
      <c r="N636" s="10"/>
      <c r="O636" s="53"/>
      <c r="P636" s="6"/>
      <c r="Q636" s="6"/>
      <c r="R636" s="12"/>
      <c r="S636" s="21"/>
    </row>
    <row r="637" spans="4:19" x14ac:dyDescent="0.25">
      <c r="D637" s="27"/>
      <c r="E637" s="7"/>
      <c r="H637" s="5"/>
      <c r="I637" s="5"/>
      <c r="K637" s="13"/>
      <c r="L637" s="13"/>
      <c r="M637" s="14"/>
      <c r="N637" s="15"/>
      <c r="O637" s="55"/>
      <c r="P637" s="6"/>
      <c r="Q637" s="6"/>
      <c r="R637" s="24"/>
      <c r="S637" s="25"/>
    </row>
    <row r="638" spans="4:19" x14ac:dyDescent="0.25">
      <c r="D638" s="23"/>
      <c r="E638" s="7"/>
      <c r="H638" s="5"/>
      <c r="I638" s="5"/>
      <c r="K638" s="8"/>
      <c r="L638" s="8"/>
      <c r="M638" s="9"/>
      <c r="N638" s="10"/>
      <c r="O638" s="53"/>
      <c r="P638" s="6"/>
      <c r="Q638" s="6"/>
      <c r="R638" s="12"/>
      <c r="S638" s="16"/>
    </row>
    <row r="639" spans="4:19" x14ac:dyDescent="0.25">
      <c r="D639" s="27"/>
      <c r="E639" s="7"/>
      <c r="H639" s="5"/>
      <c r="I639" s="5"/>
      <c r="K639" s="13"/>
      <c r="L639" s="13"/>
      <c r="M639" s="14"/>
      <c r="N639" s="15"/>
      <c r="O639" s="55"/>
      <c r="P639" s="6"/>
      <c r="Q639" s="6"/>
      <c r="R639" s="7"/>
      <c r="S639" s="23"/>
    </row>
    <row r="640" spans="4:19" x14ac:dyDescent="0.25">
      <c r="D640" s="25"/>
      <c r="E640" s="7"/>
      <c r="H640" s="5"/>
      <c r="I640" s="5"/>
      <c r="K640" s="8"/>
      <c r="L640" s="8"/>
      <c r="M640" s="9"/>
      <c r="N640" s="10"/>
      <c r="O640" s="53"/>
      <c r="P640" s="6"/>
      <c r="Q640" s="6"/>
      <c r="R640" s="26"/>
      <c r="S640" s="27"/>
    </row>
    <row r="641" spans="4:19" x14ac:dyDescent="0.25">
      <c r="D641" s="21"/>
      <c r="E641" s="7"/>
      <c r="H641" s="5"/>
      <c r="I641" s="5"/>
      <c r="K641" s="13"/>
      <c r="L641" s="13"/>
      <c r="M641" s="14"/>
      <c r="N641" s="15"/>
      <c r="O641" s="55"/>
      <c r="P641" s="6"/>
      <c r="Q641" s="6"/>
      <c r="R641" s="22"/>
      <c r="S641" s="20"/>
    </row>
    <row r="642" spans="4:19" x14ac:dyDescent="0.25">
      <c r="D642" s="7"/>
      <c r="E642" s="7"/>
      <c r="H642" s="5"/>
      <c r="I642" s="5"/>
      <c r="K642" s="8"/>
      <c r="L642" s="8"/>
      <c r="M642" s="9"/>
      <c r="N642" s="10"/>
      <c r="O642" s="53"/>
      <c r="P642" s="6"/>
      <c r="Q642" s="6"/>
      <c r="R642" s="18"/>
      <c r="S642" s="21"/>
    </row>
    <row r="643" spans="4:19" x14ac:dyDescent="0.25">
      <c r="D643" s="21"/>
      <c r="E643" s="7"/>
      <c r="H643" s="5"/>
      <c r="I643" s="5"/>
      <c r="K643" s="13"/>
      <c r="L643" s="13"/>
      <c r="M643" s="14"/>
      <c r="N643" s="15"/>
      <c r="O643" s="55"/>
      <c r="P643" s="6"/>
      <c r="Q643" s="6"/>
      <c r="R643" s="22"/>
      <c r="S643" s="23"/>
    </row>
    <row r="644" spans="4:19" x14ac:dyDescent="0.25">
      <c r="D644" s="25"/>
      <c r="E644" s="7"/>
      <c r="H644" s="5"/>
      <c r="I644" s="5"/>
      <c r="K644" s="8"/>
      <c r="L644" s="8"/>
      <c r="M644" s="9"/>
      <c r="N644" s="10"/>
      <c r="O644" s="53"/>
      <c r="P644" s="6"/>
      <c r="Q644" s="6"/>
      <c r="R644" s="12"/>
      <c r="S644" s="12"/>
    </row>
    <row r="645" spans="4:19" x14ac:dyDescent="0.25">
      <c r="D645" s="12"/>
      <c r="E645" s="7"/>
      <c r="H645" s="5"/>
      <c r="I645" s="5"/>
      <c r="K645" s="13"/>
      <c r="L645" s="13"/>
      <c r="M645" s="14"/>
      <c r="N645" s="15"/>
      <c r="O645" s="55"/>
      <c r="P645" s="6"/>
      <c r="Q645" s="6"/>
      <c r="R645" s="24"/>
      <c r="S645" s="25"/>
    </row>
    <row r="646" spans="4:19" x14ac:dyDescent="0.25">
      <c r="D646" s="23"/>
      <c r="E646" s="7"/>
      <c r="H646" s="5"/>
      <c r="I646" s="5"/>
      <c r="K646" s="8"/>
      <c r="L646" s="8"/>
      <c r="M646" s="9"/>
      <c r="N646" s="10"/>
      <c r="O646" s="53"/>
      <c r="P646" s="6"/>
      <c r="Q646" s="6"/>
      <c r="R646" s="18"/>
      <c r="S646" s="21"/>
    </row>
    <row r="647" spans="4:19" x14ac:dyDescent="0.25">
      <c r="D647" s="12"/>
      <c r="E647" s="7"/>
      <c r="H647" s="5"/>
      <c r="I647" s="5"/>
      <c r="K647" s="13"/>
      <c r="L647" s="13"/>
      <c r="M647" s="14"/>
      <c r="N647" s="15"/>
      <c r="O647" s="55"/>
      <c r="P647" s="6"/>
      <c r="Q647" s="6"/>
      <c r="R647" s="22"/>
      <c r="S647" s="23"/>
    </row>
    <row r="648" spans="4:19" x14ac:dyDescent="0.25">
      <c r="D648" s="25"/>
      <c r="E648" s="7"/>
      <c r="H648" s="5"/>
      <c r="I648" s="5"/>
      <c r="K648" s="8"/>
      <c r="L648" s="8"/>
      <c r="M648" s="9"/>
      <c r="N648" s="10"/>
      <c r="O648" s="53"/>
      <c r="P648" s="6"/>
      <c r="Q648" s="6"/>
      <c r="R648" s="26"/>
      <c r="S648" s="27"/>
    </row>
    <row r="649" spans="4:19" x14ac:dyDescent="0.25">
      <c r="D649" s="12"/>
      <c r="E649" s="7"/>
      <c r="H649" s="5"/>
      <c r="I649" s="5"/>
      <c r="K649" s="13"/>
      <c r="L649" s="13"/>
      <c r="M649" s="14"/>
      <c r="N649" s="15"/>
      <c r="O649" s="55"/>
      <c r="P649" s="6"/>
      <c r="Q649" s="6"/>
      <c r="R649" s="7"/>
      <c r="S649" s="23"/>
    </row>
    <row r="650" spans="4:19" x14ac:dyDescent="0.25">
      <c r="D650" s="23"/>
      <c r="E650" s="7"/>
      <c r="H650" s="5"/>
      <c r="I650" s="5"/>
      <c r="K650" s="8"/>
      <c r="L650" s="8"/>
      <c r="M650" s="9"/>
      <c r="N650" s="10"/>
      <c r="O650" s="53"/>
      <c r="P650" s="6"/>
      <c r="Q650" s="6"/>
      <c r="R650" s="12"/>
      <c r="S650" s="21"/>
    </row>
    <row r="651" spans="4:19" x14ac:dyDescent="0.25">
      <c r="D651" s="21"/>
      <c r="E651" s="7"/>
      <c r="H651" s="5"/>
      <c r="I651" s="5"/>
      <c r="K651" s="13"/>
      <c r="L651" s="13"/>
      <c r="M651" s="14"/>
      <c r="N651" s="15"/>
      <c r="O651" s="55"/>
      <c r="P651" s="6"/>
      <c r="Q651" s="6"/>
      <c r="R651" s="7"/>
      <c r="S651" s="11"/>
    </row>
    <row r="652" spans="4:19" x14ac:dyDescent="0.25">
      <c r="D652" s="23"/>
      <c r="E652" s="7"/>
      <c r="H652" s="5"/>
      <c r="I652" s="5"/>
      <c r="K652" s="8"/>
      <c r="L652" s="8"/>
      <c r="M652" s="9"/>
      <c r="N652" s="10"/>
      <c r="O652" s="53"/>
      <c r="P652" s="6"/>
      <c r="Q652" s="6"/>
      <c r="R652" s="12"/>
      <c r="S652" s="21"/>
    </row>
    <row r="653" spans="4:19" x14ac:dyDescent="0.25">
      <c r="D653" s="21"/>
      <c r="E653" s="7"/>
      <c r="H653" s="5"/>
      <c r="I653" s="5"/>
      <c r="K653" s="13"/>
      <c r="L653" s="13"/>
      <c r="M653" s="14"/>
      <c r="N653" s="15"/>
      <c r="O653" s="55"/>
      <c r="P653" s="6"/>
      <c r="Q653" s="6"/>
      <c r="R653" s="7"/>
      <c r="S653" s="11"/>
    </row>
    <row r="654" spans="4:19" x14ac:dyDescent="0.25">
      <c r="D654" s="23"/>
      <c r="E654" s="7"/>
      <c r="H654" s="5"/>
      <c r="I654" s="5"/>
      <c r="K654" s="8"/>
      <c r="L654" s="8"/>
      <c r="M654" s="9"/>
      <c r="N654" s="10"/>
      <c r="O654" s="53"/>
      <c r="P654" s="6"/>
      <c r="Q654" s="6"/>
      <c r="R654" s="18"/>
      <c r="S654" s="21"/>
    </row>
    <row r="655" spans="4:19" x14ac:dyDescent="0.25">
      <c r="D655" s="21"/>
      <c r="E655" s="7"/>
      <c r="H655" s="5"/>
      <c r="I655" s="5"/>
      <c r="K655" s="13"/>
      <c r="L655" s="13"/>
      <c r="M655" s="14"/>
      <c r="N655" s="15"/>
      <c r="O655" s="55"/>
      <c r="P655" s="6"/>
      <c r="Q655" s="6"/>
      <c r="R655" s="22"/>
      <c r="S655" s="23"/>
    </row>
    <row r="656" spans="4:19" x14ac:dyDescent="0.25">
      <c r="D656" s="23"/>
      <c r="E656" s="7"/>
      <c r="H656" s="5"/>
      <c r="I656" s="5"/>
      <c r="K656" s="8"/>
      <c r="L656" s="8"/>
      <c r="M656" s="9"/>
      <c r="N656" s="10"/>
      <c r="O656" s="53"/>
      <c r="P656" s="6"/>
      <c r="Q656" s="6"/>
      <c r="R656" s="26"/>
      <c r="S656" s="27"/>
    </row>
    <row r="657" spans="4:19" x14ac:dyDescent="0.25">
      <c r="D657" s="12"/>
      <c r="E657" s="7"/>
      <c r="H657" s="5"/>
      <c r="I657" s="5"/>
      <c r="K657" s="13"/>
      <c r="L657" s="13"/>
      <c r="M657" s="14"/>
      <c r="N657" s="15"/>
      <c r="O657" s="55"/>
      <c r="P657" s="6"/>
      <c r="Q657" s="6"/>
      <c r="R657" s="24"/>
      <c r="S657" s="25"/>
    </row>
    <row r="658" spans="4:19" x14ac:dyDescent="0.25">
      <c r="D658" s="7"/>
      <c r="E658" s="7"/>
      <c r="H658" s="5"/>
      <c r="I658" s="5"/>
      <c r="K658" s="8"/>
      <c r="L658" s="8"/>
      <c r="M658" s="9"/>
      <c r="N658" s="10"/>
      <c r="O658" s="53"/>
      <c r="P658" s="6"/>
      <c r="Q658" s="6"/>
      <c r="R658" s="12"/>
      <c r="S658" s="27"/>
    </row>
    <row r="659" spans="4:19" x14ac:dyDescent="0.25">
      <c r="D659" s="21"/>
      <c r="E659" s="7"/>
      <c r="H659" s="5"/>
      <c r="I659" s="5"/>
      <c r="K659" s="13"/>
      <c r="L659" s="13"/>
      <c r="M659" s="14"/>
      <c r="N659" s="15"/>
      <c r="O659" s="55"/>
      <c r="P659" s="6"/>
      <c r="Q659" s="6"/>
      <c r="R659" s="7"/>
      <c r="S659" s="11"/>
    </row>
    <row r="660" spans="4:19" x14ac:dyDescent="0.25">
      <c r="D660" s="23"/>
      <c r="E660" s="7"/>
      <c r="H660" s="5"/>
      <c r="I660" s="5"/>
      <c r="K660" s="8"/>
      <c r="L660" s="8"/>
      <c r="M660" s="9"/>
      <c r="N660" s="10"/>
      <c r="O660" s="53"/>
      <c r="P660" s="6"/>
      <c r="Q660" s="6"/>
      <c r="R660" s="18"/>
      <c r="S660" s="21"/>
    </row>
    <row r="661" spans="4:19" x14ac:dyDescent="0.25">
      <c r="D661" s="21"/>
      <c r="E661" s="7"/>
      <c r="H661" s="5"/>
      <c r="I661" s="5"/>
      <c r="K661" s="13"/>
      <c r="L661" s="13"/>
      <c r="M661" s="14"/>
      <c r="N661" s="15"/>
      <c r="O661" s="55"/>
      <c r="P661" s="6"/>
      <c r="Q661" s="6"/>
      <c r="R661" s="22"/>
      <c r="S661" s="23"/>
    </row>
    <row r="662" spans="4:19" x14ac:dyDescent="0.25">
      <c r="D662" s="7"/>
      <c r="E662" s="7"/>
      <c r="H662" s="5"/>
      <c r="I662" s="5"/>
      <c r="K662" s="8"/>
      <c r="L662" s="8"/>
      <c r="M662" s="9"/>
      <c r="N662" s="10"/>
      <c r="O662" s="53"/>
      <c r="P662" s="6"/>
      <c r="Q662" s="6"/>
      <c r="R662" s="12"/>
      <c r="S662" s="27"/>
    </row>
    <row r="663" spans="4:19" x14ac:dyDescent="0.25">
      <c r="D663" s="27"/>
      <c r="E663" s="7"/>
      <c r="H663" s="5"/>
      <c r="I663" s="5"/>
      <c r="K663" s="13"/>
      <c r="L663" s="13"/>
      <c r="M663" s="14"/>
      <c r="N663" s="15"/>
      <c r="O663" s="55"/>
      <c r="P663" s="6"/>
      <c r="Q663" s="6"/>
      <c r="R663" s="7"/>
      <c r="S663" s="7"/>
    </row>
    <row r="664" spans="4:19" x14ac:dyDescent="0.25">
      <c r="D664" s="23"/>
      <c r="E664" s="7"/>
      <c r="H664" s="5"/>
      <c r="I664" s="5"/>
      <c r="K664" s="8"/>
      <c r="L664" s="8"/>
      <c r="M664" s="9"/>
      <c r="N664" s="10"/>
      <c r="O664" s="53"/>
      <c r="P664" s="6"/>
      <c r="Q664" s="6"/>
      <c r="R664" s="26"/>
      <c r="S664" s="27"/>
    </row>
    <row r="665" spans="4:19" x14ac:dyDescent="0.25">
      <c r="D665" s="12"/>
      <c r="E665" s="7"/>
      <c r="H665" s="5"/>
      <c r="I665" s="5"/>
      <c r="K665" s="13"/>
      <c r="L665" s="13"/>
      <c r="M665" s="14"/>
      <c r="N665" s="15"/>
      <c r="O665" s="55"/>
      <c r="P665" s="6"/>
      <c r="Q665" s="6"/>
      <c r="R665" s="7"/>
      <c r="S665" s="11"/>
    </row>
    <row r="666" spans="4:19" x14ac:dyDescent="0.25">
      <c r="D666" s="23"/>
      <c r="E666" s="7"/>
      <c r="H666" s="5"/>
      <c r="I666" s="5"/>
      <c r="K666" s="8"/>
      <c r="L666" s="8"/>
      <c r="M666" s="9"/>
      <c r="N666" s="10"/>
      <c r="O666" s="53"/>
      <c r="P666" s="6"/>
      <c r="Q666" s="6"/>
      <c r="R666" s="26"/>
      <c r="S666" s="27"/>
    </row>
    <row r="667" spans="4:19" x14ac:dyDescent="0.25">
      <c r="D667" s="21"/>
      <c r="E667" s="7"/>
      <c r="H667" s="5"/>
      <c r="I667" s="5"/>
      <c r="K667" s="13"/>
      <c r="L667" s="13"/>
      <c r="M667" s="14"/>
      <c r="N667" s="15"/>
      <c r="O667" s="55"/>
      <c r="P667" s="6"/>
      <c r="Q667" s="6"/>
      <c r="R667" s="24"/>
      <c r="S667" s="25"/>
    </row>
    <row r="668" spans="4:19" x14ac:dyDescent="0.25">
      <c r="D668" s="7"/>
      <c r="E668" s="7"/>
      <c r="H668" s="5"/>
      <c r="I668" s="5"/>
      <c r="K668" s="8"/>
      <c r="L668" s="8"/>
      <c r="M668" s="9"/>
      <c r="N668" s="10"/>
      <c r="O668" s="53"/>
      <c r="P668" s="6"/>
      <c r="Q668" s="6"/>
      <c r="R668" s="18"/>
      <c r="S668" s="21"/>
    </row>
    <row r="669" spans="4:19" x14ac:dyDescent="0.25">
      <c r="D669" s="12"/>
      <c r="E669" s="7"/>
      <c r="H669" s="5"/>
      <c r="I669" s="5"/>
      <c r="K669" s="13"/>
      <c r="L669" s="13"/>
      <c r="M669" s="14"/>
      <c r="N669" s="15"/>
      <c r="O669" s="55"/>
      <c r="P669" s="6"/>
      <c r="Q669" s="6"/>
      <c r="R669" s="7"/>
      <c r="S669" s="11"/>
    </row>
    <row r="670" spans="4:19" x14ac:dyDescent="0.25">
      <c r="D670" s="23"/>
      <c r="E670" s="7"/>
      <c r="H670" s="5"/>
      <c r="I670" s="5"/>
      <c r="K670" s="8"/>
      <c r="L670" s="8"/>
      <c r="M670" s="9"/>
      <c r="N670" s="10"/>
      <c r="O670" s="53"/>
      <c r="P670" s="6"/>
      <c r="Q670" s="6"/>
      <c r="R670" s="26"/>
      <c r="S670" s="27"/>
    </row>
    <row r="671" spans="4:19" x14ac:dyDescent="0.25">
      <c r="D671" s="12"/>
      <c r="E671" s="7"/>
      <c r="H671" s="5"/>
      <c r="I671" s="5"/>
      <c r="K671" s="13"/>
      <c r="L671" s="13"/>
      <c r="M671" s="14"/>
      <c r="N671" s="15"/>
      <c r="O671" s="55"/>
      <c r="P671" s="6"/>
      <c r="Q671" s="6"/>
      <c r="R671" s="22"/>
      <c r="S671" s="23"/>
    </row>
    <row r="672" spans="4:19" x14ac:dyDescent="0.25">
      <c r="D672" s="25"/>
      <c r="E672" s="7"/>
      <c r="H672" s="5"/>
      <c r="I672" s="5"/>
      <c r="K672" s="8"/>
      <c r="L672" s="8"/>
      <c r="M672" s="9"/>
      <c r="N672" s="10"/>
      <c r="O672" s="53"/>
      <c r="P672" s="6"/>
      <c r="Q672" s="6"/>
      <c r="R672" s="18"/>
      <c r="S672" s="21"/>
    </row>
    <row r="673" spans="4:19" x14ac:dyDescent="0.25">
      <c r="D673" s="27"/>
      <c r="E673" s="7"/>
      <c r="H673" s="5"/>
      <c r="I673" s="5"/>
      <c r="K673" s="13"/>
      <c r="L673" s="13"/>
      <c r="M673" s="14"/>
      <c r="N673" s="15"/>
      <c r="O673" s="55"/>
      <c r="P673" s="6"/>
      <c r="Q673" s="6"/>
      <c r="R673" s="22"/>
      <c r="S673" s="23"/>
    </row>
    <row r="674" spans="4:19" x14ac:dyDescent="0.25">
      <c r="D674" s="7"/>
      <c r="E674" s="7"/>
      <c r="H674" s="5"/>
      <c r="I674" s="5"/>
      <c r="K674" s="8"/>
      <c r="L674" s="8"/>
      <c r="M674" s="9"/>
      <c r="N674" s="10"/>
      <c r="O674" s="53"/>
      <c r="P674" s="6"/>
      <c r="Q674" s="6"/>
      <c r="R674" s="18"/>
      <c r="S674" s="21"/>
    </row>
    <row r="675" spans="4:19" x14ac:dyDescent="0.25">
      <c r="D675" s="27"/>
      <c r="E675" s="7"/>
      <c r="H675" s="5"/>
      <c r="I675" s="5"/>
      <c r="K675" s="13"/>
      <c r="L675" s="13"/>
      <c r="M675" s="14"/>
      <c r="N675" s="15"/>
      <c r="O675" s="55"/>
      <c r="P675" s="6"/>
      <c r="Q675" s="6"/>
      <c r="R675" s="7"/>
      <c r="S675" s="23"/>
    </row>
    <row r="676" spans="4:19" x14ac:dyDescent="0.25">
      <c r="D676" s="23"/>
      <c r="E676" s="7"/>
      <c r="H676" s="5"/>
      <c r="I676" s="5"/>
      <c r="K676" s="8"/>
      <c r="L676" s="8"/>
      <c r="M676" s="9"/>
      <c r="N676" s="10"/>
      <c r="O676" s="53"/>
      <c r="P676" s="6"/>
      <c r="Q676" s="6"/>
      <c r="R676" s="12"/>
      <c r="S676" s="16"/>
    </row>
    <row r="677" spans="4:19" x14ac:dyDescent="0.25">
      <c r="D677" s="21"/>
      <c r="E677" s="7"/>
      <c r="H677" s="5"/>
      <c r="I677" s="5"/>
      <c r="K677" s="13"/>
      <c r="L677" s="13"/>
      <c r="M677" s="14"/>
      <c r="N677" s="15"/>
      <c r="O677" s="55"/>
      <c r="P677" s="6"/>
      <c r="Q677" s="6"/>
      <c r="R677" s="7"/>
      <c r="S677" s="11"/>
    </row>
    <row r="678" spans="4:19" x14ac:dyDescent="0.25">
      <c r="D678" s="25"/>
      <c r="E678" s="7"/>
      <c r="H678" s="5"/>
      <c r="I678" s="5"/>
      <c r="K678" s="8"/>
      <c r="L678" s="8"/>
      <c r="M678" s="9"/>
      <c r="N678" s="10"/>
      <c r="O678" s="53"/>
      <c r="P678" s="6"/>
      <c r="Q678" s="6"/>
      <c r="R678" s="18"/>
      <c r="S678" s="21"/>
    </row>
    <row r="679" spans="4:19" x14ac:dyDescent="0.25">
      <c r="D679" s="21"/>
      <c r="E679" s="7"/>
      <c r="H679" s="5"/>
      <c r="I679" s="5"/>
      <c r="K679" s="13"/>
      <c r="L679" s="13"/>
      <c r="M679" s="14"/>
      <c r="N679" s="15"/>
      <c r="O679" s="55"/>
      <c r="P679" s="6"/>
      <c r="Q679" s="6"/>
      <c r="R679" s="7"/>
      <c r="S679" s="11"/>
    </row>
    <row r="680" spans="4:19" x14ac:dyDescent="0.25">
      <c r="D680" s="23"/>
      <c r="E680" s="7"/>
      <c r="H680" s="5"/>
      <c r="I680" s="5"/>
      <c r="K680" s="8"/>
      <c r="L680" s="8"/>
      <c r="M680" s="9"/>
      <c r="N680" s="10"/>
      <c r="O680" s="53"/>
      <c r="P680" s="6"/>
      <c r="Q680" s="6"/>
      <c r="R680" s="18"/>
      <c r="S680" s="21"/>
    </row>
    <row r="681" spans="4:19" x14ac:dyDescent="0.25">
      <c r="D681" s="12"/>
      <c r="E681" s="7"/>
      <c r="H681" s="5"/>
      <c r="I681" s="5"/>
      <c r="K681" s="13"/>
      <c r="L681" s="13"/>
      <c r="M681" s="14"/>
      <c r="N681" s="15"/>
      <c r="O681" s="55"/>
      <c r="P681" s="6"/>
      <c r="Q681" s="6"/>
      <c r="R681" s="22"/>
      <c r="S681" s="23"/>
    </row>
    <row r="682" spans="4:19" x14ac:dyDescent="0.25">
      <c r="D682" s="23"/>
      <c r="E682" s="7"/>
      <c r="H682" s="5"/>
      <c r="I682" s="5"/>
      <c r="K682" s="8"/>
      <c r="L682" s="8"/>
      <c r="M682" s="9"/>
      <c r="N682" s="10"/>
      <c r="O682" s="53"/>
      <c r="P682" s="6"/>
      <c r="Q682" s="6"/>
      <c r="R682" s="18"/>
      <c r="S682" s="21"/>
    </row>
    <row r="683" spans="4:19" x14ac:dyDescent="0.25">
      <c r="D683" s="12"/>
      <c r="E683" s="7"/>
      <c r="H683" s="5"/>
      <c r="I683" s="5"/>
      <c r="K683" s="13"/>
      <c r="L683" s="13"/>
      <c r="M683" s="14"/>
      <c r="N683" s="15"/>
      <c r="O683" s="55"/>
      <c r="P683" s="6"/>
      <c r="Q683" s="6"/>
      <c r="R683" s="24"/>
      <c r="S683" s="25"/>
    </row>
    <row r="684" spans="4:19" x14ac:dyDescent="0.25">
      <c r="D684" s="23"/>
      <c r="E684" s="7"/>
      <c r="H684" s="5"/>
      <c r="I684" s="5"/>
      <c r="K684" s="8"/>
      <c r="L684" s="8"/>
      <c r="M684" s="9"/>
      <c r="N684" s="10"/>
      <c r="O684" s="53"/>
      <c r="P684" s="6"/>
      <c r="Q684" s="6"/>
      <c r="R684" s="26"/>
      <c r="S684" s="27"/>
    </row>
    <row r="685" spans="4:19" x14ac:dyDescent="0.25">
      <c r="D685" s="21"/>
      <c r="E685" s="7"/>
      <c r="H685" s="5"/>
      <c r="I685" s="5"/>
      <c r="K685" s="13"/>
      <c r="L685" s="13"/>
      <c r="M685" s="14"/>
      <c r="N685" s="15"/>
      <c r="O685" s="55"/>
      <c r="P685" s="6"/>
      <c r="Q685" s="6"/>
      <c r="R685" s="22"/>
      <c r="S685" s="23"/>
    </row>
    <row r="686" spans="4:19" x14ac:dyDescent="0.25">
      <c r="D686" s="23"/>
      <c r="E686" s="7"/>
      <c r="H686" s="5"/>
      <c r="I686" s="5"/>
      <c r="K686" s="8"/>
      <c r="L686" s="8"/>
      <c r="M686" s="9"/>
      <c r="N686" s="10"/>
      <c r="O686" s="53"/>
      <c r="P686" s="6"/>
      <c r="Q686" s="6"/>
      <c r="R686" s="18"/>
      <c r="S686" s="21"/>
    </row>
    <row r="687" spans="4:19" x14ac:dyDescent="0.25">
      <c r="D687" s="21"/>
      <c r="E687" s="7"/>
      <c r="H687" s="5"/>
      <c r="I687" s="5"/>
      <c r="K687" s="13"/>
      <c r="L687" s="13"/>
      <c r="M687" s="14"/>
      <c r="N687" s="15"/>
      <c r="O687" s="55"/>
      <c r="P687" s="6"/>
      <c r="Q687" s="6"/>
      <c r="R687" s="24"/>
      <c r="S687" s="25"/>
    </row>
    <row r="688" spans="4:19" x14ac:dyDescent="0.25">
      <c r="D688" s="25"/>
      <c r="E688" s="7"/>
      <c r="H688" s="5"/>
      <c r="I688" s="5"/>
      <c r="K688" s="8"/>
      <c r="L688" s="8"/>
      <c r="M688" s="9"/>
      <c r="N688" s="10"/>
      <c r="O688" s="53"/>
      <c r="P688" s="6"/>
      <c r="Q688" s="6"/>
      <c r="R688" s="12"/>
      <c r="S688" s="16"/>
    </row>
    <row r="689" spans="4:19" x14ac:dyDescent="0.25">
      <c r="D689" s="27"/>
      <c r="E689" s="7"/>
      <c r="H689" s="5"/>
      <c r="I689" s="5"/>
      <c r="K689" s="13"/>
      <c r="L689" s="13"/>
      <c r="M689" s="14"/>
      <c r="N689" s="15"/>
      <c r="O689" s="55"/>
      <c r="P689" s="6"/>
      <c r="Q689" s="6"/>
      <c r="R689" s="24"/>
      <c r="S689" s="25"/>
    </row>
    <row r="690" spans="4:19" x14ac:dyDescent="0.25">
      <c r="D690" s="25"/>
      <c r="E690" s="7"/>
      <c r="H690" s="5"/>
      <c r="I690" s="5"/>
      <c r="K690" s="8"/>
      <c r="L690" s="8"/>
      <c r="M690" s="9"/>
      <c r="N690" s="10"/>
      <c r="O690" s="53"/>
      <c r="P690" s="6"/>
      <c r="Q690" s="6"/>
      <c r="R690" s="26"/>
      <c r="S690" s="27"/>
    </row>
    <row r="691" spans="4:19" x14ac:dyDescent="0.25">
      <c r="D691" s="27"/>
      <c r="E691" s="7"/>
      <c r="H691" s="5"/>
      <c r="I691" s="5"/>
      <c r="K691" s="13"/>
      <c r="L691" s="13"/>
      <c r="M691" s="14"/>
      <c r="N691" s="15"/>
      <c r="O691" s="55"/>
      <c r="P691" s="6"/>
      <c r="Q691" s="6"/>
      <c r="R691" s="24"/>
      <c r="S691" s="25"/>
    </row>
    <row r="692" spans="4:19" x14ac:dyDescent="0.25">
      <c r="D692" s="7"/>
      <c r="E692" s="7"/>
      <c r="H692" s="5"/>
      <c r="I692" s="5"/>
      <c r="K692" s="8"/>
      <c r="L692" s="8"/>
      <c r="M692" s="9"/>
      <c r="N692" s="10"/>
      <c r="O692" s="53"/>
      <c r="P692" s="6"/>
      <c r="Q692" s="6"/>
      <c r="R692" s="26"/>
      <c r="S692" s="27"/>
    </row>
    <row r="693" spans="4:19" x14ac:dyDescent="0.25">
      <c r="D693" s="21"/>
      <c r="E693" s="7"/>
      <c r="H693" s="5"/>
      <c r="I693" s="5"/>
      <c r="K693" s="13"/>
      <c r="L693" s="13"/>
      <c r="M693" s="14"/>
      <c r="N693" s="15"/>
      <c r="O693" s="55"/>
      <c r="P693" s="6"/>
      <c r="Q693" s="6"/>
      <c r="R693" s="7"/>
      <c r="S693" s="25"/>
    </row>
    <row r="694" spans="4:19" x14ac:dyDescent="0.25">
      <c r="D694" s="23"/>
      <c r="E694" s="7"/>
      <c r="H694" s="5"/>
      <c r="I694" s="5"/>
      <c r="K694" s="8"/>
      <c r="L694" s="8"/>
      <c r="M694" s="9"/>
      <c r="N694" s="10"/>
      <c r="O694" s="53"/>
      <c r="P694" s="6"/>
      <c r="Q694" s="6"/>
      <c r="R694" s="18"/>
      <c r="S694" s="21"/>
    </row>
    <row r="695" spans="4:19" x14ac:dyDescent="0.25">
      <c r="D695" s="21"/>
      <c r="E695" s="7"/>
      <c r="H695" s="5"/>
      <c r="I695" s="5"/>
      <c r="K695" s="13"/>
      <c r="L695" s="13"/>
      <c r="M695" s="14"/>
      <c r="N695" s="15"/>
      <c r="O695" s="55"/>
      <c r="P695" s="6"/>
      <c r="Q695" s="6"/>
      <c r="R695" s="22"/>
      <c r="S695" s="23"/>
    </row>
    <row r="696" spans="4:19" x14ac:dyDescent="0.25">
      <c r="D696" s="23"/>
      <c r="E696" s="7"/>
      <c r="H696" s="5"/>
      <c r="I696" s="5"/>
      <c r="K696" s="8"/>
      <c r="L696" s="8"/>
      <c r="M696" s="9"/>
      <c r="N696" s="10"/>
      <c r="O696" s="53"/>
      <c r="P696" s="6"/>
      <c r="Q696" s="6"/>
      <c r="R696" s="18"/>
      <c r="S696" s="21"/>
    </row>
    <row r="697" spans="4:19" x14ac:dyDescent="0.25">
      <c r="D697" s="27"/>
      <c r="E697" s="7"/>
      <c r="H697" s="5"/>
      <c r="I697" s="5"/>
      <c r="K697" s="13"/>
      <c r="L697" s="13"/>
      <c r="M697" s="14"/>
      <c r="N697" s="15"/>
      <c r="O697" s="55"/>
      <c r="P697" s="6"/>
      <c r="Q697" s="6"/>
      <c r="R697" s="22"/>
      <c r="S697" s="23"/>
    </row>
    <row r="698" spans="4:19" x14ac:dyDescent="0.25">
      <c r="D698" s="23"/>
      <c r="E698" s="7"/>
      <c r="H698" s="5"/>
      <c r="I698" s="5"/>
      <c r="K698" s="8"/>
      <c r="L698" s="8"/>
      <c r="M698" s="9"/>
      <c r="N698" s="10"/>
      <c r="O698" s="53"/>
      <c r="P698" s="6"/>
      <c r="Q698" s="6"/>
      <c r="R698" s="12"/>
      <c r="S698" s="16"/>
    </row>
    <row r="699" spans="4:19" x14ac:dyDescent="0.25">
      <c r="D699" s="27"/>
      <c r="E699" s="7"/>
      <c r="H699" s="5"/>
      <c r="I699" s="5"/>
      <c r="K699" s="13"/>
      <c r="L699" s="13"/>
      <c r="M699" s="14"/>
      <c r="N699" s="15"/>
      <c r="O699" s="55"/>
      <c r="P699" s="6"/>
      <c r="Q699" s="6"/>
      <c r="R699" s="24"/>
      <c r="S699" s="25"/>
    </row>
    <row r="700" spans="4:19" x14ac:dyDescent="0.25">
      <c r="D700" s="25"/>
      <c r="E700" s="7"/>
      <c r="H700" s="5"/>
      <c r="I700" s="5"/>
      <c r="K700" s="8"/>
      <c r="L700" s="8"/>
      <c r="M700" s="9"/>
      <c r="N700" s="10"/>
      <c r="O700" s="53"/>
      <c r="P700" s="6"/>
      <c r="Q700" s="6"/>
      <c r="R700" s="26"/>
      <c r="S700" s="27"/>
    </row>
    <row r="701" spans="4:19" x14ac:dyDescent="0.25">
      <c r="D701" s="21"/>
      <c r="E701" s="7"/>
      <c r="H701" s="5"/>
      <c r="I701" s="5"/>
      <c r="K701" s="13"/>
      <c r="L701" s="13"/>
      <c r="M701" s="14"/>
      <c r="N701" s="15"/>
      <c r="O701" s="55"/>
      <c r="P701" s="6"/>
      <c r="Q701" s="6"/>
      <c r="R701" s="24"/>
      <c r="S701" s="25"/>
    </row>
    <row r="702" spans="4:19" x14ac:dyDescent="0.25">
      <c r="D702" s="25"/>
      <c r="E702" s="7"/>
      <c r="H702" s="5"/>
      <c r="I702" s="5"/>
      <c r="K702" s="8"/>
      <c r="L702" s="8"/>
      <c r="M702" s="9"/>
      <c r="N702" s="10"/>
      <c r="O702" s="53"/>
      <c r="P702" s="6"/>
      <c r="Q702" s="6"/>
      <c r="R702" s="12"/>
      <c r="S702" s="16"/>
    </row>
    <row r="703" spans="4:19" x14ac:dyDescent="0.25">
      <c r="D703" s="21"/>
      <c r="E703" s="7"/>
      <c r="H703" s="5"/>
      <c r="I703" s="5"/>
      <c r="K703" s="13"/>
      <c r="L703" s="13"/>
      <c r="M703" s="14"/>
      <c r="N703" s="15"/>
      <c r="O703" s="55"/>
      <c r="P703" s="6"/>
      <c r="Q703" s="6"/>
      <c r="R703" s="7"/>
      <c r="S703" s="23"/>
    </row>
    <row r="704" spans="4:19" x14ac:dyDescent="0.25">
      <c r="D704" s="25"/>
      <c r="E704" s="7"/>
      <c r="H704" s="5"/>
      <c r="I704" s="5"/>
      <c r="K704" s="8"/>
      <c r="L704" s="8"/>
      <c r="M704" s="9"/>
      <c r="N704" s="10"/>
      <c r="O704" s="53"/>
      <c r="P704" s="6"/>
      <c r="Q704" s="6"/>
      <c r="R704" s="26"/>
      <c r="S704" s="27"/>
    </row>
    <row r="705" spans="4:19" x14ac:dyDescent="0.25">
      <c r="D705" s="27"/>
      <c r="E705" s="7"/>
      <c r="H705" s="5"/>
      <c r="I705" s="5"/>
      <c r="K705" s="13"/>
      <c r="L705" s="13"/>
      <c r="M705" s="14"/>
      <c r="N705" s="15"/>
      <c r="O705" s="55"/>
      <c r="P705" s="6"/>
      <c r="Q705" s="6"/>
      <c r="R705" s="24"/>
      <c r="S705" s="25"/>
    </row>
    <row r="706" spans="4:19" x14ac:dyDescent="0.25">
      <c r="D706" s="7"/>
      <c r="E706" s="7"/>
      <c r="H706" s="5"/>
      <c r="I706" s="5"/>
      <c r="K706" s="8"/>
      <c r="L706" s="8"/>
      <c r="M706" s="9"/>
      <c r="N706" s="10"/>
      <c r="O706" s="53"/>
      <c r="P706" s="6"/>
      <c r="Q706" s="6"/>
      <c r="R706" s="12"/>
      <c r="S706" s="21"/>
    </row>
    <row r="707" spans="4:19" x14ac:dyDescent="0.25">
      <c r="D707" s="21"/>
      <c r="E707" s="7"/>
      <c r="H707" s="5"/>
      <c r="I707" s="5"/>
      <c r="K707" s="13"/>
      <c r="L707" s="13"/>
      <c r="M707" s="14"/>
      <c r="N707" s="15"/>
      <c r="O707" s="55"/>
      <c r="P707" s="6"/>
      <c r="Q707" s="6"/>
      <c r="R707" s="22"/>
      <c r="S707" s="23"/>
    </row>
    <row r="708" spans="4:19" x14ac:dyDescent="0.25">
      <c r="D708" s="23"/>
      <c r="E708" s="7"/>
      <c r="H708" s="5"/>
      <c r="I708" s="5"/>
      <c r="K708" s="8"/>
      <c r="L708" s="8"/>
      <c r="M708" s="9"/>
      <c r="N708" s="10"/>
      <c r="O708" s="53"/>
      <c r="P708" s="6"/>
      <c r="Q708" s="6"/>
      <c r="R708" s="12"/>
      <c r="S708" s="27"/>
    </row>
    <row r="709" spans="4:19" x14ac:dyDescent="0.25">
      <c r="D709" s="21"/>
      <c r="E709" s="7"/>
      <c r="H709" s="5"/>
      <c r="I709" s="5"/>
      <c r="K709" s="13"/>
      <c r="L709" s="13"/>
      <c r="M709" s="14"/>
      <c r="N709" s="15"/>
      <c r="O709" s="55"/>
      <c r="P709" s="6"/>
      <c r="Q709" s="6"/>
      <c r="R709" s="22"/>
      <c r="S709" s="23"/>
    </row>
    <row r="710" spans="4:19" x14ac:dyDescent="0.25">
      <c r="D710" s="23"/>
      <c r="E710" s="7"/>
      <c r="H710" s="5"/>
      <c r="I710" s="5"/>
      <c r="K710" s="8"/>
      <c r="L710" s="8"/>
      <c r="M710" s="9"/>
      <c r="N710" s="10"/>
      <c r="O710" s="53"/>
      <c r="P710" s="6"/>
      <c r="Q710" s="6"/>
      <c r="R710" s="18"/>
      <c r="S710" s="21"/>
    </row>
    <row r="711" spans="4:19" x14ac:dyDescent="0.25">
      <c r="D711" s="21"/>
      <c r="E711" s="7"/>
      <c r="H711" s="5"/>
      <c r="I711" s="5"/>
      <c r="K711" s="13"/>
      <c r="L711" s="13"/>
      <c r="M711" s="14"/>
      <c r="N711" s="15"/>
      <c r="O711" s="55"/>
      <c r="P711" s="6"/>
      <c r="Q711" s="6"/>
      <c r="R711" s="7"/>
      <c r="S711" s="11"/>
    </row>
    <row r="712" spans="4:19" x14ac:dyDescent="0.25">
      <c r="D712" s="7"/>
      <c r="E712" s="7"/>
      <c r="H712" s="5"/>
      <c r="I712" s="5"/>
      <c r="K712" s="8"/>
      <c r="L712" s="8"/>
      <c r="M712" s="9"/>
      <c r="N712" s="10"/>
      <c r="O712" s="53"/>
      <c r="P712" s="6"/>
      <c r="Q712" s="6"/>
      <c r="R712" s="12"/>
      <c r="S712" s="16"/>
    </row>
    <row r="713" spans="4:19" x14ac:dyDescent="0.25">
      <c r="D713" s="21"/>
      <c r="E713" s="7"/>
      <c r="H713" s="5"/>
      <c r="I713" s="5"/>
      <c r="K713" s="13"/>
      <c r="L713" s="13"/>
      <c r="M713" s="14"/>
      <c r="N713" s="15"/>
      <c r="O713" s="55"/>
      <c r="P713" s="6"/>
      <c r="Q713" s="6"/>
      <c r="R713" s="7"/>
      <c r="S713" s="11"/>
    </row>
    <row r="714" spans="4:19" x14ac:dyDescent="0.25">
      <c r="D714" s="23"/>
      <c r="E714" s="7"/>
      <c r="H714" s="5"/>
      <c r="I714" s="5"/>
      <c r="K714" s="8"/>
      <c r="L714" s="8"/>
      <c r="M714" s="9"/>
      <c r="N714" s="10"/>
      <c r="O714" s="53"/>
      <c r="P714" s="6"/>
      <c r="Q714" s="6"/>
      <c r="R714" s="26"/>
      <c r="S714" s="27"/>
    </row>
    <row r="715" spans="4:19" x14ac:dyDescent="0.25">
      <c r="D715" s="12"/>
      <c r="E715" s="7"/>
      <c r="H715" s="5"/>
      <c r="I715" s="5"/>
      <c r="K715" s="13"/>
      <c r="L715" s="13"/>
      <c r="M715" s="14"/>
      <c r="N715" s="15"/>
      <c r="O715" s="55"/>
      <c r="P715" s="6"/>
      <c r="Q715" s="6"/>
      <c r="R715" s="22"/>
      <c r="S715" s="23"/>
    </row>
    <row r="716" spans="4:19" x14ac:dyDescent="0.25">
      <c r="D716" s="23"/>
      <c r="E716" s="7"/>
      <c r="H716" s="5"/>
      <c r="I716" s="5"/>
      <c r="K716" s="8"/>
      <c r="L716" s="8"/>
      <c r="M716" s="9"/>
      <c r="N716" s="10"/>
      <c r="O716" s="53"/>
      <c r="P716" s="6"/>
      <c r="Q716" s="6"/>
      <c r="R716" s="18"/>
      <c r="S716" s="21"/>
    </row>
    <row r="717" spans="4:19" x14ac:dyDescent="0.25">
      <c r="D717" s="27"/>
      <c r="E717" s="7"/>
      <c r="H717" s="5"/>
      <c r="I717" s="5"/>
      <c r="K717" s="13"/>
      <c r="L717" s="13"/>
      <c r="M717" s="14"/>
      <c r="N717" s="15"/>
      <c r="O717" s="55"/>
      <c r="P717" s="6"/>
      <c r="Q717" s="6"/>
      <c r="R717" s="22"/>
      <c r="S717" s="23"/>
    </row>
    <row r="718" spans="4:19" x14ac:dyDescent="0.25">
      <c r="D718" s="23"/>
      <c r="E718" s="7"/>
      <c r="H718" s="5"/>
      <c r="I718" s="5"/>
      <c r="K718" s="8"/>
      <c r="L718" s="8"/>
      <c r="M718" s="9"/>
      <c r="N718" s="10"/>
      <c r="O718" s="53"/>
      <c r="P718" s="6"/>
      <c r="Q718" s="6"/>
      <c r="R718" s="26"/>
      <c r="S718" s="27"/>
    </row>
    <row r="719" spans="4:19" x14ac:dyDescent="0.25">
      <c r="D719" s="27"/>
      <c r="E719" s="7"/>
      <c r="H719" s="5"/>
      <c r="I719" s="5"/>
      <c r="K719" s="13"/>
      <c r="L719" s="13"/>
      <c r="M719" s="14"/>
      <c r="N719" s="15"/>
      <c r="O719" s="55"/>
      <c r="P719" s="6"/>
      <c r="Q719" s="6"/>
      <c r="R719" s="22"/>
      <c r="S719" s="23"/>
    </row>
    <row r="720" spans="4:19" x14ac:dyDescent="0.25">
      <c r="D720" s="7"/>
      <c r="E720" s="7"/>
      <c r="H720" s="5"/>
      <c r="I720" s="5"/>
      <c r="K720" s="8"/>
      <c r="L720" s="8"/>
      <c r="M720" s="9"/>
      <c r="N720" s="10"/>
      <c r="O720" s="53"/>
      <c r="P720" s="6"/>
      <c r="Q720" s="6"/>
      <c r="R720" s="26"/>
      <c r="S720" s="27"/>
    </row>
    <row r="721" spans="4:19" x14ac:dyDescent="0.25">
      <c r="D721" s="21"/>
      <c r="E721" s="7"/>
      <c r="H721" s="5"/>
      <c r="I721" s="5"/>
      <c r="K721" s="13"/>
      <c r="L721" s="13"/>
      <c r="M721" s="14"/>
      <c r="N721" s="15"/>
      <c r="O721" s="55"/>
      <c r="P721" s="6"/>
      <c r="Q721" s="6"/>
      <c r="R721" s="22"/>
      <c r="S721" s="23"/>
    </row>
    <row r="722" spans="4:19" x14ac:dyDescent="0.25">
      <c r="D722" s="25"/>
      <c r="E722" s="7"/>
      <c r="H722" s="5"/>
      <c r="I722" s="5"/>
      <c r="K722" s="8"/>
      <c r="L722" s="8"/>
      <c r="M722" s="9"/>
      <c r="N722" s="10"/>
      <c r="O722" s="53"/>
      <c r="P722" s="6"/>
      <c r="Q722" s="6"/>
      <c r="R722" s="26"/>
      <c r="S722" s="27"/>
    </row>
    <row r="723" spans="4:19" x14ac:dyDescent="0.25">
      <c r="D723" s="7"/>
      <c r="E723" s="7"/>
      <c r="H723" s="5"/>
      <c r="I723" s="5"/>
      <c r="K723" s="8"/>
      <c r="L723" s="8"/>
      <c r="M723" s="9"/>
      <c r="N723" s="10"/>
      <c r="O723" s="53"/>
      <c r="P723" s="6"/>
      <c r="Q723" s="6"/>
      <c r="R723" s="7"/>
      <c r="S723" s="23"/>
    </row>
    <row r="724" spans="4:19" x14ac:dyDescent="0.25">
      <c r="D724" s="12"/>
      <c r="E724" s="7"/>
      <c r="H724" s="5"/>
      <c r="I724" s="5"/>
      <c r="K724" s="13"/>
      <c r="L724" s="13"/>
      <c r="M724" s="14"/>
      <c r="N724" s="15"/>
      <c r="O724" s="55"/>
      <c r="P724" s="6"/>
      <c r="Q724" s="6"/>
      <c r="R724" s="26"/>
      <c r="S724" s="27"/>
    </row>
    <row r="725" spans="4:19" x14ac:dyDescent="0.25">
      <c r="D725" s="12"/>
      <c r="E725" s="7"/>
      <c r="H725" s="5"/>
      <c r="I725" s="5"/>
      <c r="K725" s="13"/>
      <c r="L725" s="13"/>
      <c r="M725" s="14"/>
      <c r="N725" s="15"/>
      <c r="O725" s="55"/>
      <c r="P725" s="6"/>
      <c r="Q725" s="6"/>
      <c r="R725" s="22"/>
      <c r="S725" s="23"/>
    </row>
    <row r="726" spans="4:19" x14ac:dyDescent="0.25">
      <c r="D726" s="25"/>
      <c r="E726" s="7"/>
      <c r="H726" s="5"/>
      <c r="I726" s="5"/>
      <c r="K726" s="8"/>
      <c r="L726" s="8"/>
      <c r="M726" s="9"/>
      <c r="N726" s="10"/>
      <c r="O726" s="53"/>
      <c r="P726" s="6"/>
      <c r="Q726" s="6"/>
      <c r="R726" s="26"/>
      <c r="S726" s="27"/>
    </row>
    <row r="727" spans="4:19" x14ac:dyDescent="0.25">
      <c r="D727" s="21"/>
      <c r="E727" s="7"/>
      <c r="H727" s="5"/>
      <c r="I727" s="5"/>
      <c r="K727" s="13"/>
      <c r="L727" s="13"/>
      <c r="M727" s="14"/>
      <c r="N727" s="15"/>
      <c r="O727" s="55"/>
      <c r="P727" s="6"/>
      <c r="Q727" s="6"/>
      <c r="R727" s="22"/>
      <c r="S727" s="23"/>
    </row>
    <row r="728" spans="4:19" x14ac:dyDescent="0.25">
      <c r="D728" s="7"/>
      <c r="E728" s="7"/>
      <c r="H728" s="5"/>
      <c r="I728" s="5"/>
      <c r="K728" s="8"/>
      <c r="L728" s="8"/>
      <c r="M728" s="9"/>
      <c r="N728" s="10"/>
      <c r="O728" s="53"/>
      <c r="P728" s="6"/>
      <c r="Q728" s="6"/>
      <c r="R728" s="18"/>
      <c r="S728" s="21"/>
    </row>
    <row r="729" spans="4:19" x14ac:dyDescent="0.25">
      <c r="D729" s="12"/>
      <c r="E729" s="7"/>
      <c r="H729" s="5"/>
      <c r="I729" s="5"/>
      <c r="K729" s="13"/>
      <c r="L729" s="13"/>
      <c r="M729" s="14"/>
      <c r="N729" s="15"/>
      <c r="O729" s="55"/>
      <c r="P729" s="6"/>
      <c r="Q729" s="6"/>
      <c r="R729" s="22"/>
      <c r="S729" s="23"/>
    </row>
    <row r="730" spans="4:19" x14ac:dyDescent="0.25">
      <c r="D730" s="23"/>
      <c r="E730" s="7"/>
      <c r="H730" s="5"/>
      <c r="I730" s="5"/>
      <c r="K730" s="8"/>
      <c r="L730" s="8"/>
      <c r="M730" s="9"/>
      <c r="N730" s="10"/>
      <c r="O730" s="53"/>
      <c r="P730" s="6"/>
      <c r="Q730" s="6"/>
      <c r="R730" s="18"/>
      <c r="S730" s="21"/>
    </row>
    <row r="731" spans="4:19" x14ac:dyDescent="0.25">
      <c r="D731" s="12"/>
      <c r="E731" s="7"/>
      <c r="H731" s="5"/>
      <c r="I731" s="5"/>
      <c r="K731" s="13"/>
      <c r="L731" s="13"/>
      <c r="M731" s="14"/>
      <c r="N731" s="15"/>
      <c r="O731" s="55"/>
      <c r="P731" s="6"/>
      <c r="Q731" s="6"/>
      <c r="R731" s="22"/>
      <c r="S731" s="23"/>
    </row>
    <row r="732" spans="4:19" x14ac:dyDescent="0.25">
      <c r="D732" s="23"/>
      <c r="E732" s="7"/>
      <c r="H732" s="5"/>
      <c r="I732" s="5"/>
      <c r="K732" s="8"/>
      <c r="L732" s="8"/>
      <c r="M732" s="9"/>
      <c r="N732" s="10"/>
      <c r="O732" s="53"/>
      <c r="P732" s="6"/>
      <c r="Q732" s="6"/>
      <c r="R732" s="18"/>
      <c r="S732" s="21"/>
    </row>
    <row r="733" spans="4:19" x14ac:dyDescent="0.25">
      <c r="D733" s="21"/>
      <c r="E733" s="7"/>
      <c r="H733" s="5"/>
      <c r="I733" s="5"/>
      <c r="K733" s="13"/>
      <c r="L733" s="13"/>
      <c r="M733" s="14"/>
      <c r="N733" s="15"/>
      <c r="O733" s="55"/>
      <c r="P733" s="6"/>
      <c r="Q733" s="6"/>
      <c r="R733" s="24"/>
      <c r="S733" s="25"/>
    </row>
    <row r="734" spans="4:19" x14ac:dyDescent="0.25">
      <c r="D734" s="23"/>
      <c r="E734" s="7"/>
      <c r="H734" s="5"/>
      <c r="I734" s="5"/>
      <c r="K734" s="8"/>
      <c r="L734" s="8"/>
      <c r="M734" s="9"/>
      <c r="N734" s="10"/>
      <c r="O734" s="53"/>
      <c r="P734" s="6"/>
      <c r="Q734" s="6"/>
      <c r="R734" s="18"/>
      <c r="S734" s="21"/>
    </row>
    <row r="735" spans="4:19" x14ac:dyDescent="0.25">
      <c r="D735" s="27"/>
      <c r="E735" s="7"/>
      <c r="H735" s="5"/>
      <c r="I735" s="5"/>
      <c r="K735" s="13"/>
      <c r="L735" s="13"/>
      <c r="M735" s="14"/>
      <c r="N735" s="15"/>
      <c r="O735" s="55"/>
      <c r="P735" s="6"/>
      <c r="Q735" s="6"/>
      <c r="R735" s="24"/>
      <c r="S735" s="25"/>
    </row>
    <row r="736" spans="4:19" x14ac:dyDescent="0.25">
      <c r="D736" s="7"/>
      <c r="E736" s="7"/>
      <c r="H736" s="5"/>
      <c r="I736" s="5"/>
      <c r="K736" s="8"/>
      <c r="L736" s="8"/>
      <c r="M736" s="9"/>
      <c r="N736" s="10"/>
      <c r="O736" s="53"/>
      <c r="P736" s="6"/>
      <c r="Q736" s="6"/>
      <c r="R736" s="18"/>
      <c r="S736" s="21"/>
    </row>
    <row r="737" spans="4:19" x14ac:dyDescent="0.25">
      <c r="D737" s="27"/>
      <c r="E737" s="7"/>
      <c r="H737" s="5"/>
      <c r="I737" s="5"/>
      <c r="K737" s="13"/>
      <c r="L737" s="13"/>
      <c r="M737" s="14"/>
      <c r="N737" s="15"/>
      <c r="O737" s="55"/>
      <c r="P737" s="6"/>
      <c r="Q737" s="6"/>
      <c r="R737" s="7"/>
      <c r="S737" s="11"/>
    </row>
    <row r="738" spans="4:19" x14ac:dyDescent="0.25">
      <c r="D738" s="25"/>
      <c r="E738" s="7"/>
      <c r="H738" s="5"/>
      <c r="I738" s="5"/>
      <c r="K738" s="8"/>
      <c r="L738" s="8"/>
      <c r="M738" s="9"/>
      <c r="N738" s="10"/>
      <c r="O738" s="53"/>
      <c r="P738" s="6"/>
      <c r="Q738" s="6"/>
      <c r="R738" s="18"/>
      <c r="S738" s="21"/>
    </row>
    <row r="739" spans="4:19" x14ac:dyDescent="0.25">
      <c r="D739" s="21"/>
      <c r="E739" s="7"/>
      <c r="H739" s="5"/>
      <c r="I739" s="5"/>
      <c r="K739" s="13"/>
      <c r="L739" s="13"/>
      <c r="M739" s="14"/>
      <c r="N739" s="15"/>
      <c r="O739" s="55"/>
      <c r="P739" s="6"/>
      <c r="Q739" s="6"/>
      <c r="R739" s="22"/>
      <c r="S739" s="23"/>
    </row>
    <row r="740" spans="4:19" x14ac:dyDescent="0.25">
      <c r="D740" s="23"/>
      <c r="E740" s="7"/>
      <c r="H740" s="5"/>
      <c r="I740" s="5"/>
      <c r="K740" s="8"/>
      <c r="L740" s="8"/>
      <c r="M740" s="9"/>
      <c r="N740" s="10"/>
      <c r="O740" s="53"/>
      <c r="P740" s="6"/>
      <c r="Q740" s="6"/>
      <c r="R740" s="18"/>
      <c r="S740" s="21"/>
    </row>
    <row r="741" spans="4:19" x14ac:dyDescent="0.25">
      <c r="D741" s="21"/>
      <c r="E741" s="7"/>
      <c r="H741" s="5"/>
      <c r="I741" s="5"/>
      <c r="K741" s="13"/>
      <c r="L741" s="13"/>
      <c r="M741" s="14"/>
      <c r="N741" s="15"/>
      <c r="O741" s="55"/>
      <c r="P741" s="6"/>
      <c r="Q741" s="6"/>
      <c r="R741" s="22"/>
      <c r="S741" s="23"/>
    </row>
    <row r="742" spans="4:19" x14ac:dyDescent="0.25">
      <c r="D742" s="23"/>
      <c r="E742" s="7"/>
      <c r="H742" s="5"/>
      <c r="I742" s="5"/>
      <c r="K742" s="8"/>
      <c r="L742" s="8"/>
      <c r="M742" s="9"/>
      <c r="N742" s="10"/>
      <c r="O742" s="53"/>
      <c r="P742" s="6"/>
      <c r="Q742" s="6"/>
      <c r="R742" s="12"/>
      <c r="S742" s="12"/>
    </row>
    <row r="743" spans="4:19" x14ac:dyDescent="0.25">
      <c r="D743" s="27"/>
      <c r="E743" s="7"/>
      <c r="H743" s="5"/>
      <c r="I743" s="5"/>
      <c r="K743" s="13"/>
      <c r="L743" s="13"/>
      <c r="M743" s="14"/>
      <c r="N743" s="15"/>
      <c r="O743" s="55"/>
      <c r="P743" s="6"/>
      <c r="Q743" s="6"/>
      <c r="R743" s="22"/>
      <c r="S743" s="23"/>
    </row>
    <row r="744" spans="4:19" x14ac:dyDescent="0.25">
      <c r="D744" s="7"/>
      <c r="E744" s="7"/>
      <c r="H744" s="5"/>
      <c r="I744" s="5"/>
      <c r="K744" s="8"/>
      <c r="L744" s="8"/>
      <c r="M744" s="9"/>
      <c r="N744" s="10"/>
      <c r="O744" s="53"/>
      <c r="P744" s="6"/>
      <c r="Q744" s="6"/>
      <c r="R744" s="26"/>
      <c r="S744" s="27"/>
    </row>
    <row r="745" spans="4:19" x14ac:dyDescent="0.25">
      <c r="D745" s="21"/>
      <c r="E745" s="7"/>
      <c r="H745" s="5"/>
      <c r="I745" s="5"/>
      <c r="K745" s="13"/>
      <c r="L745" s="13"/>
      <c r="M745" s="14"/>
      <c r="N745" s="15"/>
      <c r="O745" s="55"/>
      <c r="P745" s="6"/>
      <c r="Q745" s="6"/>
      <c r="R745" s="24"/>
      <c r="S745" s="25"/>
    </row>
    <row r="746" spans="4:19" x14ac:dyDescent="0.25">
      <c r="D746" s="23"/>
      <c r="E746" s="7"/>
      <c r="H746" s="5"/>
      <c r="I746" s="5"/>
      <c r="K746" s="8"/>
      <c r="L746" s="8"/>
      <c r="M746" s="9"/>
      <c r="N746" s="10"/>
      <c r="O746" s="53"/>
      <c r="P746" s="6"/>
      <c r="Q746" s="6"/>
      <c r="R746" s="12"/>
      <c r="S746" s="21"/>
    </row>
    <row r="747" spans="4:19" x14ac:dyDescent="0.25">
      <c r="D747" s="21"/>
      <c r="E747" s="7"/>
      <c r="H747" s="5"/>
      <c r="I747" s="5"/>
      <c r="K747" s="13"/>
      <c r="L747" s="13"/>
      <c r="M747" s="14"/>
      <c r="N747" s="15"/>
      <c r="O747" s="55"/>
      <c r="P747" s="6"/>
      <c r="Q747" s="6"/>
      <c r="R747" s="7"/>
      <c r="S747" s="11"/>
    </row>
    <row r="748" spans="4:19" x14ac:dyDescent="0.25">
      <c r="D748" s="23"/>
      <c r="E748" s="7"/>
      <c r="H748" s="5"/>
      <c r="I748" s="5"/>
      <c r="K748" s="8"/>
      <c r="L748" s="8"/>
      <c r="M748" s="9"/>
      <c r="N748" s="10"/>
      <c r="O748" s="53"/>
      <c r="P748" s="6"/>
      <c r="Q748" s="6"/>
      <c r="R748" s="12"/>
      <c r="S748" s="16"/>
    </row>
    <row r="749" spans="4:19" x14ac:dyDescent="0.25">
      <c r="D749" s="21"/>
      <c r="E749" s="7"/>
      <c r="H749" s="5"/>
      <c r="I749" s="5"/>
      <c r="K749" s="13"/>
      <c r="L749" s="13"/>
      <c r="M749" s="14"/>
      <c r="N749" s="15"/>
      <c r="O749" s="55"/>
      <c r="P749" s="6"/>
      <c r="Q749" s="6"/>
      <c r="R749" s="7"/>
      <c r="S749" s="11"/>
    </row>
    <row r="750" spans="4:19" x14ac:dyDescent="0.25">
      <c r="D750" s="23"/>
      <c r="E750" s="7"/>
      <c r="H750" s="5"/>
      <c r="I750" s="5"/>
      <c r="K750" s="8"/>
      <c r="L750" s="8"/>
      <c r="M750" s="9"/>
      <c r="N750" s="10"/>
      <c r="O750" s="53"/>
      <c r="P750" s="6"/>
      <c r="Q750" s="6"/>
      <c r="R750" s="12"/>
      <c r="S750" s="16"/>
    </row>
    <row r="751" spans="4:19" x14ac:dyDescent="0.25">
      <c r="D751" s="12"/>
      <c r="E751" s="7"/>
      <c r="H751" s="5"/>
      <c r="I751" s="5"/>
      <c r="K751" s="13"/>
      <c r="L751" s="13"/>
      <c r="M751" s="14"/>
      <c r="N751" s="15"/>
      <c r="O751" s="55"/>
      <c r="P751" s="6"/>
      <c r="Q751" s="6"/>
      <c r="R751" s="7"/>
      <c r="S751" s="11"/>
    </row>
    <row r="752" spans="4:19" x14ac:dyDescent="0.25">
      <c r="D752" s="23"/>
      <c r="E752" s="7"/>
      <c r="H752" s="5"/>
      <c r="I752" s="5"/>
      <c r="K752" s="8"/>
      <c r="L752" s="8"/>
      <c r="M752" s="9"/>
      <c r="N752" s="10"/>
      <c r="O752" s="53"/>
      <c r="P752" s="6"/>
      <c r="Q752" s="6"/>
      <c r="R752" s="12"/>
      <c r="S752" s="16"/>
    </row>
    <row r="753" spans="4:19" x14ac:dyDescent="0.25">
      <c r="D753" s="27"/>
      <c r="E753" s="7"/>
      <c r="H753" s="5"/>
      <c r="I753" s="5"/>
      <c r="K753" s="13"/>
      <c r="L753" s="13"/>
      <c r="M753" s="14"/>
      <c r="N753" s="15"/>
      <c r="O753" s="55"/>
      <c r="P753" s="6"/>
      <c r="Q753" s="6"/>
      <c r="R753" s="7"/>
      <c r="S753" s="11"/>
    </row>
    <row r="754" spans="4:19" x14ac:dyDescent="0.25">
      <c r="D754" s="7"/>
      <c r="E754" s="7"/>
      <c r="H754" s="5"/>
      <c r="I754" s="5"/>
      <c r="K754" s="8"/>
      <c r="L754" s="8"/>
      <c r="M754" s="9"/>
      <c r="N754" s="10"/>
      <c r="O754" s="53"/>
      <c r="P754" s="6"/>
      <c r="Q754" s="6"/>
      <c r="R754" s="12"/>
      <c r="S754" s="16"/>
    </row>
    <row r="755" spans="4:19" x14ac:dyDescent="0.25">
      <c r="D755" s="43"/>
      <c r="E755" s="43"/>
      <c r="K755" s="43"/>
      <c r="L755" s="43"/>
      <c r="M755" s="43"/>
      <c r="N755" s="54"/>
      <c r="O755" s="89"/>
      <c r="P755" s="6"/>
      <c r="Q755" s="6"/>
      <c r="R755" s="7"/>
      <c r="S755" s="11"/>
    </row>
    <row r="756" spans="4:19" x14ac:dyDescent="0.25">
      <c r="D756" s="43"/>
      <c r="E756" s="43"/>
      <c r="K756" s="43"/>
      <c r="L756" s="43"/>
      <c r="M756" s="43"/>
      <c r="N756" s="43"/>
      <c r="O756" s="31"/>
      <c r="P756" s="6"/>
      <c r="Q756" s="6"/>
      <c r="R756" s="12"/>
      <c r="S756" s="16"/>
    </row>
    <row r="757" spans="4:19" x14ac:dyDescent="0.25">
      <c r="D757" s="43"/>
      <c r="E757" s="43"/>
      <c r="K757" s="43"/>
      <c r="L757" s="43"/>
      <c r="M757" s="43"/>
      <c r="N757" s="43"/>
      <c r="O757" s="31"/>
      <c r="P757" s="6"/>
      <c r="Q757" s="6"/>
      <c r="R757" s="7"/>
      <c r="S757" s="11"/>
    </row>
    <row r="758" spans="4:19" x14ac:dyDescent="0.25">
      <c r="D758" s="43"/>
      <c r="E758" s="43"/>
      <c r="K758" s="43"/>
      <c r="L758" s="43"/>
      <c r="M758" s="43"/>
      <c r="N758" s="43"/>
      <c r="O758" s="31"/>
      <c r="P758" s="6"/>
      <c r="Q758" s="6"/>
      <c r="R758" s="12"/>
      <c r="S758" s="16"/>
    </row>
    <row r="759" spans="4:19" x14ac:dyDescent="0.25">
      <c r="D759" s="43"/>
      <c r="E759" s="43"/>
      <c r="K759" s="43"/>
      <c r="L759" s="43"/>
      <c r="M759" s="43"/>
      <c r="N759" s="43"/>
      <c r="O759" s="31"/>
      <c r="P759" s="6"/>
      <c r="Q759" s="6"/>
      <c r="R759" s="7"/>
      <c r="S759" s="11"/>
    </row>
    <row r="760" spans="4:19" x14ac:dyDescent="0.25">
      <c r="D760" s="43"/>
      <c r="E760" s="43"/>
      <c r="K760" s="43"/>
      <c r="L760" s="43"/>
      <c r="M760" s="43"/>
      <c r="N760" s="54"/>
      <c r="O760" s="89"/>
      <c r="P760" s="6"/>
      <c r="Q760" s="6"/>
      <c r="R760" s="12"/>
      <c r="S760" s="16"/>
    </row>
    <row r="761" spans="4:19" x14ac:dyDescent="0.25">
      <c r="D761" s="43"/>
      <c r="E761" s="43"/>
      <c r="K761" s="43"/>
      <c r="L761" s="43"/>
      <c r="M761" s="43"/>
      <c r="N761" s="54"/>
      <c r="O761" s="89"/>
      <c r="P761" s="6"/>
      <c r="Q761" s="6"/>
      <c r="R761" s="7"/>
      <c r="S761" s="7"/>
    </row>
    <row r="762" spans="4:19" x14ac:dyDescent="0.25">
      <c r="D762" s="43"/>
      <c r="E762" s="43"/>
      <c r="K762" s="43"/>
      <c r="L762" s="43"/>
      <c r="M762" s="43"/>
      <c r="N762" s="54"/>
      <c r="O762" s="89"/>
      <c r="P762" s="6"/>
      <c r="Q762" s="6"/>
      <c r="R762" s="12"/>
      <c r="S762" s="12"/>
    </row>
    <row r="763" spans="4:19" x14ac:dyDescent="0.25">
      <c r="D763" s="43"/>
      <c r="E763" s="43"/>
      <c r="K763" s="43"/>
      <c r="L763" s="43"/>
      <c r="M763" s="43"/>
      <c r="N763" s="54"/>
      <c r="O763" s="89"/>
      <c r="P763" s="6"/>
      <c r="Q763" s="6"/>
      <c r="R763" s="7"/>
      <c r="S763" s="11"/>
    </row>
    <row r="764" spans="4:19" x14ac:dyDescent="0.25">
      <c r="D764" s="43"/>
      <c r="E764" s="43"/>
      <c r="K764" s="43"/>
      <c r="L764" s="43"/>
      <c r="M764" s="43"/>
      <c r="N764" s="54"/>
      <c r="O764" s="89"/>
      <c r="P764" s="6"/>
      <c r="Q764" s="6"/>
      <c r="R764" s="12"/>
      <c r="S764" s="16"/>
    </row>
    <row r="765" spans="4:19" x14ac:dyDescent="0.25">
      <c r="D765" s="43"/>
      <c r="E765" s="43"/>
      <c r="K765" s="43"/>
      <c r="L765" s="43"/>
      <c r="M765" s="43"/>
      <c r="N765" s="54"/>
      <c r="O765" s="89"/>
      <c r="P765" s="6"/>
      <c r="Q765" s="6"/>
      <c r="R765" s="7"/>
      <c r="S765" s="7"/>
    </row>
    <row r="766" spans="4:19" x14ac:dyDescent="0.25">
      <c r="D766" s="43"/>
      <c r="E766" s="43"/>
      <c r="K766" s="43"/>
      <c r="L766" s="43"/>
      <c r="M766" s="43"/>
      <c r="N766" s="54"/>
      <c r="O766" s="89"/>
      <c r="P766" s="6"/>
      <c r="Q766" s="6"/>
      <c r="R766" s="12"/>
      <c r="S766" s="16"/>
    </row>
    <row r="767" spans="4:19" x14ac:dyDescent="0.25">
      <c r="D767" s="43"/>
      <c r="E767" s="43"/>
      <c r="K767" s="43"/>
      <c r="L767" s="43"/>
      <c r="M767" s="43"/>
      <c r="N767" s="54"/>
      <c r="O767" s="89"/>
      <c r="P767" s="6"/>
      <c r="Q767" s="6"/>
      <c r="R767" s="7"/>
      <c r="S767" s="11"/>
    </row>
    <row r="768" spans="4:19" x14ac:dyDescent="0.25">
      <c r="D768" s="43"/>
      <c r="E768" s="43"/>
      <c r="K768" s="43"/>
      <c r="L768" s="43"/>
      <c r="M768" s="43"/>
      <c r="N768" s="54"/>
      <c r="O768" s="89"/>
      <c r="P768" s="6"/>
      <c r="Q768" s="6"/>
      <c r="R768" s="12"/>
      <c r="S768" s="16"/>
    </row>
    <row r="769" spans="4:19" x14ac:dyDescent="0.25">
      <c r="D769" s="43"/>
      <c r="E769" s="43"/>
      <c r="K769" s="43"/>
      <c r="L769" s="43"/>
      <c r="M769" s="43"/>
      <c r="N769" s="54"/>
      <c r="O769" s="89"/>
      <c r="P769" s="6"/>
      <c r="Q769" s="6"/>
      <c r="R769" s="7"/>
      <c r="S769" s="7"/>
    </row>
    <row r="770" spans="4:19" x14ac:dyDescent="0.25">
      <c r="D770" s="43"/>
      <c r="E770" s="43"/>
      <c r="K770" s="43"/>
      <c r="L770" s="43"/>
      <c r="M770" s="43"/>
      <c r="N770" s="54"/>
      <c r="O770" s="89"/>
      <c r="P770" s="6"/>
      <c r="Q770" s="6"/>
      <c r="R770" s="12"/>
      <c r="S770" s="16"/>
    </row>
    <row r="771" spans="4:19" x14ac:dyDescent="0.25">
      <c r="D771" s="43"/>
      <c r="E771" s="43"/>
      <c r="K771" s="43"/>
      <c r="L771" s="43"/>
      <c r="M771" s="43"/>
      <c r="N771" s="54"/>
      <c r="O771" s="89"/>
      <c r="P771" s="6"/>
      <c r="Q771" s="6"/>
      <c r="R771" s="7"/>
      <c r="S771" s="7"/>
    </row>
    <row r="772" spans="4:19" x14ac:dyDescent="0.25">
      <c r="D772" s="7"/>
      <c r="E772" s="7"/>
      <c r="H772" s="5"/>
      <c r="I772" s="5"/>
      <c r="K772" s="8"/>
      <c r="L772" s="8"/>
      <c r="M772" s="9"/>
      <c r="N772" s="10"/>
      <c r="O772" s="53"/>
      <c r="P772" s="6"/>
      <c r="Q772" s="6"/>
      <c r="R772" s="12"/>
      <c r="S772" s="16"/>
    </row>
    <row r="773" spans="4:19" x14ac:dyDescent="0.25">
      <c r="D773" s="12"/>
      <c r="E773" s="7"/>
      <c r="H773" s="5"/>
      <c r="I773" s="5"/>
      <c r="K773" s="13"/>
      <c r="L773" s="13"/>
      <c r="M773" s="14"/>
      <c r="N773" s="15"/>
      <c r="O773" s="55"/>
      <c r="P773" s="6"/>
      <c r="Q773" s="6"/>
      <c r="R773" s="7"/>
      <c r="S773" s="11"/>
    </row>
    <row r="774" spans="4:19" x14ac:dyDescent="0.25">
      <c r="D774" s="23"/>
      <c r="E774" s="7"/>
      <c r="H774" s="5"/>
      <c r="I774" s="5"/>
      <c r="K774" s="8"/>
      <c r="L774" s="8"/>
      <c r="M774" s="9"/>
      <c r="N774" s="10"/>
      <c r="O774" s="53"/>
      <c r="P774" s="6"/>
      <c r="Q774" s="6"/>
      <c r="R774" s="12"/>
      <c r="S774" s="16"/>
    </row>
    <row r="775" spans="4:19" x14ac:dyDescent="0.25">
      <c r="D775" s="21"/>
      <c r="E775" s="7"/>
      <c r="H775" s="5"/>
      <c r="I775" s="5"/>
      <c r="K775" s="13"/>
      <c r="L775" s="13"/>
      <c r="M775" s="14"/>
      <c r="N775" s="15"/>
      <c r="O775" s="55"/>
      <c r="P775" s="6"/>
      <c r="Q775" s="6"/>
      <c r="R775" s="7"/>
      <c r="S775" s="7"/>
    </row>
    <row r="776" spans="4:19" x14ac:dyDescent="0.25">
      <c r="D776" s="27"/>
      <c r="E776" s="7"/>
      <c r="H776" s="5"/>
      <c r="I776" s="5"/>
      <c r="K776" s="13"/>
      <c r="L776" s="13"/>
      <c r="M776" s="14"/>
      <c r="N776" s="15"/>
      <c r="O776" s="55"/>
      <c r="P776" s="6"/>
      <c r="Q776" s="6"/>
      <c r="R776" s="12"/>
      <c r="S776" s="16"/>
    </row>
    <row r="777" spans="4:19" x14ac:dyDescent="0.25">
      <c r="D777" s="7"/>
      <c r="E777" s="7"/>
      <c r="H777" s="5"/>
      <c r="I777" s="5"/>
      <c r="K777" s="8"/>
      <c r="L777" s="8"/>
      <c r="M777" s="9"/>
      <c r="N777" s="10"/>
      <c r="O777" s="53"/>
      <c r="P777" s="6"/>
      <c r="Q777" s="6"/>
      <c r="R777" s="7"/>
      <c r="S777" s="11"/>
    </row>
    <row r="778" spans="4:19" x14ac:dyDescent="0.25">
      <c r="D778" s="12"/>
      <c r="E778" s="7"/>
      <c r="H778" s="5"/>
      <c r="I778" s="5"/>
      <c r="K778" s="13"/>
      <c r="L778" s="13"/>
      <c r="M778" s="14"/>
      <c r="N778" s="15"/>
      <c r="O778" s="55"/>
      <c r="P778" s="6"/>
      <c r="Q778" s="6"/>
      <c r="R778" s="12"/>
      <c r="S778" s="16"/>
    </row>
    <row r="779" spans="4:19" x14ac:dyDescent="0.25">
      <c r="D779" s="7"/>
      <c r="E779" s="7"/>
      <c r="H779" s="5"/>
      <c r="I779" s="5"/>
      <c r="K779" s="8"/>
      <c r="L779" s="8"/>
      <c r="M779" s="9"/>
      <c r="N779" s="10"/>
      <c r="O779" s="53"/>
      <c r="P779" s="6"/>
      <c r="Q779" s="6"/>
      <c r="R779" s="7"/>
      <c r="S779" s="11"/>
    </row>
    <row r="780" spans="4:19" x14ac:dyDescent="0.25">
      <c r="D780" s="7"/>
      <c r="E780" s="7"/>
      <c r="H780" s="5"/>
      <c r="I780" s="5"/>
      <c r="K780" s="8"/>
      <c r="L780" s="13"/>
      <c r="M780" s="9"/>
      <c r="N780" s="15"/>
      <c r="O780" s="55"/>
      <c r="P780" s="6"/>
      <c r="Q780" s="6"/>
      <c r="R780" s="12"/>
      <c r="S780" s="16"/>
    </row>
    <row r="781" spans="4:19" x14ac:dyDescent="0.25">
      <c r="D781" s="23"/>
      <c r="E781" s="7"/>
      <c r="H781" s="5"/>
      <c r="I781" s="5"/>
      <c r="K781" s="8"/>
      <c r="L781" s="8"/>
      <c r="M781" s="9"/>
      <c r="N781" s="10"/>
      <c r="O781" s="53"/>
      <c r="P781" s="6"/>
      <c r="Q781" s="6"/>
      <c r="R781" s="7"/>
      <c r="S781" s="11"/>
    </row>
    <row r="782" spans="4:19" x14ac:dyDescent="0.25">
      <c r="D782" s="7"/>
      <c r="E782" s="7"/>
      <c r="H782" s="5"/>
      <c r="I782" s="5"/>
      <c r="K782" s="8"/>
      <c r="L782" s="13"/>
      <c r="M782" s="9"/>
      <c r="N782" s="15"/>
      <c r="O782" s="55"/>
      <c r="P782" s="6"/>
      <c r="Q782" s="6"/>
      <c r="R782" s="12"/>
      <c r="S782" s="16"/>
    </row>
    <row r="783" spans="4:19" x14ac:dyDescent="0.25">
      <c r="D783" s="7"/>
      <c r="E783" s="7"/>
      <c r="H783" s="5"/>
      <c r="I783" s="5"/>
      <c r="K783" s="8"/>
      <c r="L783" s="8"/>
      <c r="M783" s="9"/>
      <c r="N783" s="10"/>
      <c r="O783" s="53"/>
      <c r="P783" s="6"/>
      <c r="Q783" s="6"/>
      <c r="R783" s="7"/>
      <c r="S783" s="11"/>
    </row>
    <row r="784" spans="4:19" x14ac:dyDescent="0.25">
      <c r="D784" s="21"/>
      <c r="E784" s="7"/>
      <c r="H784" s="5"/>
      <c r="I784" s="5"/>
      <c r="K784" s="13"/>
      <c r="L784" s="13"/>
      <c r="M784" s="14"/>
      <c r="N784" s="15"/>
      <c r="O784" s="55"/>
      <c r="P784" s="6"/>
      <c r="Q784" s="6"/>
      <c r="R784" s="12"/>
      <c r="S784" s="12"/>
    </row>
    <row r="785" spans="4:19" x14ac:dyDescent="0.25">
      <c r="D785" s="7"/>
      <c r="E785" s="7"/>
      <c r="H785" s="5"/>
      <c r="I785" s="5"/>
      <c r="K785" s="8"/>
      <c r="L785" s="8"/>
      <c r="M785" s="9"/>
      <c r="N785" s="10"/>
      <c r="O785" s="53"/>
      <c r="P785" s="6"/>
      <c r="Q785" s="6"/>
      <c r="R785" s="7"/>
      <c r="S785" s="11"/>
    </row>
    <row r="786" spans="4:19" x14ac:dyDescent="0.25">
      <c r="D786" s="21"/>
      <c r="E786" s="7"/>
      <c r="H786" s="5"/>
      <c r="I786" s="5"/>
      <c r="K786" s="13"/>
      <c r="L786" s="13"/>
      <c r="M786" s="14"/>
      <c r="N786" s="15"/>
      <c r="O786" s="55"/>
      <c r="P786" s="6"/>
      <c r="Q786" s="6"/>
      <c r="R786" s="12"/>
      <c r="S786" s="16"/>
    </row>
    <row r="787" spans="4:19" x14ac:dyDescent="0.25">
      <c r="D787" s="25"/>
      <c r="E787" s="7"/>
      <c r="H787" s="5"/>
      <c r="I787" s="5"/>
      <c r="K787" s="8"/>
      <c r="L787" s="8"/>
      <c r="M787" s="9"/>
      <c r="N787" s="10"/>
      <c r="O787" s="53"/>
      <c r="P787" s="6"/>
      <c r="Q787" s="6"/>
      <c r="R787" s="7"/>
      <c r="S787" s="11"/>
    </row>
    <row r="788" spans="4:19" x14ac:dyDescent="0.25">
      <c r="D788" s="27"/>
      <c r="E788" s="7"/>
      <c r="H788" s="5"/>
      <c r="I788" s="5"/>
      <c r="K788" s="13"/>
      <c r="L788" s="13"/>
      <c r="M788" s="14"/>
      <c r="N788" s="15"/>
      <c r="O788" s="55"/>
      <c r="P788" s="6"/>
      <c r="Q788" s="6"/>
      <c r="R788" s="12"/>
      <c r="S788" s="12"/>
    </row>
    <row r="789" spans="4:19" x14ac:dyDescent="0.25">
      <c r="D789" s="25"/>
      <c r="E789" s="7"/>
      <c r="H789" s="5"/>
      <c r="I789" s="5"/>
      <c r="K789" s="8"/>
      <c r="L789" s="8"/>
      <c r="M789" s="9"/>
      <c r="N789" s="10"/>
      <c r="O789" s="53"/>
      <c r="P789" s="6"/>
      <c r="Q789" s="6"/>
      <c r="R789" s="7"/>
      <c r="S789" s="11"/>
    </row>
    <row r="790" spans="4:19" x14ac:dyDescent="0.25">
      <c r="D790" s="27"/>
      <c r="E790" s="7"/>
      <c r="H790" s="5"/>
      <c r="I790" s="5"/>
      <c r="K790" s="13"/>
      <c r="L790" s="13"/>
      <c r="M790" s="14"/>
      <c r="N790" s="15"/>
      <c r="O790" s="55"/>
      <c r="P790" s="6"/>
      <c r="Q790" s="6"/>
      <c r="R790" s="12"/>
      <c r="S790" s="16"/>
    </row>
    <row r="791" spans="4:19" x14ac:dyDescent="0.25">
      <c r="D791" s="7"/>
      <c r="E791" s="7"/>
      <c r="H791" s="5"/>
      <c r="I791" s="5"/>
      <c r="K791" s="8"/>
      <c r="L791" s="8"/>
      <c r="M791" s="9"/>
      <c r="N791" s="10"/>
      <c r="O791" s="53"/>
      <c r="P791" s="6"/>
      <c r="Q791" s="6"/>
      <c r="R791" s="7"/>
      <c r="S791" s="11"/>
    </row>
    <row r="792" spans="4:19" x14ac:dyDescent="0.25">
      <c r="D792" s="7"/>
      <c r="E792" s="7"/>
      <c r="H792" s="5"/>
      <c r="I792" s="5"/>
      <c r="K792" s="8"/>
      <c r="L792" s="8"/>
      <c r="M792" s="9"/>
      <c r="N792" s="10"/>
      <c r="O792" s="53"/>
      <c r="P792" s="6"/>
      <c r="Q792" s="6"/>
      <c r="R792" s="12"/>
      <c r="S792" s="16"/>
    </row>
    <row r="793" spans="4:19" x14ac:dyDescent="0.25">
      <c r="D793" s="7"/>
      <c r="E793" s="7"/>
      <c r="H793" s="5"/>
      <c r="I793" s="5"/>
      <c r="K793" s="8"/>
      <c r="L793" s="8"/>
      <c r="M793" s="9"/>
      <c r="N793" s="10"/>
      <c r="O793" s="53"/>
      <c r="P793" s="6"/>
      <c r="Q793" s="6"/>
      <c r="R793" s="7"/>
      <c r="S793" s="7"/>
    </row>
    <row r="794" spans="4:19" x14ac:dyDescent="0.25">
      <c r="D794" s="7"/>
      <c r="E794" s="7"/>
      <c r="H794" s="5"/>
      <c r="I794" s="5"/>
      <c r="K794" s="8"/>
      <c r="L794" s="13"/>
      <c r="M794" s="9"/>
      <c r="N794" s="15"/>
      <c r="O794" s="55"/>
      <c r="P794" s="6"/>
      <c r="Q794" s="6"/>
      <c r="R794" s="12"/>
      <c r="S794" s="16"/>
    </row>
    <row r="795" spans="4:19" x14ac:dyDescent="0.25">
      <c r="D795" s="23"/>
      <c r="E795" s="7"/>
      <c r="H795" s="5"/>
      <c r="I795" s="5"/>
      <c r="K795" s="8"/>
      <c r="L795" s="8"/>
      <c r="M795" s="9"/>
      <c r="N795" s="10"/>
      <c r="O795" s="53"/>
      <c r="P795" s="6"/>
      <c r="Q795" s="6"/>
      <c r="R795" s="7"/>
      <c r="S795" s="11"/>
    </row>
    <row r="796" spans="4:19" x14ac:dyDescent="0.25">
      <c r="D796" s="27"/>
      <c r="E796" s="7"/>
      <c r="H796" s="5"/>
      <c r="I796" s="5"/>
      <c r="K796" s="13"/>
      <c r="L796" s="13"/>
      <c r="M796" s="14"/>
      <c r="N796" s="15"/>
      <c r="O796" s="55"/>
      <c r="P796" s="6"/>
      <c r="Q796" s="6"/>
      <c r="R796" s="12"/>
      <c r="S796" s="16"/>
    </row>
    <row r="797" spans="4:19" x14ac:dyDescent="0.25">
      <c r="D797" s="7"/>
      <c r="E797" s="7"/>
      <c r="H797" s="5"/>
      <c r="I797" s="5"/>
      <c r="K797" s="8"/>
      <c r="L797" s="8"/>
      <c r="M797" s="9"/>
      <c r="N797" s="10"/>
      <c r="O797" s="53"/>
      <c r="P797" s="6"/>
      <c r="Q797" s="6"/>
      <c r="R797" s="7"/>
      <c r="S797" s="11"/>
    </row>
    <row r="798" spans="4:19" x14ac:dyDescent="0.25">
      <c r="D798" s="7"/>
      <c r="E798" s="7"/>
      <c r="H798" s="5"/>
      <c r="I798" s="5"/>
      <c r="K798" s="8"/>
      <c r="L798" s="13"/>
      <c r="M798" s="9"/>
      <c r="N798" s="15"/>
      <c r="O798" s="55"/>
      <c r="P798" s="6"/>
      <c r="Q798" s="6"/>
      <c r="R798" s="12"/>
      <c r="S798" s="16"/>
    </row>
    <row r="799" spans="4:19" x14ac:dyDescent="0.25">
      <c r="D799" s="23"/>
      <c r="E799" s="7"/>
      <c r="H799" s="5"/>
      <c r="I799" s="5"/>
      <c r="K799" s="8"/>
      <c r="L799" s="8"/>
      <c r="M799" s="9"/>
      <c r="N799" s="10"/>
      <c r="O799" s="53"/>
      <c r="P799" s="6"/>
      <c r="Q799" s="6"/>
      <c r="R799" s="7"/>
      <c r="S799" s="7"/>
    </row>
    <row r="800" spans="4:19" x14ac:dyDescent="0.25">
      <c r="D800" s="27"/>
      <c r="E800" s="7"/>
      <c r="H800" s="5"/>
      <c r="I800" s="5"/>
      <c r="K800" s="13"/>
      <c r="L800" s="13"/>
      <c r="M800" s="14"/>
      <c r="N800" s="15"/>
      <c r="O800" s="55"/>
      <c r="P800" s="6"/>
      <c r="Q800" s="6"/>
      <c r="R800" s="12"/>
      <c r="S800" s="16"/>
    </row>
    <row r="801" spans="4:19" x14ac:dyDescent="0.25">
      <c r="D801" s="25"/>
      <c r="E801" s="7"/>
      <c r="H801" s="5"/>
      <c r="I801" s="5"/>
      <c r="K801" s="8"/>
      <c r="L801" s="8"/>
      <c r="M801" s="9"/>
      <c r="N801" s="10"/>
      <c r="O801" s="53"/>
      <c r="P801" s="6"/>
      <c r="Q801" s="6"/>
      <c r="R801" s="7"/>
      <c r="S801" s="11"/>
    </row>
    <row r="802" spans="4:19" x14ac:dyDescent="0.25">
      <c r="D802" s="27"/>
      <c r="E802" s="7"/>
      <c r="H802" s="5"/>
      <c r="I802" s="5"/>
      <c r="K802" s="13"/>
      <c r="L802" s="13"/>
      <c r="M802" s="14"/>
      <c r="N802" s="15"/>
      <c r="O802" s="55"/>
      <c r="P802" s="6"/>
      <c r="Q802" s="6"/>
      <c r="R802" s="12"/>
      <c r="S802" s="16"/>
    </row>
    <row r="803" spans="4:19" x14ac:dyDescent="0.25">
      <c r="D803" s="23"/>
      <c r="E803" s="7"/>
      <c r="H803" s="5"/>
      <c r="I803" s="5"/>
      <c r="K803" s="8"/>
      <c r="L803" s="8"/>
      <c r="M803" s="9"/>
      <c r="N803" s="10"/>
      <c r="O803" s="53"/>
      <c r="P803" s="6"/>
      <c r="Q803" s="6"/>
      <c r="R803" s="7"/>
      <c r="S803" s="7"/>
    </row>
    <row r="804" spans="4:19" x14ac:dyDescent="0.25">
      <c r="D804" s="12"/>
      <c r="E804" s="7"/>
      <c r="H804" s="5"/>
      <c r="I804" s="5"/>
      <c r="K804" s="13"/>
      <c r="L804" s="13"/>
      <c r="M804" s="14"/>
      <c r="N804" s="15"/>
      <c r="O804" s="55"/>
      <c r="P804" s="6"/>
      <c r="Q804" s="6"/>
      <c r="R804" s="12"/>
      <c r="S804" s="16"/>
    </row>
    <row r="805" spans="4:19" x14ac:dyDescent="0.25">
      <c r="D805" s="7"/>
      <c r="E805" s="7"/>
      <c r="H805" s="5"/>
      <c r="I805" s="5"/>
      <c r="K805" s="8"/>
      <c r="L805" s="8"/>
      <c r="M805" s="9"/>
      <c r="N805" s="10"/>
      <c r="O805" s="53"/>
      <c r="P805" s="6"/>
      <c r="Q805" s="6"/>
      <c r="R805" s="7"/>
      <c r="S805" s="11"/>
    </row>
    <row r="806" spans="4:19" x14ac:dyDescent="0.25">
      <c r="D806" s="21"/>
      <c r="E806" s="7"/>
      <c r="H806" s="5"/>
      <c r="I806" s="5"/>
      <c r="K806" s="13"/>
      <c r="L806" s="13"/>
      <c r="M806" s="14"/>
      <c r="N806" s="15"/>
      <c r="O806" s="55"/>
      <c r="P806" s="6"/>
      <c r="Q806" s="6"/>
      <c r="R806" s="12"/>
      <c r="S806" s="12"/>
    </row>
    <row r="807" spans="4:19" x14ac:dyDescent="0.25">
      <c r="D807" s="7"/>
      <c r="E807" s="7"/>
      <c r="H807" s="5"/>
      <c r="I807" s="5"/>
      <c r="K807" s="8"/>
      <c r="L807" s="8"/>
      <c r="M807" s="9"/>
      <c r="N807" s="10"/>
      <c r="O807" s="53"/>
      <c r="P807" s="6"/>
      <c r="Q807" s="6"/>
      <c r="R807" s="7"/>
      <c r="S807" s="7"/>
    </row>
    <row r="808" spans="4:19" x14ac:dyDescent="0.25">
      <c r="D808" s="27"/>
      <c r="E808" s="7"/>
      <c r="H808" s="5"/>
      <c r="I808" s="5"/>
      <c r="K808" s="13"/>
      <c r="L808" s="13"/>
      <c r="M808" s="14"/>
      <c r="N808" s="15"/>
      <c r="O808" s="55"/>
      <c r="P808" s="6"/>
      <c r="Q808" s="6"/>
      <c r="R808" s="12"/>
      <c r="S808" s="12"/>
    </row>
    <row r="809" spans="4:19" x14ac:dyDescent="0.25">
      <c r="D809" s="25"/>
      <c r="E809" s="7"/>
      <c r="H809" s="5"/>
      <c r="I809" s="5"/>
      <c r="K809" s="8"/>
      <c r="L809" s="8"/>
      <c r="M809" s="9"/>
      <c r="N809" s="10"/>
      <c r="O809" s="53"/>
      <c r="P809" s="6"/>
      <c r="Q809" s="6"/>
      <c r="R809" s="7"/>
      <c r="S809" s="11"/>
    </row>
    <row r="810" spans="4:19" x14ac:dyDescent="0.25">
      <c r="D810" s="27"/>
      <c r="E810" s="7"/>
      <c r="H810" s="5"/>
      <c r="I810" s="5"/>
      <c r="K810" s="13"/>
      <c r="L810" s="13"/>
      <c r="M810" s="14"/>
      <c r="N810" s="15"/>
      <c r="O810" s="55"/>
      <c r="P810" s="6"/>
      <c r="Q810" s="6"/>
      <c r="R810" s="12"/>
      <c r="S810" s="16"/>
    </row>
    <row r="811" spans="4:19" x14ac:dyDescent="0.25">
      <c r="D811" s="7"/>
      <c r="E811" s="7"/>
      <c r="H811" s="5"/>
      <c r="I811" s="5"/>
      <c r="K811" s="8"/>
      <c r="L811" s="8"/>
      <c r="M811" s="9"/>
      <c r="N811" s="10"/>
      <c r="O811" s="53"/>
      <c r="P811" s="6"/>
      <c r="Q811" s="6"/>
      <c r="R811" s="7"/>
      <c r="S811" s="7"/>
    </row>
    <row r="812" spans="4:19" x14ac:dyDescent="0.25">
      <c r="D812" s="21"/>
      <c r="E812" s="7"/>
      <c r="H812" s="5"/>
      <c r="I812" s="5"/>
      <c r="K812" s="13"/>
      <c r="L812" s="13"/>
      <c r="M812" s="14"/>
      <c r="N812" s="15"/>
      <c r="O812" s="55"/>
      <c r="P812" s="6"/>
      <c r="Q812" s="6"/>
      <c r="R812" s="12"/>
      <c r="S812" s="16"/>
    </row>
    <row r="813" spans="4:19" x14ac:dyDescent="0.25">
      <c r="D813" s="7"/>
      <c r="E813" s="7"/>
      <c r="H813" s="5"/>
      <c r="I813" s="5"/>
      <c r="K813" s="8"/>
      <c r="L813" s="8"/>
      <c r="M813" s="9"/>
      <c r="N813" s="10"/>
      <c r="O813" s="53"/>
      <c r="P813" s="6"/>
      <c r="Q813" s="6"/>
      <c r="R813" s="7"/>
      <c r="S813" s="11"/>
    </row>
    <row r="814" spans="4:19" x14ac:dyDescent="0.25">
      <c r="D814" s="21"/>
      <c r="E814" s="7"/>
      <c r="H814" s="5"/>
      <c r="I814" s="5"/>
      <c r="K814" s="13"/>
      <c r="L814" s="13"/>
      <c r="M814" s="14"/>
      <c r="N814" s="15"/>
      <c r="O814" s="55"/>
      <c r="P814" s="6"/>
      <c r="Q814" s="6"/>
      <c r="R814" s="12"/>
      <c r="S814" s="16"/>
    </row>
    <row r="815" spans="4:19" x14ac:dyDescent="0.25">
      <c r="D815" s="7"/>
      <c r="E815" s="7"/>
      <c r="H815" s="5"/>
      <c r="I815" s="5"/>
      <c r="K815" s="8"/>
      <c r="L815" s="8"/>
      <c r="M815" s="9"/>
      <c r="N815" s="10"/>
      <c r="O815" s="53"/>
      <c r="P815" s="6"/>
      <c r="Q815" s="6"/>
      <c r="R815" s="7"/>
      <c r="S815" s="11"/>
    </row>
    <row r="816" spans="4:19" x14ac:dyDescent="0.25">
      <c r="D816" s="27"/>
      <c r="E816" s="7"/>
      <c r="H816" s="5"/>
      <c r="I816" s="5"/>
      <c r="K816" s="13"/>
      <c r="L816" s="13"/>
      <c r="M816" s="14"/>
      <c r="N816" s="15"/>
      <c r="O816" s="55"/>
      <c r="P816" s="6"/>
      <c r="Q816" s="6"/>
      <c r="R816" s="12"/>
      <c r="S816" s="16"/>
    </row>
    <row r="817" spans="4:19" x14ac:dyDescent="0.25">
      <c r="D817" s="25"/>
      <c r="E817" s="7"/>
      <c r="H817" s="5"/>
      <c r="I817" s="5"/>
      <c r="K817" s="8"/>
      <c r="L817" s="8"/>
      <c r="M817" s="9"/>
      <c r="N817" s="10"/>
      <c r="O817" s="53"/>
      <c r="P817" s="6"/>
      <c r="Q817" s="6"/>
      <c r="R817" s="7"/>
      <c r="S817" s="7"/>
    </row>
    <row r="818" spans="4:19" x14ac:dyDescent="0.25">
      <c r="D818" s="25"/>
      <c r="E818" s="7"/>
      <c r="H818" s="5"/>
      <c r="I818" s="5"/>
      <c r="K818" s="8"/>
      <c r="L818" s="8"/>
      <c r="M818" s="9"/>
      <c r="N818" s="10"/>
      <c r="O818" s="53"/>
      <c r="P818" s="6"/>
      <c r="Q818" s="6"/>
      <c r="R818" s="12"/>
      <c r="S818" s="16"/>
    </row>
    <row r="819" spans="4:19" x14ac:dyDescent="0.25">
      <c r="D819" s="21"/>
      <c r="E819" s="7"/>
      <c r="H819" s="5"/>
      <c r="I819" s="5"/>
      <c r="K819" s="13"/>
      <c r="L819" s="13"/>
      <c r="M819" s="14"/>
      <c r="N819" s="15"/>
      <c r="O819" s="55"/>
      <c r="P819" s="6"/>
      <c r="Q819" s="6"/>
      <c r="R819" s="7"/>
      <c r="S819" s="11"/>
    </row>
    <row r="820" spans="4:19" x14ac:dyDescent="0.25">
      <c r="D820" s="7"/>
      <c r="E820" s="7"/>
      <c r="H820" s="5"/>
      <c r="I820" s="5"/>
      <c r="K820" s="8"/>
      <c r="L820" s="8"/>
      <c r="M820" s="9"/>
      <c r="N820" s="10"/>
      <c r="O820" s="53"/>
      <c r="P820" s="6"/>
      <c r="Q820" s="6"/>
      <c r="R820" s="12"/>
      <c r="S820" s="12"/>
    </row>
    <row r="821" spans="4:19" x14ac:dyDescent="0.25">
      <c r="D821" s="7"/>
      <c r="E821" s="7"/>
      <c r="H821" s="5"/>
      <c r="I821" s="5"/>
      <c r="K821" s="8"/>
      <c r="L821" s="8"/>
      <c r="M821" s="9"/>
      <c r="N821" s="10"/>
      <c r="O821" s="53"/>
      <c r="P821" s="6"/>
      <c r="Q821" s="6"/>
      <c r="R821" s="7"/>
      <c r="S821" s="11"/>
    </row>
    <row r="822" spans="4:19" x14ac:dyDescent="0.25">
      <c r="D822" s="12"/>
      <c r="E822" s="7"/>
      <c r="H822" s="5"/>
      <c r="I822" s="5"/>
      <c r="K822" s="13"/>
      <c r="L822" s="13"/>
      <c r="M822" s="14"/>
      <c r="N822" s="15"/>
      <c r="O822" s="55"/>
      <c r="P822" s="6"/>
      <c r="Q822" s="6"/>
      <c r="R822" s="12"/>
      <c r="S822" s="12"/>
    </row>
    <row r="823" spans="4:19" x14ac:dyDescent="0.25">
      <c r="D823" s="7"/>
      <c r="E823" s="7"/>
      <c r="H823" s="5"/>
      <c r="I823" s="5"/>
      <c r="K823" s="8"/>
      <c r="L823" s="8"/>
      <c r="M823" s="9"/>
      <c r="N823" s="10"/>
      <c r="O823" s="53"/>
      <c r="P823" s="6"/>
      <c r="Q823" s="6"/>
      <c r="R823" s="7"/>
      <c r="S823" s="7"/>
    </row>
    <row r="824" spans="4:19" x14ac:dyDescent="0.25">
      <c r="D824" s="27"/>
      <c r="E824" s="7"/>
      <c r="H824" s="5"/>
      <c r="I824" s="5"/>
      <c r="K824" s="13"/>
      <c r="L824" s="13"/>
      <c r="M824" s="14"/>
      <c r="N824" s="15"/>
      <c r="O824" s="55"/>
      <c r="P824" s="6"/>
      <c r="Q824" s="6"/>
      <c r="R824" s="12"/>
      <c r="S824" s="16"/>
    </row>
    <row r="825" spans="4:19" x14ac:dyDescent="0.25">
      <c r="D825" s="21"/>
      <c r="E825" s="7"/>
      <c r="H825" s="5"/>
      <c r="I825" s="5"/>
      <c r="K825" s="13"/>
      <c r="L825" s="13"/>
      <c r="M825" s="14"/>
      <c r="N825" s="15"/>
      <c r="O825" s="55"/>
      <c r="P825" s="6"/>
      <c r="Q825" s="6"/>
      <c r="R825" s="7"/>
      <c r="S825" s="11"/>
    </row>
    <row r="826" spans="4:19" x14ac:dyDescent="0.25">
      <c r="D826" s="27"/>
      <c r="E826" s="7"/>
      <c r="H826" s="5"/>
      <c r="I826" s="5"/>
      <c r="K826" s="13"/>
      <c r="L826" s="13"/>
      <c r="M826" s="14"/>
      <c r="N826" s="15"/>
      <c r="O826" s="55"/>
      <c r="P826" s="6"/>
      <c r="Q826" s="6"/>
      <c r="R826" s="12"/>
      <c r="S826" s="12"/>
    </row>
    <row r="827" spans="4:19" x14ac:dyDescent="0.25">
      <c r="D827" s="25"/>
      <c r="E827" s="7"/>
      <c r="H827" s="5"/>
      <c r="I827" s="5"/>
      <c r="K827" s="8"/>
      <c r="L827" s="8"/>
      <c r="M827" s="9"/>
      <c r="N827" s="10"/>
      <c r="O827" s="53"/>
      <c r="P827" s="6"/>
      <c r="Q827" s="6"/>
      <c r="R827" s="7"/>
      <c r="S827" s="7"/>
    </row>
    <row r="828" spans="4:19" x14ac:dyDescent="0.25">
      <c r="D828" s="23"/>
      <c r="E828" s="7"/>
      <c r="H828" s="5"/>
      <c r="I828" s="5"/>
      <c r="K828" s="8"/>
      <c r="L828" s="8"/>
      <c r="M828" s="9"/>
      <c r="N828" s="10"/>
      <c r="O828" s="53"/>
      <c r="P828" s="6"/>
      <c r="Q828" s="6"/>
      <c r="R828" s="12"/>
      <c r="S828" s="16"/>
    </row>
    <row r="829" spans="4:19" x14ac:dyDescent="0.25">
      <c r="D829" s="12"/>
      <c r="E829" s="7"/>
      <c r="H829" s="5"/>
      <c r="I829" s="5"/>
      <c r="K829" s="13"/>
      <c r="L829" s="13"/>
      <c r="M829" s="14"/>
      <c r="N829" s="15"/>
      <c r="O829" s="55"/>
      <c r="P829" s="6"/>
      <c r="Q829" s="6"/>
      <c r="R829" s="7"/>
      <c r="S829" s="11"/>
    </row>
    <row r="830" spans="4:19" x14ac:dyDescent="0.25">
      <c r="D830" s="25"/>
      <c r="E830" s="7"/>
      <c r="H830" s="5"/>
      <c r="I830" s="5"/>
      <c r="K830" s="8"/>
      <c r="L830" s="8"/>
      <c r="M830" s="9"/>
      <c r="N830" s="10"/>
      <c r="O830" s="53"/>
      <c r="P830" s="6"/>
      <c r="Q830" s="6"/>
      <c r="R830" s="12"/>
      <c r="S830" s="16"/>
    </row>
    <row r="831" spans="4:19" x14ac:dyDescent="0.25">
      <c r="D831" s="21"/>
      <c r="E831" s="7"/>
      <c r="H831" s="5"/>
      <c r="I831" s="5"/>
      <c r="K831" s="13"/>
      <c r="L831" s="13"/>
      <c r="M831" s="14"/>
      <c r="N831" s="15"/>
      <c r="O831" s="55"/>
      <c r="P831" s="6"/>
      <c r="Q831" s="6"/>
      <c r="R831" s="7"/>
      <c r="S831" s="11"/>
    </row>
    <row r="832" spans="4:19" x14ac:dyDescent="0.25">
      <c r="D832" s="25"/>
      <c r="E832" s="7"/>
      <c r="H832" s="5"/>
      <c r="I832" s="5"/>
      <c r="K832" s="8"/>
      <c r="L832" s="8"/>
      <c r="M832" s="9"/>
      <c r="N832" s="10"/>
      <c r="O832" s="53"/>
      <c r="P832" s="6"/>
      <c r="Q832" s="6"/>
      <c r="R832" s="12"/>
      <c r="S832" s="12"/>
    </row>
    <row r="833" spans="4:19" x14ac:dyDescent="0.25">
      <c r="D833" s="7"/>
      <c r="E833" s="7"/>
      <c r="H833" s="5"/>
      <c r="I833" s="5"/>
      <c r="K833" s="8"/>
      <c r="L833" s="13"/>
      <c r="M833" s="9"/>
      <c r="N833" s="15"/>
      <c r="O833" s="55"/>
      <c r="P833" s="6"/>
      <c r="Q833" s="6"/>
      <c r="R833" s="7"/>
      <c r="S833" s="7"/>
    </row>
    <row r="834" spans="4:19" x14ac:dyDescent="0.25">
      <c r="D834" s="23"/>
      <c r="E834" s="7"/>
      <c r="H834" s="5"/>
      <c r="I834" s="5"/>
      <c r="K834" s="8"/>
      <c r="L834" s="8"/>
      <c r="M834" s="9"/>
      <c r="N834" s="10"/>
      <c r="O834" s="53"/>
      <c r="P834" s="6"/>
      <c r="Q834" s="6"/>
      <c r="R834" s="18"/>
      <c r="S834" s="19"/>
    </row>
    <row r="835" spans="4:19" x14ac:dyDescent="0.25">
      <c r="D835" s="21"/>
      <c r="E835" s="7"/>
      <c r="H835" s="5"/>
      <c r="I835" s="5"/>
      <c r="K835" s="13"/>
      <c r="L835" s="13"/>
      <c r="M835" s="14"/>
      <c r="N835" s="15"/>
      <c r="O835" s="55"/>
      <c r="P835" s="6"/>
      <c r="Q835" s="6"/>
      <c r="R835" s="7"/>
      <c r="S835" s="11"/>
    </row>
    <row r="836" spans="4:19" x14ac:dyDescent="0.25">
      <c r="D836" s="25"/>
      <c r="E836" s="7"/>
      <c r="H836" s="5"/>
      <c r="I836" s="5"/>
      <c r="K836" s="8"/>
      <c r="L836" s="8"/>
      <c r="M836" s="9"/>
      <c r="N836" s="10"/>
      <c r="O836" s="53"/>
      <c r="P836" s="6"/>
      <c r="Q836" s="6"/>
      <c r="R836" s="12"/>
      <c r="S836" s="21"/>
    </row>
    <row r="837" spans="4:19" x14ac:dyDescent="0.25">
      <c r="D837" s="27"/>
      <c r="E837" s="7"/>
      <c r="H837" s="5"/>
      <c r="I837" s="5"/>
      <c r="K837" s="13"/>
      <c r="L837" s="13"/>
      <c r="M837" s="14"/>
      <c r="N837" s="15"/>
      <c r="O837" s="55"/>
      <c r="P837" s="6"/>
      <c r="Q837" s="6"/>
      <c r="R837" s="7"/>
      <c r="S837" s="11"/>
    </row>
    <row r="838" spans="4:19" x14ac:dyDescent="0.25">
      <c r="D838" s="27"/>
      <c r="E838" s="7"/>
      <c r="H838" s="5"/>
      <c r="I838" s="5"/>
      <c r="K838" s="13"/>
      <c r="L838" s="13"/>
      <c r="M838" s="14"/>
      <c r="N838" s="15"/>
      <c r="O838" s="55"/>
      <c r="P838" s="6"/>
      <c r="Q838" s="6"/>
      <c r="R838" s="12"/>
      <c r="S838" s="16"/>
    </row>
    <row r="839" spans="4:19" x14ac:dyDescent="0.25">
      <c r="D839" s="25"/>
      <c r="E839" s="7"/>
      <c r="H839" s="5"/>
      <c r="I839" s="5"/>
      <c r="K839" s="8"/>
      <c r="L839" s="8"/>
      <c r="M839" s="9"/>
      <c r="N839" s="10"/>
      <c r="O839" s="53"/>
      <c r="P839" s="6"/>
      <c r="Q839" s="6"/>
      <c r="R839" s="7"/>
      <c r="S839" s="17"/>
    </row>
    <row r="840" spans="4:19" x14ac:dyDescent="0.25">
      <c r="D840" s="27"/>
      <c r="E840" s="7"/>
      <c r="H840" s="5"/>
      <c r="I840" s="5"/>
      <c r="K840" s="13"/>
      <c r="L840" s="13"/>
      <c r="M840" s="14"/>
      <c r="N840" s="15"/>
      <c r="O840" s="55"/>
      <c r="P840" s="6"/>
      <c r="Q840" s="6"/>
      <c r="R840" s="7"/>
      <c r="S840" s="17"/>
    </row>
    <row r="841" spans="4:19" x14ac:dyDescent="0.25">
      <c r="D841" s="23"/>
      <c r="E841" s="7"/>
      <c r="H841" s="5"/>
      <c r="I841" s="5"/>
      <c r="K841" s="8"/>
      <c r="L841" s="8"/>
      <c r="M841" s="9"/>
      <c r="N841" s="10"/>
      <c r="O841" s="53"/>
      <c r="P841" s="6"/>
      <c r="Q841" s="6"/>
      <c r="R841" s="7"/>
      <c r="S841" s="7"/>
    </row>
    <row r="842" spans="4:19" x14ac:dyDescent="0.25">
      <c r="D842" s="27"/>
      <c r="E842" s="7"/>
      <c r="H842" s="5"/>
      <c r="I842" s="5"/>
      <c r="K842" s="13"/>
      <c r="L842" s="13"/>
      <c r="M842" s="14"/>
      <c r="N842" s="15"/>
      <c r="O842" s="55"/>
      <c r="P842" s="6"/>
      <c r="Q842" s="6"/>
      <c r="R842" s="12"/>
      <c r="S842" s="12"/>
    </row>
    <row r="843" spans="4:19" x14ac:dyDescent="0.25">
      <c r="D843" s="25"/>
      <c r="E843" s="7"/>
      <c r="H843" s="5"/>
      <c r="I843" s="5"/>
      <c r="K843" s="8"/>
      <c r="L843" s="8"/>
      <c r="M843" s="9"/>
      <c r="N843" s="10"/>
      <c r="O843" s="53"/>
      <c r="P843" s="6"/>
      <c r="Q843" s="6"/>
      <c r="R843" s="7"/>
      <c r="S843" s="7"/>
    </row>
    <row r="844" spans="4:19" x14ac:dyDescent="0.25">
      <c r="D844" s="25"/>
      <c r="E844" s="7"/>
      <c r="H844" s="5"/>
      <c r="I844" s="5"/>
      <c r="K844" s="8"/>
      <c r="L844" s="8"/>
      <c r="M844" s="9"/>
      <c r="N844" s="10"/>
      <c r="O844" s="53"/>
      <c r="P844" s="6"/>
      <c r="Q844" s="6"/>
      <c r="R844" s="7"/>
      <c r="S844" s="17"/>
    </row>
    <row r="845" spans="4:19" x14ac:dyDescent="0.25">
      <c r="D845" s="12"/>
      <c r="E845" s="7"/>
      <c r="H845" s="5"/>
      <c r="I845" s="5"/>
      <c r="K845" s="13"/>
      <c r="L845" s="13"/>
      <c r="M845" s="14"/>
      <c r="N845" s="15"/>
      <c r="O845" s="55"/>
      <c r="P845" s="6"/>
      <c r="Q845" s="6"/>
      <c r="R845" s="7"/>
      <c r="S845" s="23"/>
    </row>
    <row r="846" spans="4:19" x14ac:dyDescent="0.25">
      <c r="D846" s="25"/>
      <c r="E846" s="7"/>
      <c r="H846" s="5"/>
      <c r="I846" s="5"/>
      <c r="K846" s="8"/>
      <c r="L846" s="8"/>
      <c r="M846" s="9"/>
      <c r="N846" s="10"/>
      <c r="O846" s="53"/>
      <c r="P846" s="6"/>
      <c r="Q846" s="6"/>
      <c r="R846" s="7"/>
      <c r="S846" s="17"/>
    </row>
    <row r="847" spans="4:19" x14ac:dyDescent="0.25">
      <c r="D847" s="12"/>
      <c r="E847" s="7"/>
      <c r="H847" s="5"/>
      <c r="I847" s="5"/>
      <c r="K847" s="13"/>
      <c r="L847" s="13"/>
      <c r="M847" s="14"/>
      <c r="N847" s="15"/>
      <c r="O847" s="55"/>
      <c r="P847" s="6"/>
      <c r="Q847" s="6"/>
      <c r="R847" s="7"/>
      <c r="S847" s="7"/>
    </row>
    <row r="848" spans="4:19" x14ac:dyDescent="0.25">
      <c r="D848" s="7"/>
      <c r="E848" s="7"/>
      <c r="H848" s="5"/>
      <c r="I848" s="5"/>
      <c r="K848" s="8"/>
      <c r="L848" s="8"/>
      <c r="M848" s="9"/>
      <c r="N848" s="10"/>
      <c r="O848" s="53"/>
      <c r="P848" s="6"/>
      <c r="Q848" s="6"/>
      <c r="R848" s="7"/>
      <c r="S848" s="17"/>
    </row>
    <row r="849" spans="4:19" x14ac:dyDescent="0.25">
      <c r="D849" s="27"/>
      <c r="E849" s="7"/>
      <c r="H849" s="5"/>
      <c r="I849" s="5"/>
      <c r="K849" s="13"/>
      <c r="L849" s="13"/>
      <c r="M849" s="14"/>
      <c r="N849" s="15"/>
      <c r="O849" s="55"/>
      <c r="P849" s="6"/>
      <c r="Q849" s="6"/>
      <c r="R849" s="7"/>
      <c r="S849" s="17"/>
    </row>
    <row r="850" spans="4:19" x14ac:dyDescent="0.25">
      <c r="D850" s="25"/>
      <c r="E850" s="7"/>
      <c r="H850" s="5"/>
      <c r="I850" s="5"/>
      <c r="K850" s="8"/>
      <c r="L850" s="8"/>
      <c r="M850" s="9"/>
      <c r="N850" s="10"/>
      <c r="O850" s="53"/>
      <c r="P850" s="6"/>
      <c r="Q850" s="6"/>
      <c r="R850" s="12"/>
      <c r="S850" s="12"/>
    </row>
    <row r="851" spans="4:19" x14ac:dyDescent="0.25">
      <c r="D851" s="21"/>
      <c r="E851" s="7"/>
      <c r="H851" s="5"/>
      <c r="I851" s="5"/>
      <c r="K851" s="13"/>
      <c r="L851" s="13"/>
      <c r="M851" s="14"/>
      <c r="N851" s="15"/>
      <c r="O851" s="55"/>
      <c r="P851" s="6"/>
      <c r="Q851" s="6"/>
      <c r="R851" s="7"/>
      <c r="S851" s="7"/>
    </row>
    <row r="852" spans="4:19" x14ac:dyDescent="0.25">
      <c r="D852" s="25"/>
      <c r="E852" s="7"/>
      <c r="H852" s="5"/>
      <c r="I852" s="5"/>
      <c r="K852" s="8"/>
      <c r="L852" s="8"/>
      <c r="M852" s="9"/>
      <c r="N852" s="10"/>
      <c r="O852" s="53"/>
      <c r="P852" s="6"/>
      <c r="Q852" s="6"/>
      <c r="R852" s="12"/>
      <c r="S852" s="16"/>
    </row>
    <row r="853" spans="4:19" x14ac:dyDescent="0.25">
      <c r="D853" s="27"/>
      <c r="E853" s="7"/>
      <c r="H853" s="5"/>
      <c r="I853" s="5"/>
      <c r="K853" s="13"/>
      <c r="L853" s="13"/>
      <c r="M853" s="14"/>
      <c r="N853" s="15"/>
      <c r="O853" s="55"/>
      <c r="P853" s="6"/>
      <c r="Q853" s="6"/>
      <c r="R853" s="7"/>
      <c r="S853" s="7"/>
    </row>
    <row r="854" spans="4:19" x14ac:dyDescent="0.25">
      <c r="D854" s="25"/>
      <c r="E854" s="7"/>
      <c r="H854" s="5"/>
      <c r="I854" s="5"/>
      <c r="K854" s="8"/>
      <c r="L854" s="8"/>
      <c r="M854" s="9"/>
      <c r="N854" s="10"/>
      <c r="O854" s="53"/>
      <c r="P854" s="6"/>
      <c r="Q854" s="6"/>
      <c r="R854" s="12"/>
      <c r="S854" s="12"/>
    </row>
    <row r="855" spans="4:19" x14ac:dyDescent="0.25">
      <c r="D855" s="21"/>
      <c r="E855" s="7"/>
      <c r="H855" s="5"/>
      <c r="I855" s="5"/>
      <c r="K855" s="13"/>
      <c r="L855" s="13"/>
      <c r="M855" s="14"/>
      <c r="N855" s="15"/>
      <c r="O855" s="55"/>
      <c r="P855" s="6"/>
      <c r="Q855" s="6"/>
      <c r="R855" s="7"/>
      <c r="S855" s="7"/>
    </row>
    <row r="856" spans="4:19" x14ac:dyDescent="0.25">
      <c r="D856" s="7"/>
      <c r="E856" s="7"/>
      <c r="H856" s="5"/>
      <c r="I856" s="5"/>
      <c r="K856" s="8"/>
      <c r="L856" s="8"/>
      <c r="M856" s="9"/>
      <c r="N856" s="10"/>
      <c r="O856" s="53"/>
      <c r="P856" s="6"/>
      <c r="Q856" s="6"/>
      <c r="R856" s="12"/>
      <c r="S856" s="12"/>
    </row>
    <row r="857" spans="4:19" x14ac:dyDescent="0.25">
      <c r="D857" s="21"/>
      <c r="E857" s="7"/>
      <c r="H857" s="5"/>
      <c r="I857" s="5"/>
      <c r="K857" s="13"/>
      <c r="L857" s="13"/>
      <c r="M857" s="14"/>
      <c r="N857" s="15"/>
      <c r="O857" s="55"/>
      <c r="P857" s="6"/>
      <c r="Q857" s="6"/>
      <c r="R857" s="7"/>
      <c r="S857" s="17"/>
    </row>
    <row r="858" spans="4:19" x14ac:dyDescent="0.25">
      <c r="D858" s="23"/>
      <c r="E858" s="7"/>
      <c r="H858" s="5"/>
      <c r="I858" s="5"/>
      <c r="K858" s="8"/>
      <c r="L858" s="8"/>
      <c r="M858" s="9"/>
      <c r="N858" s="10"/>
      <c r="O858" s="53"/>
      <c r="P858" s="6"/>
      <c r="Q858" s="6"/>
      <c r="R858" s="7"/>
      <c r="S858" s="17"/>
    </row>
    <row r="859" spans="4:19" x14ac:dyDescent="0.25">
      <c r="D859" s="12"/>
      <c r="E859" s="7"/>
      <c r="H859" s="5"/>
      <c r="I859" s="5"/>
      <c r="K859" s="13"/>
      <c r="L859" s="13"/>
      <c r="M859" s="14"/>
      <c r="N859" s="15"/>
      <c r="O859" s="55"/>
      <c r="P859" s="6"/>
      <c r="Q859" s="6"/>
      <c r="R859" s="22"/>
      <c r="S859" s="23"/>
    </row>
    <row r="860" spans="4:19" x14ac:dyDescent="0.25">
      <c r="D860" s="25"/>
      <c r="E860" s="7"/>
      <c r="H860" s="5"/>
      <c r="I860" s="5"/>
      <c r="K860" s="8"/>
      <c r="L860" s="8"/>
      <c r="M860" s="9"/>
      <c r="N860" s="10"/>
      <c r="O860" s="53"/>
      <c r="P860" s="6"/>
      <c r="Q860" s="6"/>
      <c r="R860" s="7"/>
      <c r="S860" s="17"/>
    </row>
    <row r="861" spans="4:19" x14ac:dyDescent="0.25">
      <c r="D861" s="21"/>
      <c r="E861" s="7"/>
      <c r="H861" s="5"/>
      <c r="I861" s="5"/>
      <c r="K861" s="13"/>
      <c r="L861" s="13"/>
      <c r="M861" s="14"/>
      <c r="N861" s="15"/>
      <c r="O861" s="55"/>
      <c r="P861" s="6"/>
      <c r="Q861" s="6"/>
      <c r="R861" s="7"/>
      <c r="S861" s="7"/>
    </row>
    <row r="862" spans="4:19" x14ac:dyDescent="0.25">
      <c r="D862" s="25"/>
      <c r="E862" s="7"/>
      <c r="H862" s="5"/>
      <c r="I862" s="5"/>
      <c r="K862" s="8"/>
      <c r="L862" s="8"/>
      <c r="M862" s="9"/>
      <c r="N862" s="10"/>
      <c r="O862" s="53"/>
      <c r="P862" s="6"/>
      <c r="Q862" s="6"/>
      <c r="R862" s="18"/>
      <c r="S862" s="21"/>
    </row>
    <row r="863" spans="4:19" x14ac:dyDescent="0.25">
      <c r="D863" s="21"/>
      <c r="E863" s="7"/>
      <c r="H863" s="5"/>
      <c r="I863" s="5"/>
      <c r="K863" s="13"/>
      <c r="L863" s="13"/>
      <c r="M863" s="14"/>
      <c r="N863" s="15"/>
      <c r="O863" s="55"/>
      <c r="P863" s="6"/>
      <c r="Q863" s="6"/>
      <c r="R863" s="7"/>
      <c r="S863" s="17"/>
    </row>
    <row r="864" spans="4:19" x14ac:dyDescent="0.25">
      <c r="D864" s="25"/>
      <c r="E864" s="7"/>
      <c r="H864" s="5"/>
      <c r="I864" s="5"/>
      <c r="K864" s="8"/>
      <c r="L864" s="8"/>
      <c r="M864" s="9"/>
      <c r="N864" s="10"/>
      <c r="O864" s="53"/>
      <c r="P864" s="6"/>
      <c r="Q864" s="6"/>
      <c r="R864" s="18"/>
      <c r="S864" s="21"/>
    </row>
    <row r="865" spans="4:19" x14ac:dyDescent="0.25">
      <c r="D865" s="27"/>
      <c r="E865" s="7"/>
      <c r="H865" s="5"/>
      <c r="I865" s="5"/>
      <c r="K865" s="13"/>
      <c r="L865" s="13"/>
      <c r="M865" s="14"/>
      <c r="N865" s="15"/>
      <c r="O865" s="55"/>
      <c r="P865" s="6"/>
      <c r="Q865" s="6"/>
      <c r="R865" s="24"/>
      <c r="S865" s="25"/>
    </row>
    <row r="866" spans="4:19" x14ac:dyDescent="0.25">
      <c r="D866" s="23"/>
      <c r="E866" s="7"/>
      <c r="H866" s="5"/>
      <c r="I866" s="5"/>
      <c r="K866" s="8"/>
      <c r="L866" s="8"/>
      <c r="M866" s="9"/>
      <c r="N866" s="10"/>
      <c r="O866" s="53"/>
      <c r="P866" s="6"/>
      <c r="Q866" s="6"/>
      <c r="R866" s="26"/>
      <c r="S866" s="27"/>
    </row>
    <row r="867" spans="4:19" x14ac:dyDescent="0.25">
      <c r="D867" s="21"/>
      <c r="E867" s="7"/>
      <c r="H867" s="5"/>
      <c r="I867" s="5"/>
      <c r="K867" s="13"/>
      <c r="L867" s="13"/>
      <c r="M867" s="14"/>
      <c r="N867" s="15"/>
      <c r="O867" s="55"/>
      <c r="P867" s="6"/>
      <c r="Q867" s="6"/>
      <c r="R867" s="24"/>
      <c r="S867" s="25"/>
    </row>
    <row r="868" spans="4:19" x14ac:dyDescent="0.25">
      <c r="D868" s="23"/>
      <c r="E868" s="7"/>
      <c r="H868" s="5"/>
      <c r="I868" s="5"/>
      <c r="K868" s="8"/>
      <c r="L868" s="8"/>
      <c r="M868" s="9"/>
      <c r="N868" s="10"/>
      <c r="O868" s="53"/>
      <c r="P868" s="6"/>
      <c r="Q868" s="6"/>
      <c r="R868" s="12"/>
      <c r="S868" s="27"/>
    </row>
    <row r="869" spans="4:19" x14ac:dyDescent="0.25">
      <c r="D869" s="7"/>
      <c r="E869" s="7"/>
      <c r="H869" s="5"/>
      <c r="I869" s="5"/>
      <c r="K869" s="8"/>
      <c r="L869" s="8"/>
      <c r="M869" s="9"/>
      <c r="N869" s="10"/>
      <c r="O869" s="53"/>
      <c r="P869" s="6"/>
      <c r="Q869" s="6"/>
      <c r="R869" s="7"/>
      <c r="S869" s="17"/>
    </row>
    <row r="870" spans="4:19" x14ac:dyDescent="0.25">
      <c r="D870" s="12"/>
      <c r="E870" s="7"/>
      <c r="H870" s="5"/>
      <c r="I870" s="5"/>
      <c r="K870" s="13"/>
      <c r="L870" s="13"/>
      <c r="M870" s="14"/>
      <c r="N870" s="15"/>
      <c r="O870" s="55"/>
      <c r="P870" s="6"/>
      <c r="Q870" s="6"/>
      <c r="R870" s="12"/>
      <c r="S870" s="21"/>
    </row>
    <row r="871" spans="4:19" x14ac:dyDescent="0.25">
      <c r="D871" s="7"/>
      <c r="E871" s="7"/>
      <c r="H871" s="5"/>
      <c r="I871" s="5"/>
      <c r="K871" s="8"/>
      <c r="L871" s="8"/>
      <c r="M871" s="9"/>
      <c r="N871" s="10"/>
      <c r="O871" s="53"/>
      <c r="P871" s="6"/>
      <c r="Q871" s="6"/>
      <c r="R871" s="7"/>
      <c r="S871" s="17"/>
    </row>
    <row r="872" spans="4:19" x14ac:dyDescent="0.25">
      <c r="D872" s="12"/>
      <c r="E872" s="7"/>
      <c r="H872" s="5"/>
      <c r="I872" s="5"/>
      <c r="K872" s="13"/>
      <c r="L872" s="13"/>
      <c r="M872" s="14"/>
      <c r="N872" s="15"/>
      <c r="O872" s="55"/>
      <c r="P872" s="6"/>
      <c r="Q872" s="6"/>
      <c r="R872" s="12"/>
      <c r="S872" s="27"/>
    </row>
    <row r="873" spans="4:19" x14ac:dyDescent="0.25">
      <c r="D873" s="7"/>
      <c r="E873" s="7"/>
      <c r="H873" s="5"/>
      <c r="I873" s="5"/>
      <c r="K873" s="8"/>
      <c r="L873" s="8"/>
      <c r="M873" s="9"/>
      <c r="N873" s="10"/>
      <c r="O873" s="53"/>
      <c r="P873" s="6"/>
      <c r="Q873" s="6"/>
      <c r="R873" s="7"/>
      <c r="S873" s="7"/>
    </row>
    <row r="874" spans="4:19" x14ac:dyDescent="0.25">
      <c r="D874" s="12"/>
      <c r="E874" s="7"/>
      <c r="H874" s="5"/>
      <c r="I874" s="5"/>
      <c r="K874" s="13"/>
      <c r="L874" s="13"/>
      <c r="M874" s="14"/>
      <c r="N874" s="15"/>
      <c r="O874" s="55"/>
      <c r="P874" s="6"/>
      <c r="Q874" s="6"/>
      <c r="R874" s="7"/>
      <c r="S874" s="17"/>
    </row>
    <row r="875" spans="4:19" x14ac:dyDescent="0.25">
      <c r="D875" s="7"/>
      <c r="E875" s="7"/>
      <c r="H875" s="5"/>
      <c r="I875" s="5"/>
      <c r="K875" s="8"/>
      <c r="L875" s="8"/>
      <c r="M875" s="9"/>
      <c r="N875" s="10"/>
      <c r="O875" s="53"/>
      <c r="P875" s="6"/>
      <c r="Q875" s="6"/>
      <c r="R875" s="22"/>
      <c r="S875" s="23"/>
    </row>
    <row r="876" spans="4:19" x14ac:dyDescent="0.25">
      <c r="D876" s="12"/>
      <c r="E876" s="7"/>
      <c r="H876" s="5"/>
      <c r="I876" s="5"/>
      <c r="K876" s="13"/>
      <c r="L876" s="13"/>
      <c r="M876" s="14"/>
      <c r="N876" s="15"/>
      <c r="O876" s="55"/>
      <c r="P876" s="6"/>
      <c r="Q876" s="6"/>
      <c r="R876" s="12"/>
      <c r="S876" s="27"/>
    </row>
    <row r="877" spans="4:19" x14ac:dyDescent="0.25">
      <c r="D877" s="7"/>
      <c r="E877" s="7"/>
      <c r="H877" s="5"/>
      <c r="I877" s="5"/>
      <c r="K877" s="8"/>
      <c r="L877" s="8"/>
      <c r="M877" s="9"/>
      <c r="N877" s="10"/>
      <c r="O877" s="53"/>
      <c r="P877" s="6"/>
      <c r="Q877" s="6"/>
      <c r="R877" s="7"/>
      <c r="S877" s="17"/>
    </row>
    <row r="878" spans="4:19" x14ac:dyDescent="0.25">
      <c r="D878" s="12"/>
      <c r="E878" s="7"/>
      <c r="H878" s="5"/>
      <c r="I878" s="5"/>
      <c r="K878" s="13"/>
      <c r="L878" s="13"/>
      <c r="M878" s="14"/>
      <c r="N878" s="15"/>
      <c r="O878" s="55"/>
      <c r="P878" s="6"/>
      <c r="Q878" s="6"/>
      <c r="R878" s="7"/>
      <c r="S878" s="17"/>
    </row>
    <row r="879" spans="4:19" x14ac:dyDescent="0.25">
      <c r="D879" s="7"/>
      <c r="E879" s="7"/>
      <c r="H879" s="5"/>
      <c r="I879" s="5"/>
      <c r="K879" s="8"/>
      <c r="L879" s="8"/>
      <c r="M879" s="9"/>
      <c r="N879" s="10"/>
      <c r="O879" s="53"/>
      <c r="P879" s="6"/>
      <c r="Q879" s="6"/>
      <c r="R879" s="22"/>
      <c r="S879" s="23"/>
    </row>
    <row r="880" spans="4:19" x14ac:dyDescent="0.25">
      <c r="D880" s="12"/>
      <c r="E880" s="7"/>
      <c r="H880" s="5"/>
      <c r="I880" s="5"/>
      <c r="K880" s="13"/>
      <c r="L880" s="13"/>
      <c r="M880" s="14"/>
      <c r="N880" s="15"/>
      <c r="O880" s="55"/>
      <c r="P880" s="6"/>
      <c r="Q880" s="6"/>
      <c r="R880" s="26"/>
      <c r="S880" s="27"/>
    </row>
    <row r="881" spans="4:19" x14ac:dyDescent="0.25">
      <c r="D881" s="7"/>
      <c r="E881" s="7"/>
      <c r="H881" s="5"/>
      <c r="I881" s="5"/>
      <c r="K881" s="8"/>
      <c r="L881" s="8"/>
      <c r="M881" s="9"/>
      <c r="N881" s="10"/>
      <c r="O881" s="53"/>
      <c r="P881" s="6"/>
      <c r="Q881" s="6"/>
      <c r="R881" s="24"/>
      <c r="S881" s="25"/>
    </row>
    <row r="882" spans="4:19" x14ac:dyDescent="0.25">
      <c r="D882" s="12"/>
      <c r="E882" s="7"/>
      <c r="H882" s="5"/>
      <c r="I882" s="5"/>
      <c r="K882" s="13"/>
      <c r="L882" s="13"/>
      <c r="M882" s="14"/>
      <c r="N882" s="15"/>
      <c r="O882" s="55"/>
      <c r="P882" s="6"/>
      <c r="Q882" s="6"/>
      <c r="R882" s="26"/>
      <c r="S882" s="27"/>
    </row>
    <row r="883" spans="4:19" x14ac:dyDescent="0.25">
      <c r="D883" s="7"/>
      <c r="E883" s="7"/>
      <c r="H883" s="5"/>
      <c r="I883" s="5"/>
      <c r="K883" s="8"/>
      <c r="L883" s="8"/>
      <c r="M883" s="9"/>
      <c r="N883" s="10"/>
      <c r="O883" s="53"/>
      <c r="P883" s="6"/>
      <c r="Q883" s="6"/>
      <c r="R883" s="7"/>
      <c r="S883" s="23"/>
    </row>
    <row r="884" spans="4:19" x14ac:dyDescent="0.25">
      <c r="D884" s="12"/>
      <c r="E884" s="7"/>
      <c r="H884" s="5"/>
      <c r="I884" s="5"/>
      <c r="K884" s="13"/>
      <c r="L884" s="13"/>
      <c r="M884" s="14"/>
      <c r="N884" s="15"/>
      <c r="O884" s="55"/>
      <c r="P884" s="6"/>
      <c r="Q884" s="6"/>
      <c r="R884" s="12"/>
      <c r="S884" s="12"/>
    </row>
    <row r="885" spans="4:19" x14ac:dyDescent="0.25">
      <c r="D885" s="7"/>
      <c r="E885" s="7"/>
      <c r="H885" s="5"/>
      <c r="I885" s="5"/>
      <c r="K885" s="8"/>
      <c r="L885" s="8"/>
      <c r="M885" s="9"/>
      <c r="N885" s="10"/>
      <c r="O885" s="53"/>
      <c r="P885" s="6"/>
      <c r="Q885" s="6"/>
      <c r="R885" s="7"/>
      <c r="S885" s="7"/>
    </row>
    <row r="886" spans="4:19" x14ac:dyDescent="0.25">
      <c r="D886" s="12"/>
      <c r="E886" s="7"/>
      <c r="H886" s="5"/>
      <c r="I886" s="5"/>
      <c r="K886" s="13"/>
      <c r="L886" s="13"/>
      <c r="M886" s="14"/>
      <c r="N886" s="15"/>
      <c r="O886" s="55"/>
      <c r="P886" s="6"/>
      <c r="Q886" s="6"/>
      <c r="R886" s="12"/>
      <c r="S886" s="21"/>
    </row>
    <row r="887" spans="4:19" x14ac:dyDescent="0.25">
      <c r="D887" s="7"/>
      <c r="E887" s="7"/>
      <c r="H887" s="5"/>
      <c r="I887" s="5"/>
      <c r="K887" s="8"/>
      <c r="L887" s="8"/>
      <c r="M887" s="9"/>
      <c r="N887" s="10"/>
      <c r="O887" s="53"/>
      <c r="P887" s="6"/>
      <c r="Q887" s="6"/>
      <c r="R887" s="7"/>
      <c r="S887" s="11"/>
    </row>
    <row r="888" spans="4:19" x14ac:dyDescent="0.25">
      <c r="D888" s="12"/>
      <c r="E888" s="7"/>
      <c r="H888" s="5"/>
      <c r="I888" s="5"/>
      <c r="K888" s="13"/>
      <c r="L888" s="13"/>
      <c r="M888" s="14"/>
      <c r="N888" s="15"/>
      <c r="O888" s="55"/>
      <c r="P888" s="6"/>
      <c r="Q888" s="6"/>
      <c r="R888" s="26"/>
      <c r="S888" s="27"/>
    </row>
    <row r="889" spans="4:19" x14ac:dyDescent="0.25">
      <c r="D889" s="7"/>
      <c r="E889" s="7"/>
      <c r="H889" s="5"/>
      <c r="I889" s="5"/>
      <c r="K889" s="8"/>
      <c r="L889" s="8"/>
      <c r="M889" s="9"/>
      <c r="N889" s="10"/>
      <c r="O889" s="53"/>
      <c r="P889" s="6"/>
      <c r="Q889" s="6"/>
      <c r="R889" s="24"/>
      <c r="S889" s="25"/>
    </row>
    <row r="890" spans="4:19" x14ac:dyDescent="0.25">
      <c r="D890" s="12"/>
      <c r="E890" s="7"/>
      <c r="H890" s="5"/>
      <c r="I890" s="5"/>
      <c r="K890" s="13"/>
      <c r="L890" s="13"/>
      <c r="M890" s="14"/>
      <c r="N890" s="15"/>
      <c r="O890" s="55"/>
      <c r="P890" s="6"/>
      <c r="Q890" s="6"/>
      <c r="R890" s="26"/>
      <c r="S890" s="27"/>
    </row>
    <row r="891" spans="4:19" x14ac:dyDescent="0.25">
      <c r="D891" s="7"/>
      <c r="E891" s="7"/>
      <c r="H891" s="5"/>
      <c r="I891" s="5"/>
      <c r="K891" s="8"/>
      <c r="L891" s="8"/>
      <c r="M891" s="9"/>
      <c r="N891" s="10"/>
      <c r="O891" s="53"/>
      <c r="P891" s="6"/>
      <c r="Q891" s="6"/>
      <c r="R891" s="7"/>
      <c r="S891" s="7"/>
    </row>
    <row r="892" spans="4:19" x14ac:dyDescent="0.25">
      <c r="D892" s="12"/>
      <c r="E892" s="7"/>
      <c r="H892" s="5"/>
      <c r="I892" s="5"/>
      <c r="K892" s="13"/>
      <c r="L892" s="13"/>
      <c r="M892" s="14"/>
      <c r="N892" s="15"/>
      <c r="O892" s="55"/>
      <c r="P892" s="6"/>
      <c r="Q892" s="6"/>
      <c r="R892" s="12"/>
      <c r="S892" s="21"/>
    </row>
    <row r="893" spans="4:19" x14ac:dyDescent="0.25">
      <c r="D893" s="7"/>
      <c r="E893" s="7"/>
      <c r="H893" s="5"/>
      <c r="I893" s="5"/>
      <c r="K893" s="8"/>
      <c r="L893" s="8"/>
      <c r="M893" s="9"/>
      <c r="N893" s="10"/>
      <c r="O893" s="53"/>
      <c r="P893" s="6"/>
      <c r="Q893" s="6"/>
      <c r="R893" s="7"/>
      <c r="S893" s="17"/>
    </row>
    <row r="894" spans="4:19" x14ac:dyDescent="0.25">
      <c r="D894" s="12"/>
      <c r="E894" s="7"/>
      <c r="H894" s="5"/>
      <c r="I894" s="5"/>
      <c r="K894" s="13"/>
      <c r="L894" s="13"/>
      <c r="M894" s="14"/>
      <c r="N894" s="15"/>
      <c r="O894" s="55"/>
      <c r="P894" s="6"/>
      <c r="Q894" s="6"/>
      <c r="R894" s="18"/>
      <c r="S894" s="21"/>
    </row>
    <row r="895" spans="4:19" x14ac:dyDescent="0.25">
      <c r="D895" s="7"/>
      <c r="E895" s="7"/>
      <c r="H895" s="5"/>
      <c r="I895" s="5"/>
      <c r="K895" s="8"/>
      <c r="L895" s="8"/>
      <c r="M895" s="9"/>
      <c r="N895" s="10"/>
      <c r="O895" s="53"/>
      <c r="P895" s="6"/>
      <c r="Q895" s="6"/>
      <c r="R895" s="7"/>
      <c r="S895" s="7"/>
    </row>
    <row r="896" spans="4:19" x14ac:dyDescent="0.25">
      <c r="D896" s="12"/>
      <c r="E896" s="7"/>
      <c r="H896" s="5"/>
      <c r="I896" s="5"/>
      <c r="K896" s="13"/>
      <c r="L896" s="13"/>
      <c r="M896" s="14"/>
      <c r="N896" s="15"/>
      <c r="O896" s="55"/>
      <c r="P896" s="6"/>
      <c r="Q896" s="6"/>
      <c r="R896" s="12"/>
      <c r="S896" s="27"/>
    </row>
    <row r="897" spans="4:19" x14ac:dyDescent="0.25">
      <c r="D897" s="7"/>
      <c r="E897" s="7"/>
      <c r="H897" s="5"/>
      <c r="I897" s="5"/>
      <c r="K897" s="8"/>
      <c r="L897" s="8"/>
      <c r="M897" s="9"/>
      <c r="N897" s="10"/>
      <c r="O897" s="53"/>
      <c r="P897" s="6"/>
      <c r="Q897" s="6"/>
      <c r="R897" s="24"/>
      <c r="S897" s="25"/>
    </row>
    <row r="898" spans="4:19" x14ac:dyDescent="0.25">
      <c r="D898" s="12"/>
      <c r="E898" s="7"/>
      <c r="H898" s="5"/>
      <c r="I898" s="5"/>
      <c r="K898" s="13"/>
      <c r="L898" s="13"/>
      <c r="M898" s="14"/>
      <c r="N898" s="15"/>
      <c r="O898" s="55"/>
      <c r="P898" s="6"/>
      <c r="Q898" s="6"/>
      <c r="R898" s="12"/>
      <c r="S898" s="27"/>
    </row>
    <row r="899" spans="4:19" x14ac:dyDescent="0.25">
      <c r="D899" s="12"/>
      <c r="E899" s="7"/>
      <c r="H899" s="5"/>
      <c r="I899" s="5"/>
      <c r="K899" s="13"/>
      <c r="L899" s="13"/>
      <c r="M899" s="14"/>
      <c r="N899" s="15"/>
      <c r="O899" s="55"/>
      <c r="P899" s="6"/>
      <c r="Q899" s="6"/>
      <c r="R899" s="7"/>
      <c r="S899" s="25"/>
    </row>
    <row r="900" spans="4:19" x14ac:dyDescent="0.25">
      <c r="D900" s="7"/>
      <c r="E900" s="7"/>
      <c r="H900" s="5"/>
      <c r="I900" s="5"/>
      <c r="K900" s="8"/>
      <c r="L900" s="8"/>
      <c r="M900" s="9"/>
      <c r="N900" s="10"/>
      <c r="O900" s="53"/>
      <c r="P900" s="6"/>
      <c r="Q900" s="6"/>
      <c r="R900" s="18"/>
      <c r="S900" s="21"/>
    </row>
    <row r="901" spans="4:19" x14ac:dyDescent="0.25">
      <c r="D901" s="12"/>
      <c r="E901" s="7"/>
      <c r="H901" s="5"/>
      <c r="I901" s="5"/>
      <c r="K901" s="13"/>
      <c r="L901" s="13"/>
      <c r="M901" s="14"/>
      <c r="N901" s="15"/>
      <c r="O901" s="55"/>
      <c r="P901" s="6"/>
      <c r="Q901" s="6"/>
      <c r="R901" s="7"/>
      <c r="S901" s="7"/>
    </row>
    <row r="902" spans="4:19" x14ac:dyDescent="0.25">
      <c r="D902" s="7"/>
      <c r="E902" s="7"/>
      <c r="H902" s="5"/>
      <c r="I902" s="5"/>
      <c r="K902" s="8"/>
      <c r="L902" s="8"/>
      <c r="M902" s="9"/>
      <c r="N902" s="10"/>
      <c r="O902" s="53"/>
      <c r="P902" s="6"/>
      <c r="Q902" s="6"/>
      <c r="R902" s="12"/>
      <c r="S902" s="12"/>
    </row>
    <row r="903" spans="4:19" x14ac:dyDescent="0.25">
      <c r="D903" s="12"/>
      <c r="E903" s="7"/>
      <c r="H903" s="5"/>
      <c r="I903" s="5"/>
      <c r="K903" s="13"/>
      <c r="L903" s="13"/>
      <c r="M903" s="14"/>
      <c r="N903" s="15"/>
      <c r="O903" s="55"/>
      <c r="P903" s="6"/>
      <c r="Q903" s="6"/>
      <c r="R903" s="7"/>
      <c r="S903" s="7"/>
    </row>
    <row r="904" spans="4:19" x14ac:dyDescent="0.25">
      <c r="D904" s="7"/>
      <c r="E904" s="7"/>
      <c r="H904" s="5"/>
      <c r="I904" s="5"/>
      <c r="K904" s="8"/>
      <c r="L904" s="8"/>
      <c r="M904" s="9"/>
      <c r="N904" s="10"/>
      <c r="O904" s="53"/>
      <c r="P904" s="6"/>
      <c r="Q904" s="6"/>
      <c r="R904" s="12"/>
      <c r="S904" s="12"/>
    </row>
    <row r="905" spans="4:19" x14ac:dyDescent="0.25">
      <c r="D905" s="12"/>
      <c r="E905" s="7"/>
      <c r="H905" s="5"/>
      <c r="I905" s="5"/>
      <c r="K905" s="13"/>
      <c r="L905" s="13"/>
      <c r="M905" s="14"/>
      <c r="N905" s="15"/>
      <c r="O905" s="55"/>
      <c r="P905" s="6"/>
      <c r="Q905" s="6"/>
      <c r="R905" s="7"/>
      <c r="S905" s="17"/>
    </row>
    <row r="906" spans="4:19" x14ac:dyDescent="0.25">
      <c r="D906" s="7"/>
      <c r="E906" s="7"/>
      <c r="H906" s="5"/>
      <c r="I906" s="5"/>
      <c r="K906" s="8"/>
      <c r="L906" s="8"/>
      <c r="M906" s="9"/>
      <c r="N906" s="10"/>
      <c r="O906" s="53"/>
      <c r="P906" s="6"/>
      <c r="Q906" s="6"/>
      <c r="R906" s="26"/>
      <c r="S906" s="27"/>
    </row>
    <row r="907" spans="4:19" x14ac:dyDescent="0.25">
      <c r="D907" s="12"/>
      <c r="E907" s="7"/>
      <c r="H907" s="5"/>
      <c r="I907" s="5"/>
      <c r="K907" s="13"/>
      <c r="L907" s="13"/>
      <c r="M907" s="14"/>
      <c r="N907" s="15"/>
      <c r="O907" s="55"/>
      <c r="P907" s="6"/>
      <c r="Q907" s="6"/>
      <c r="R907" s="7"/>
      <c r="S907" s="23"/>
    </row>
    <row r="908" spans="4:19" x14ac:dyDescent="0.25">
      <c r="D908" s="7"/>
      <c r="E908" s="7"/>
      <c r="H908" s="5"/>
      <c r="I908" s="5"/>
      <c r="K908" s="8"/>
      <c r="L908" s="8"/>
      <c r="M908" s="9"/>
      <c r="N908" s="10"/>
      <c r="O908" s="53"/>
      <c r="P908" s="6"/>
      <c r="Q908" s="6"/>
      <c r="R908" s="18"/>
      <c r="S908" s="21"/>
    </row>
    <row r="909" spans="4:19" x14ac:dyDescent="0.25">
      <c r="D909" s="12"/>
      <c r="E909" s="7"/>
      <c r="H909" s="5"/>
      <c r="I909" s="5"/>
      <c r="K909" s="13"/>
      <c r="L909" s="13"/>
      <c r="M909" s="14"/>
      <c r="N909" s="15"/>
      <c r="O909" s="55"/>
      <c r="P909" s="6"/>
      <c r="Q909" s="6"/>
      <c r="R909" s="7"/>
      <c r="S909" s="25"/>
    </row>
    <row r="910" spans="4:19" x14ac:dyDescent="0.25">
      <c r="D910" s="7"/>
      <c r="E910" s="7"/>
      <c r="H910" s="5"/>
      <c r="I910" s="5"/>
      <c r="K910" s="8"/>
      <c r="L910" s="8"/>
      <c r="M910" s="9"/>
      <c r="N910" s="10"/>
      <c r="O910" s="53"/>
      <c r="P910" s="6"/>
      <c r="Q910" s="6"/>
      <c r="R910" s="26"/>
      <c r="S910" s="27"/>
    </row>
    <row r="911" spans="4:19" x14ac:dyDescent="0.25">
      <c r="D911" s="12"/>
      <c r="E911" s="7"/>
      <c r="H911" s="5"/>
      <c r="I911" s="5"/>
      <c r="K911" s="13"/>
      <c r="L911" s="13"/>
      <c r="M911" s="14"/>
      <c r="N911" s="15"/>
      <c r="O911" s="55"/>
      <c r="P911" s="6"/>
      <c r="Q911" s="6"/>
      <c r="R911" s="24"/>
      <c r="S911" s="25"/>
    </row>
    <row r="912" spans="4:19" x14ac:dyDescent="0.25">
      <c r="D912" s="7"/>
      <c r="E912" s="7"/>
      <c r="H912" s="5"/>
      <c r="I912" s="5"/>
      <c r="K912" s="8"/>
      <c r="L912" s="8"/>
      <c r="M912" s="9"/>
      <c r="N912" s="10"/>
      <c r="O912" s="53"/>
      <c r="P912" s="6"/>
      <c r="Q912" s="6"/>
      <c r="R912" s="12"/>
      <c r="S912" s="27"/>
    </row>
    <row r="913" spans="4:19" x14ac:dyDescent="0.25">
      <c r="D913" s="12"/>
      <c r="E913" s="7"/>
      <c r="H913" s="5"/>
      <c r="I913" s="5"/>
      <c r="K913" s="13"/>
      <c r="L913" s="13"/>
      <c r="M913" s="14"/>
      <c r="N913" s="15"/>
      <c r="O913" s="55"/>
      <c r="P913" s="6"/>
      <c r="Q913" s="6"/>
      <c r="R913" s="7"/>
      <c r="S913" s="23"/>
    </row>
    <row r="914" spans="4:19" x14ac:dyDescent="0.25">
      <c r="D914" s="7"/>
      <c r="E914" s="7"/>
      <c r="H914" s="5"/>
      <c r="I914" s="5"/>
      <c r="K914" s="8"/>
      <c r="L914" s="8"/>
      <c r="M914" s="9"/>
      <c r="N914" s="10"/>
      <c r="O914" s="53"/>
      <c r="P914" s="6"/>
      <c r="Q914" s="6"/>
      <c r="R914" s="12"/>
      <c r="S914" s="16"/>
    </row>
    <row r="915" spans="4:19" x14ac:dyDescent="0.25">
      <c r="D915" s="12"/>
      <c r="E915" s="7"/>
      <c r="H915" s="5"/>
      <c r="I915" s="5"/>
      <c r="K915" s="13"/>
      <c r="L915" s="13"/>
      <c r="M915" s="14"/>
      <c r="N915" s="15"/>
      <c r="O915" s="55"/>
      <c r="P915" s="6"/>
      <c r="Q915" s="6"/>
      <c r="R915" s="24"/>
      <c r="S915" s="25"/>
    </row>
    <row r="916" spans="4:19" x14ac:dyDescent="0.25">
      <c r="D916" s="7"/>
      <c r="E916" s="7"/>
      <c r="H916" s="5"/>
      <c r="I916" s="5"/>
      <c r="K916" s="8"/>
      <c r="L916" s="8"/>
      <c r="M916" s="9"/>
      <c r="N916" s="10"/>
      <c r="O916" s="53"/>
      <c r="P916" s="6"/>
      <c r="Q916" s="6"/>
      <c r="R916" s="12"/>
      <c r="S916" s="21"/>
    </row>
    <row r="917" spans="4:19" x14ac:dyDescent="0.25">
      <c r="D917" s="12"/>
      <c r="E917" s="7"/>
      <c r="H917" s="5"/>
      <c r="I917" s="5"/>
      <c r="K917" s="13"/>
      <c r="L917" s="13"/>
      <c r="M917" s="14"/>
      <c r="N917" s="15"/>
      <c r="O917" s="55"/>
      <c r="P917" s="6"/>
      <c r="Q917" s="6"/>
      <c r="R917" s="7"/>
      <c r="S917" s="25"/>
    </row>
    <row r="918" spans="4:19" x14ac:dyDescent="0.25">
      <c r="D918" s="7"/>
      <c r="E918" s="7"/>
      <c r="H918" s="5"/>
      <c r="I918" s="5"/>
      <c r="K918" s="8"/>
      <c r="L918" s="8"/>
      <c r="M918" s="9"/>
      <c r="N918" s="10"/>
      <c r="O918" s="53"/>
      <c r="P918" s="6"/>
      <c r="Q918" s="6"/>
      <c r="R918" s="7"/>
      <c r="S918" s="17"/>
    </row>
    <row r="919" spans="4:19" x14ac:dyDescent="0.25">
      <c r="D919" s="12"/>
      <c r="E919" s="7"/>
      <c r="H919" s="5"/>
      <c r="I919" s="5"/>
      <c r="K919" s="13"/>
      <c r="L919" s="13"/>
      <c r="M919" s="14"/>
      <c r="N919" s="15"/>
      <c r="O919" s="55"/>
      <c r="P919" s="6"/>
      <c r="Q919" s="6"/>
      <c r="R919" s="22"/>
      <c r="S919" s="23"/>
    </row>
    <row r="920" spans="4:19" x14ac:dyDescent="0.25">
      <c r="D920" s="7"/>
      <c r="E920" s="7"/>
      <c r="H920" s="5"/>
      <c r="I920" s="5"/>
      <c r="K920" s="8"/>
      <c r="L920" s="8"/>
      <c r="M920" s="9"/>
      <c r="N920" s="10"/>
      <c r="O920" s="53"/>
      <c r="P920" s="6"/>
      <c r="Q920" s="6"/>
      <c r="R920" s="18"/>
      <c r="S920" s="21"/>
    </row>
    <row r="921" spans="4:19" x14ac:dyDescent="0.25">
      <c r="D921" s="12"/>
      <c r="E921" s="7"/>
      <c r="H921" s="5"/>
      <c r="I921" s="5"/>
      <c r="K921" s="13"/>
      <c r="L921" s="13"/>
      <c r="M921" s="14"/>
      <c r="N921" s="15"/>
      <c r="O921" s="55"/>
      <c r="P921" s="6"/>
      <c r="Q921" s="6"/>
      <c r="R921" s="24"/>
      <c r="S921" s="25"/>
    </row>
    <row r="922" spans="4:19" x14ac:dyDescent="0.25">
      <c r="D922" s="7"/>
      <c r="E922" s="7"/>
      <c r="H922" s="5"/>
      <c r="I922" s="5"/>
      <c r="K922" s="8"/>
      <c r="L922" s="8"/>
      <c r="M922" s="9"/>
      <c r="N922" s="10"/>
      <c r="O922" s="53"/>
      <c r="P922" s="6"/>
      <c r="Q922" s="6"/>
      <c r="R922" s="26"/>
      <c r="S922" s="27"/>
    </row>
    <row r="923" spans="4:19" x14ac:dyDescent="0.25">
      <c r="D923" s="12"/>
      <c r="E923" s="7"/>
      <c r="H923" s="5"/>
      <c r="I923" s="5"/>
      <c r="K923" s="13"/>
      <c r="L923" s="13"/>
      <c r="M923" s="14"/>
      <c r="N923" s="15"/>
      <c r="O923" s="55"/>
      <c r="P923" s="6"/>
      <c r="Q923" s="6"/>
      <c r="R923" s="7"/>
      <c r="S923" s="11"/>
    </row>
    <row r="924" spans="4:19" x14ac:dyDescent="0.25">
      <c r="D924" s="7"/>
      <c r="E924" s="7"/>
      <c r="H924" s="5"/>
      <c r="I924" s="5"/>
      <c r="K924" s="8"/>
      <c r="L924" s="8"/>
      <c r="M924" s="9"/>
      <c r="N924" s="10"/>
      <c r="O924" s="53"/>
      <c r="P924" s="6"/>
      <c r="Q924" s="6"/>
      <c r="R924" s="26"/>
      <c r="S924" s="27"/>
    </row>
    <row r="925" spans="4:19" x14ac:dyDescent="0.25">
      <c r="D925" s="12"/>
      <c r="E925" s="7"/>
      <c r="H925" s="5"/>
      <c r="I925" s="5"/>
      <c r="K925" s="13"/>
      <c r="L925" s="13"/>
      <c r="M925" s="14"/>
      <c r="N925" s="15"/>
      <c r="O925" s="55"/>
      <c r="P925" s="6"/>
      <c r="Q925" s="6"/>
      <c r="R925" s="24"/>
      <c r="S925" s="25"/>
    </row>
    <row r="926" spans="4:19" x14ac:dyDescent="0.25">
      <c r="D926" s="7"/>
      <c r="E926" s="7"/>
      <c r="H926" s="5"/>
      <c r="I926" s="5"/>
      <c r="K926" s="8"/>
      <c r="L926" s="8"/>
      <c r="M926" s="9"/>
      <c r="N926" s="10"/>
      <c r="O926" s="53"/>
      <c r="P926" s="6"/>
      <c r="Q926" s="6"/>
      <c r="R926" s="26"/>
      <c r="S926" s="27"/>
    </row>
    <row r="927" spans="4:19" x14ac:dyDescent="0.25">
      <c r="D927" s="12"/>
      <c r="E927" s="7"/>
      <c r="H927" s="5"/>
      <c r="I927" s="5"/>
      <c r="K927" s="13"/>
      <c r="L927" s="13"/>
      <c r="M927" s="14"/>
      <c r="N927" s="15"/>
      <c r="O927" s="55"/>
      <c r="P927" s="6"/>
      <c r="Q927" s="6"/>
      <c r="R927" s="22"/>
      <c r="S927" s="23"/>
    </row>
    <row r="928" spans="4:19" x14ac:dyDescent="0.25">
      <c r="D928" s="7"/>
      <c r="E928" s="7"/>
      <c r="H928" s="5"/>
      <c r="I928" s="5"/>
      <c r="K928" s="8"/>
      <c r="L928" s="8"/>
      <c r="M928" s="9"/>
      <c r="N928" s="10"/>
      <c r="O928" s="53"/>
      <c r="P928" s="6"/>
      <c r="Q928" s="6"/>
      <c r="R928" s="12"/>
      <c r="S928" s="27"/>
    </row>
    <row r="929" spans="4:19" x14ac:dyDescent="0.25">
      <c r="D929" s="12"/>
      <c r="E929" s="7"/>
      <c r="H929" s="5"/>
      <c r="I929" s="5"/>
      <c r="K929" s="13"/>
      <c r="L929" s="13"/>
      <c r="M929" s="14"/>
      <c r="N929" s="15"/>
      <c r="O929" s="55"/>
      <c r="P929" s="6"/>
      <c r="Q929" s="6"/>
      <c r="R929" s="7"/>
      <c r="S929" s="17"/>
    </row>
    <row r="930" spans="4:19" x14ac:dyDescent="0.25">
      <c r="D930" s="7"/>
      <c r="E930" s="7"/>
      <c r="H930" s="5"/>
      <c r="I930" s="5"/>
      <c r="K930" s="8"/>
      <c r="L930" s="8"/>
      <c r="M930" s="9"/>
      <c r="N930" s="10"/>
      <c r="O930" s="53"/>
      <c r="P930" s="6"/>
      <c r="Q930" s="6"/>
      <c r="R930" s="26"/>
      <c r="S930" s="27"/>
    </row>
    <row r="931" spans="4:19" x14ac:dyDescent="0.25">
      <c r="D931" s="12"/>
      <c r="E931" s="7"/>
      <c r="H931" s="5"/>
      <c r="I931" s="5"/>
      <c r="K931" s="13"/>
      <c r="L931" s="13"/>
      <c r="M931" s="14"/>
      <c r="N931" s="15"/>
      <c r="O931" s="55"/>
      <c r="P931" s="6"/>
      <c r="Q931" s="6"/>
      <c r="R931" s="24"/>
      <c r="S931" s="25"/>
    </row>
    <row r="932" spans="4:19" x14ac:dyDescent="0.25">
      <c r="D932" s="7"/>
      <c r="E932" s="7"/>
      <c r="H932" s="5"/>
      <c r="I932" s="5"/>
      <c r="K932" s="8"/>
      <c r="L932" s="8"/>
      <c r="M932" s="9"/>
      <c r="N932" s="10"/>
      <c r="O932" s="53"/>
      <c r="P932" s="6"/>
      <c r="Q932" s="6"/>
      <c r="R932" s="12"/>
      <c r="S932" s="27"/>
    </row>
    <row r="933" spans="4:19" x14ac:dyDescent="0.25">
      <c r="D933" s="12"/>
      <c r="E933" s="7"/>
      <c r="H933" s="5"/>
      <c r="I933" s="5"/>
      <c r="K933" s="13"/>
      <c r="L933" s="13"/>
      <c r="M933" s="14"/>
      <c r="N933" s="15"/>
      <c r="O933" s="55"/>
      <c r="P933" s="6"/>
      <c r="Q933" s="6"/>
      <c r="R933" s="24"/>
      <c r="S933" s="25"/>
    </row>
    <row r="934" spans="4:19" x14ac:dyDescent="0.25">
      <c r="D934" s="7"/>
      <c r="E934" s="7"/>
      <c r="H934" s="5"/>
      <c r="I934" s="5"/>
      <c r="K934" s="8"/>
      <c r="L934" s="8"/>
      <c r="M934" s="9"/>
      <c r="N934" s="10"/>
      <c r="O934" s="53"/>
      <c r="P934" s="6"/>
      <c r="Q934" s="6"/>
      <c r="R934" s="12"/>
      <c r="S934" s="16"/>
    </row>
    <row r="935" spans="4:19" x14ac:dyDescent="0.25">
      <c r="D935" s="7"/>
      <c r="E935" s="7"/>
      <c r="H935" s="5"/>
      <c r="I935" s="5"/>
      <c r="K935" s="8"/>
      <c r="L935" s="8"/>
      <c r="M935" s="9"/>
      <c r="N935" s="10"/>
      <c r="O935" s="53"/>
      <c r="P935" s="6"/>
      <c r="Q935" s="6"/>
      <c r="R935" s="24"/>
      <c r="S935" s="25"/>
    </row>
    <row r="936" spans="4:19" x14ac:dyDescent="0.25">
      <c r="D936" s="12"/>
      <c r="E936" s="7"/>
      <c r="H936" s="5"/>
      <c r="I936" s="5"/>
      <c r="K936" s="13"/>
      <c r="L936" s="13"/>
      <c r="M936" s="14"/>
      <c r="N936" s="15"/>
      <c r="O936" s="55"/>
      <c r="P936" s="6"/>
      <c r="Q936" s="6"/>
      <c r="R936" s="12"/>
      <c r="S936" s="16"/>
    </row>
    <row r="937" spans="4:19" x14ac:dyDescent="0.25">
      <c r="D937" s="7"/>
      <c r="E937" s="7"/>
      <c r="H937" s="5"/>
      <c r="I937" s="5"/>
      <c r="K937" s="8"/>
      <c r="L937" s="8"/>
      <c r="M937" s="9"/>
      <c r="N937" s="10"/>
      <c r="O937" s="53"/>
      <c r="P937" s="6"/>
      <c r="Q937" s="6"/>
      <c r="R937" s="7"/>
      <c r="S937" s="7"/>
    </row>
    <row r="938" spans="4:19" x14ac:dyDescent="0.25">
      <c r="D938" s="12"/>
      <c r="E938" s="7"/>
      <c r="H938" s="5"/>
      <c r="I938" s="5"/>
      <c r="K938" s="13"/>
      <c r="L938" s="13"/>
      <c r="M938" s="14"/>
      <c r="N938" s="15"/>
      <c r="O938" s="55"/>
      <c r="P938" s="6"/>
      <c r="Q938" s="6"/>
      <c r="R938" s="26"/>
      <c r="S938" s="27"/>
    </row>
    <row r="939" spans="4:19" x14ac:dyDescent="0.25">
      <c r="D939" s="7"/>
      <c r="E939" s="7"/>
      <c r="H939" s="5"/>
      <c r="I939" s="5"/>
      <c r="K939" s="8"/>
      <c r="L939" s="8"/>
      <c r="M939" s="9"/>
      <c r="N939" s="10"/>
      <c r="O939" s="53"/>
      <c r="P939" s="6"/>
      <c r="Q939" s="6"/>
      <c r="R939" s="24"/>
      <c r="S939" s="25"/>
    </row>
    <row r="940" spans="4:19" x14ac:dyDescent="0.25">
      <c r="D940" s="12"/>
      <c r="E940" s="7"/>
      <c r="H940" s="5"/>
      <c r="I940" s="5"/>
      <c r="K940" s="13"/>
      <c r="L940" s="13"/>
      <c r="M940" s="14"/>
      <c r="N940" s="15"/>
      <c r="O940" s="55"/>
      <c r="P940" s="6"/>
      <c r="Q940" s="6"/>
      <c r="R940" s="18"/>
      <c r="S940" s="21"/>
    </row>
    <row r="941" spans="4:19" x14ac:dyDescent="0.25">
      <c r="D941" s="12"/>
      <c r="E941" s="7"/>
      <c r="H941" s="5"/>
      <c r="I941" s="5"/>
      <c r="K941" s="13"/>
      <c r="L941" s="13"/>
      <c r="M941" s="14"/>
      <c r="N941" s="15"/>
      <c r="O941" s="55"/>
      <c r="P941" s="6"/>
      <c r="Q941" s="6"/>
      <c r="R941" s="24"/>
      <c r="S941" s="25"/>
    </row>
    <row r="942" spans="4:19" x14ac:dyDescent="0.25">
      <c r="D942" s="7"/>
      <c r="E942" s="7"/>
      <c r="H942" s="5"/>
      <c r="I942" s="5"/>
      <c r="K942" s="8"/>
      <c r="L942" s="8"/>
      <c r="M942" s="9"/>
      <c r="N942" s="10"/>
      <c r="O942" s="53"/>
      <c r="P942" s="6"/>
      <c r="Q942" s="6"/>
      <c r="R942" s="26"/>
      <c r="S942" s="27"/>
    </row>
    <row r="943" spans="4:19" x14ac:dyDescent="0.25">
      <c r="D943" s="12"/>
      <c r="E943" s="7"/>
      <c r="H943" s="5"/>
      <c r="I943" s="5"/>
      <c r="K943" s="13"/>
      <c r="L943" s="13"/>
      <c r="M943" s="14"/>
      <c r="N943" s="15"/>
      <c r="O943" s="55"/>
      <c r="P943" s="6"/>
      <c r="Q943" s="6"/>
      <c r="R943" s="24"/>
      <c r="S943" s="25"/>
    </row>
    <row r="944" spans="4:19" x14ac:dyDescent="0.25">
      <c r="D944" s="7"/>
      <c r="E944" s="7"/>
      <c r="H944" s="5"/>
      <c r="I944" s="5"/>
      <c r="K944" s="8"/>
      <c r="L944" s="8"/>
      <c r="M944" s="9"/>
      <c r="N944" s="10"/>
      <c r="O944" s="53"/>
      <c r="P944" s="6"/>
      <c r="Q944" s="6"/>
      <c r="R944" s="18"/>
      <c r="S944" s="19"/>
    </row>
    <row r="945" spans="4:19" x14ac:dyDescent="0.25">
      <c r="D945" s="12"/>
      <c r="E945" s="7"/>
      <c r="H945" s="5"/>
      <c r="I945" s="5"/>
      <c r="K945" s="13"/>
      <c r="L945" s="13"/>
      <c r="M945" s="14"/>
      <c r="N945" s="15"/>
      <c r="O945" s="55"/>
      <c r="P945" s="6"/>
      <c r="Q945" s="6"/>
      <c r="R945" s="7"/>
      <c r="S945" s="7"/>
    </row>
    <row r="946" spans="4:19" x14ac:dyDescent="0.25">
      <c r="D946" s="7"/>
      <c r="E946" s="7"/>
      <c r="H946" s="5"/>
      <c r="I946" s="5"/>
      <c r="K946" s="8"/>
      <c r="L946" s="8"/>
      <c r="M946" s="9"/>
      <c r="N946" s="10"/>
      <c r="O946" s="53"/>
      <c r="P946" s="6"/>
      <c r="Q946" s="6"/>
      <c r="R946" s="18"/>
      <c r="S946" s="21"/>
    </row>
    <row r="947" spans="4:19" x14ac:dyDescent="0.25">
      <c r="D947" s="7"/>
      <c r="E947" s="7"/>
      <c r="H947" s="5"/>
      <c r="I947" s="5"/>
      <c r="K947" s="8"/>
      <c r="L947" s="13"/>
      <c r="M947" s="9"/>
      <c r="N947" s="15"/>
      <c r="O947" s="55"/>
      <c r="P947" s="6"/>
      <c r="Q947" s="6"/>
      <c r="R947" s="22"/>
      <c r="S947" s="23"/>
    </row>
    <row r="948" spans="4:19" x14ac:dyDescent="0.25">
      <c r="D948" s="7"/>
      <c r="E948" s="7"/>
      <c r="H948" s="5"/>
      <c r="I948" s="5"/>
      <c r="K948" s="8"/>
      <c r="L948" s="8"/>
      <c r="M948" s="9"/>
      <c r="N948" s="10"/>
      <c r="O948" s="53"/>
      <c r="P948" s="6"/>
      <c r="Q948" s="6"/>
      <c r="R948" s="12"/>
      <c r="S948" s="12"/>
    </row>
    <row r="949" spans="4:19" x14ac:dyDescent="0.25">
      <c r="D949" s="7"/>
      <c r="E949" s="7"/>
      <c r="H949" s="5"/>
      <c r="I949" s="5"/>
      <c r="K949" s="8"/>
      <c r="L949" s="13"/>
      <c r="M949" s="9"/>
      <c r="N949" s="15"/>
      <c r="O949" s="55"/>
      <c r="P949" s="6"/>
      <c r="Q949" s="6"/>
      <c r="R949" s="24"/>
      <c r="S949" s="25"/>
    </row>
    <row r="950" spans="4:19" x14ac:dyDescent="0.25">
      <c r="D950" s="7"/>
      <c r="E950" s="7"/>
      <c r="H950" s="5"/>
      <c r="I950" s="5"/>
      <c r="K950" s="8"/>
      <c r="L950" s="8"/>
      <c r="M950" s="9"/>
      <c r="N950" s="10"/>
      <c r="O950" s="53"/>
      <c r="P950" s="6"/>
      <c r="Q950" s="6"/>
      <c r="R950" s="18"/>
      <c r="S950" s="21"/>
    </row>
    <row r="951" spans="4:19" x14ac:dyDescent="0.25">
      <c r="D951" s="12"/>
      <c r="E951" s="7"/>
      <c r="H951" s="5"/>
      <c r="I951" s="5"/>
      <c r="K951" s="13"/>
      <c r="L951" s="13"/>
      <c r="M951" s="14"/>
      <c r="N951" s="15"/>
      <c r="O951" s="55"/>
      <c r="P951" s="6"/>
      <c r="Q951" s="6"/>
      <c r="R951" s="24"/>
      <c r="S951" s="25"/>
    </row>
    <row r="952" spans="4:19" x14ac:dyDescent="0.25">
      <c r="D952" s="7"/>
      <c r="E952" s="7"/>
      <c r="H952" s="5"/>
      <c r="I952" s="5"/>
      <c r="K952" s="8"/>
      <c r="L952" s="8"/>
      <c r="M952" s="9"/>
      <c r="N952" s="10"/>
      <c r="O952" s="53"/>
      <c r="P952" s="6"/>
      <c r="Q952" s="6"/>
      <c r="R952" s="18"/>
      <c r="S952" s="21"/>
    </row>
    <row r="953" spans="4:19" x14ac:dyDescent="0.25">
      <c r="D953" s="7"/>
      <c r="E953" s="7"/>
      <c r="H953" s="5"/>
      <c r="I953" s="5"/>
      <c r="K953" s="8"/>
      <c r="L953" s="13"/>
      <c r="M953" s="9"/>
      <c r="N953" s="15"/>
      <c r="O953" s="55"/>
      <c r="P953" s="6"/>
      <c r="Q953" s="6"/>
      <c r="R953" s="24"/>
      <c r="S953" s="25"/>
    </row>
    <row r="954" spans="4:19" x14ac:dyDescent="0.25">
      <c r="D954" s="7"/>
      <c r="E954" s="7"/>
      <c r="H954" s="5"/>
      <c r="I954" s="5"/>
      <c r="K954" s="8"/>
      <c r="L954" s="8"/>
      <c r="M954" s="9"/>
      <c r="N954" s="10"/>
      <c r="O954" s="53"/>
      <c r="P954" s="6"/>
      <c r="Q954" s="6"/>
      <c r="R954" s="12"/>
      <c r="S954" s="21"/>
    </row>
    <row r="955" spans="4:19" x14ac:dyDescent="0.25">
      <c r="D955" s="7"/>
      <c r="E955" s="7"/>
      <c r="H955" s="5"/>
      <c r="I955" s="5"/>
      <c r="K955" s="8"/>
      <c r="L955" s="13"/>
      <c r="M955" s="9"/>
      <c r="N955" s="15"/>
      <c r="O955" s="55"/>
      <c r="P955" s="6"/>
      <c r="Q955" s="6"/>
      <c r="R955" s="7"/>
      <c r="S955" s="23"/>
    </row>
    <row r="956" spans="4:19" x14ac:dyDescent="0.25">
      <c r="D956" s="7"/>
      <c r="E956" s="7"/>
      <c r="H956" s="5"/>
      <c r="I956" s="5"/>
      <c r="K956" s="8"/>
      <c r="L956" s="8"/>
      <c r="M956" s="9"/>
      <c r="N956" s="10"/>
      <c r="O956" s="53"/>
      <c r="P956" s="6"/>
      <c r="Q956" s="6"/>
      <c r="R956" s="26"/>
      <c r="S956" s="27"/>
    </row>
    <row r="957" spans="4:19" x14ac:dyDescent="0.25">
      <c r="D957" s="12"/>
      <c r="E957" s="7"/>
      <c r="H957" s="5"/>
      <c r="I957" s="5"/>
      <c r="K957" s="13"/>
      <c r="L957" s="13"/>
      <c r="M957" s="14"/>
      <c r="N957" s="15"/>
      <c r="O957" s="55"/>
      <c r="P957" s="6"/>
      <c r="Q957" s="6"/>
      <c r="R957" s="22"/>
      <c r="S957" s="23"/>
    </row>
    <row r="958" spans="4:19" x14ac:dyDescent="0.25">
      <c r="D958" s="7"/>
      <c r="E958" s="7"/>
      <c r="H958" s="5"/>
      <c r="I958" s="5"/>
      <c r="K958" s="8"/>
      <c r="L958" s="8"/>
      <c r="M958" s="9"/>
      <c r="N958" s="10"/>
      <c r="O958" s="53"/>
      <c r="P958" s="6"/>
      <c r="Q958" s="6"/>
      <c r="R958" s="18"/>
      <c r="S958" s="21"/>
    </row>
    <row r="959" spans="4:19" x14ac:dyDescent="0.25">
      <c r="D959" s="7"/>
      <c r="E959" s="7"/>
      <c r="H959" s="5"/>
      <c r="I959" s="5"/>
      <c r="K959" s="8"/>
      <c r="L959" s="13"/>
      <c r="M959" s="9"/>
      <c r="N959" s="15"/>
      <c r="O959" s="55"/>
      <c r="P959" s="6"/>
      <c r="Q959" s="6"/>
      <c r="R959" s="22"/>
      <c r="S959" s="23"/>
    </row>
    <row r="960" spans="4:19" x14ac:dyDescent="0.25">
      <c r="D960" s="7"/>
      <c r="E960" s="7"/>
      <c r="H960" s="5"/>
      <c r="I960" s="5"/>
      <c r="K960" s="8"/>
      <c r="L960" s="8"/>
      <c r="M960" s="9"/>
      <c r="N960" s="10"/>
      <c r="O960" s="53"/>
      <c r="P960" s="6"/>
      <c r="Q960" s="6"/>
      <c r="R960" s="7"/>
      <c r="S960" s="7"/>
    </row>
    <row r="961" spans="4:19" x14ac:dyDescent="0.25">
      <c r="D961" s="7"/>
      <c r="E961" s="7"/>
      <c r="H961" s="5"/>
      <c r="I961" s="5"/>
      <c r="K961" s="8"/>
      <c r="L961" s="13"/>
      <c r="M961" s="9"/>
      <c r="N961" s="15"/>
      <c r="O961" s="55"/>
      <c r="P961" s="6"/>
      <c r="Q961" s="6"/>
      <c r="R961" s="12"/>
      <c r="S961" s="16"/>
    </row>
    <row r="962" spans="4:19" x14ac:dyDescent="0.25">
      <c r="D962" s="7"/>
      <c r="E962" s="7"/>
      <c r="H962" s="5"/>
      <c r="I962" s="5"/>
      <c r="K962" s="8"/>
      <c r="L962" s="8"/>
      <c r="M962" s="9"/>
      <c r="N962" s="10"/>
      <c r="O962" s="53"/>
      <c r="P962" s="6"/>
      <c r="Q962" s="6"/>
      <c r="R962" s="7"/>
      <c r="S962" s="7"/>
    </row>
    <row r="963" spans="4:19" x14ac:dyDescent="0.25">
      <c r="D963" s="7"/>
      <c r="E963" s="7"/>
      <c r="H963" s="5"/>
      <c r="I963" s="5"/>
      <c r="K963" s="8"/>
      <c r="L963" s="13"/>
      <c r="M963" s="9"/>
      <c r="N963" s="15"/>
      <c r="O963" s="55"/>
      <c r="P963" s="6"/>
      <c r="Q963" s="6"/>
      <c r="R963" s="12"/>
      <c r="S963" s="16"/>
    </row>
    <row r="964" spans="4:19" x14ac:dyDescent="0.25">
      <c r="D964" s="7"/>
      <c r="E964" s="7"/>
      <c r="H964" s="5"/>
      <c r="I964" s="5"/>
      <c r="K964" s="8"/>
      <c r="L964" s="8"/>
      <c r="M964" s="9"/>
      <c r="N964" s="10"/>
      <c r="O964" s="53"/>
      <c r="P964" s="6"/>
      <c r="Q964" s="6"/>
      <c r="R964" s="7"/>
      <c r="S964" s="11"/>
    </row>
    <row r="965" spans="4:19" x14ac:dyDescent="0.25">
      <c r="D965" s="12"/>
      <c r="E965" s="7"/>
      <c r="H965" s="5"/>
      <c r="I965" s="5"/>
      <c r="K965" s="13"/>
      <c r="L965" s="13"/>
      <c r="M965" s="14"/>
      <c r="N965" s="15"/>
      <c r="O965" s="55"/>
      <c r="P965" s="6"/>
      <c r="Q965" s="6"/>
      <c r="R965" s="12"/>
      <c r="S965" s="16"/>
    </row>
    <row r="966" spans="4:19" x14ac:dyDescent="0.25">
      <c r="D966" s="7"/>
      <c r="E966" s="7"/>
      <c r="H966" s="5"/>
      <c r="I966" s="5"/>
      <c r="K966" s="8"/>
      <c r="L966" s="8"/>
      <c r="M966" s="9"/>
      <c r="N966" s="10"/>
      <c r="O966" s="53"/>
      <c r="P966" s="6"/>
      <c r="Q966" s="6"/>
      <c r="R966" s="7"/>
      <c r="S966" s="11"/>
    </row>
    <row r="967" spans="4:19" x14ac:dyDescent="0.25">
      <c r="D967" s="12"/>
      <c r="E967" s="7"/>
      <c r="H967" s="5"/>
      <c r="I967" s="5"/>
      <c r="K967" s="13"/>
      <c r="L967" s="13"/>
      <c r="M967" s="14"/>
      <c r="N967" s="15"/>
      <c r="O967" s="55"/>
      <c r="P967" s="6"/>
      <c r="Q967" s="6"/>
      <c r="R967" s="12"/>
      <c r="S967" s="12"/>
    </row>
    <row r="968" spans="4:19" x14ac:dyDescent="0.25">
      <c r="D968" s="7"/>
      <c r="E968" s="7"/>
      <c r="H968" s="5"/>
      <c r="I968" s="5"/>
      <c r="K968" s="8"/>
      <c r="L968" s="8"/>
      <c r="M968" s="9"/>
      <c r="N968" s="10"/>
      <c r="O968" s="53"/>
      <c r="P968" s="6"/>
      <c r="Q968" s="6"/>
      <c r="R968" s="7"/>
      <c r="S968" s="11"/>
    </row>
    <row r="969" spans="4:19" x14ac:dyDescent="0.25">
      <c r="D969" s="12"/>
      <c r="E969" s="7"/>
      <c r="H969" s="5"/>
      <c r="I969" s="5"/>
      <c r="K969" s="13"/>
      <c r="L969" s="13"/>
      <c r="M969" s="14"/>
      <c r="N969" s="15"/>
      <c r="O969" s="55"/>
      <c r="P969" s="6"/>
      <c r="Q969" s="6"/>
      <c r="R969" s="12"/>
      <c r="S969" s="16"/>
    </row>
    <row r="970" spans="4:19" x14ac:dyDescent="0.25">
      <c r="D970" s="7"/>
      <c r="E970" s="7"/>
      <c r="H970" s="5"/>
      <c r="I970" s="5"/>
      <c r="K970" s="8"/>
      <c r="L970" s="8"/>
      <c r="M970" s="9"/>
      <c r="N970" s="10"/>
      <c r="O970" s="53"/>
      <c r="P970" s="6"/>
      <c r="Q970" s="6"/>
      <c r="R970" s="7"/>
      <c r="S970" s="11"/>
    </row>
    <row r="971" spans="4:19" x14ac:dyDescent="0.25">
      <c r="D971" s="7"/>
      <c r="E971" s="7"/>
      <c r="H971" s="5"/>
      <c r="I971" s="5"/>
      <c r="K971" s="8"/>
      <c r="L971" s="13"/>
      <c r="M971" s="9"/>
      <c r="N971" s="15"/>
      <c r="O971" s="55"/>
      <c r="P971" s="6"/>
      <c r="Q971" s="6"/>
      <c r="R971" s="12"/>
      <c r="S971" s="16"/>
    </row>
    <row r="972" spans="4:19" x14ac:dyDescent="0.25">
      <c r="D972" s="7"/>
      <c r="E972" s="7"/>
      <c r="H972" s="5"/>
      <c r="I972" s="5"/>
      <c r="K972" s="8"/>
      <c r="L972" s="8"/>
      <c r="M972" s="9"/>
      <c r="N972" s="10"/>
      <c r="O972" s="53"/>
      <c r="P972" s="6"/>
      <c r="Q972" s="6"/>
      <c r="R972" s="7"/>
      <c r="S972" s="11"/>
    </row>
    <row r="973" spans="4:19" x14ac:dyDescent="0.25">
      <c r="D973" s="7"/>
      <c r="E973" s="7"/>
      <c r="H973" s="5"/>
      <c r="I973" s="5"/>
      <c r="K973" s="8"/>
      <c r="L973" s="13"/>
      <c r="M973" s="9"/>
      <c r="N973" s="15"/>
      <c r="O973" s="55"/>
      <c r="P973" s="6"/>
      <c r="Q973" s="6"/>
      <c r="R973" s="12"/>
      <c r="S973" s="16"/>
    </row>
    <row r="974" spans="4:19" x14ac:dyDescent="0.25">
      <c r="D974" s="7"/>
      <c r="E974" s="7"/>
      <c r="H974" s="5"/>
      <c r="I974" s="5"/>
      <c r="K974" s="8"/>
      <c r="L974" s="8"/>
      <c r="M974" s="9"/>
      <c r="N974" s="10"/>
      <c r="O974" s="53"/>
      <c r="P974" s="6"/>
      <c r="Q974" s="6"/>
      <c r="R974" s="7"/>
      <c r="S974" s="11"/>
    </row>
    <row r="975" spans="4:19" x14ac:dyDescent="0.25">
      <c r="D975" s="7"/>
      <c r="E975" s="7"/>
      <c r="H975" s="5"/>
      <c r="I975" s="5"/>
      <c r="K975" s="8"/>
      <c r="L975" s="13"/>
      <c r="M975" s="9"/>
      <c r="N975" s="15"/>
      <c r="O975" s="55"/>
      <c r="P975" s="6"/>
      <c r="Q975" s="6"/>
      <c r="R975" s="12"/>
      <c r="S975" s="16"/>
    </row>
    <row r="976" spans="4:19" x14ac:dyDescent="0.25">
      <c r="D976" s="7"/>
      <c r="E976" s="7"/>
      <c r="H976" s="5"/>
      <c r="I976" s="5"/>
      <c r="K976" s="8"/>
      <c r="L976" s="8"/>
      <c r="M976" s="9"/>
      <c r="N976" s="10"/>
      <c r="O976" s="53"/>
      <c r="P976" s="6"/>
      <c r="Q976" s="6"/>
      <c r="R976" s="7"/>
      <c r="S976" s="11"/>
    </row>
    <row r="977" spans="4:19" x14ac:dyDescent="0.25">
      <c r="D977" s="12"/>
      <c r="E977" s="7"/>
      <c r="H977" s="5"/>
      <c r="I977" s="5"/>
      <c r="K977" s="13"/>
      <c r="L977" s="13"/>
      <c r="M977" s="14"/>
      <c r="N977" s="15"/>
      <c r="O977" s="55"/>
      <c r="P977" s="6"/>
      <c r="Q977" s="6"/>
      <c r="R977" s="12"/>
      <c r="S977" s="16"/>
    </row>
    <row r="978" spans="4:19" x14ac:dyDescent="0.25">
      <c r="D978" s="7"/>
      <c r="E978" s="7"/>
      <c r="H978" s="5"/>
      <c r="I978" s="5"/>
      <c r="K978" s="8"/>
      <c r="L978" s="8"/>
      <c r="M978" s="9"/>
      <c r="N978" s="10"/>
      <c r="O978" s="53"/>
      <c r="P978" s="6"/>
      <c r="Q978" s="6"/>
      <c r="R978" s="7"/>
      <c r="S978" s="7"/>
    </row>
    <row r="979" spans="4:19" x14ac:dyDescent="0.25">
      <c r="D979" s="12"/>
      <c r="E979" s="7"/>
      <c r="H979" s="5"/>
      <c r="I979" s="5"/>
      <c r="K979" s="13"/>
      <c r="L979" s="13"/>
      <c r="M979" s="14"/>
      <c r="N979" s="15"/>
      <c r="O979" s="55"/>
      <c r="P979" s="6"/>
      <c r="Q979" s="6"/>
      <c r="R979" s="12"/>
      <c r="S979" s="16"/>
    </row>
    <row r="980" spans="4:19" x14ac:dyDescent="0.25">
      <c r="D980" s="7"/>
      <c r="E980" s="7"/>
      <c r="H980" s="5"/>
      <c r="I980" s="5"/>
      <c r="K980" s="8"/>
      <c r="L980" s="8"/>
      <c r="M980" s="9"/>
      <c r="N980" s="10"/>
      <c r="O980" s="53"/>
      <c r="P980" s="6"/>
      <c r="Q980" s="6"/>
      <c r="R980" s="7"/>
      <c r="S980" s="7"/>
    </row>
    <row r="981" spans="4:19" x14ac:dyDescent="0.25">
      <c r="D981" s="7"/>
      <c r="E981" s="7"/>
      <c r="H981" s="5"/>
      <c r="I981" s="5"/>
      <c r="K981" s="8"/>
      <c r="L981" s="13"/>
      <c r="M981" s="9"/>
      <c r="N981" s="15"/>
      <c r="O981" s="55"/>
      <c r="P981" s="6"/>
      <c r="Q981" s="6"/>
      <c r="R981" s="12"/>
      <c r="S981" s="16"/>
    </row>
    <row r="982" spans="4:19" x14ac:dyDescent="0.25">
      <c r="D982" s="7"/>
      <c r="E982" s="7"/>
      <c r="H982" s="5"/>
      <c r="I982" s="5"/>
      <c r="K982" s="8"/>
      <c r="L982" s="8"/>
      <c r="M982" s="9"/>
      <c r="N982" s="10"/>
      <c r="O982" s="53"/>
      <c r="P982" s="6"/>
      <c r="Q982" s="6"/>
      <c r="R982" s="7"/>
      <c r="S982" s="11"/>
    </row>
    <row r="983" spans="4:19" x14ac:dyDescent="0.25">
      <c r="D983" s="12"/>
      <c r="E983" s="7"/>
      <c r="H983" s="5"/>
      <c r="I983" s="5"/>
      <c r="K983" s="13"/>
      <c r="L983" s="13"/>
      <c r="M983" s="14"/>
      <c r="N983" s="15"/>
      <c r="O983" s="55"/>
      <c r="P983" s="6"/>
      <c r="Q983" s="6"/>
      <c r="R983" s="12"/>
      <c r="S983" s="16"/>
    </row>
    <row r="984" spans="4:19" x14ac:dyDescent="0.25">
      <c r="D984" s="7"/>
      <c r="E984" s="7"/>
      <c r="H984" s="5"/>
      <c r="I984" s="5"/>
      <c r="K984" s="8"/>
      <c r="L984" s="8"/>
      <c r="M984" s="9"/>
      <c r="N984" s="10"/>
      <c r="O984" s="53"/>
      <c r="P984" s="6"/>
      <c r="Q984" s="6"/>
      <c r="R984" s="7"/>
      <c r="S984" s="7"/>
    </row>
    <row r="985" spans="4:19" x14ac:dyDescent="0.25">
      <c r="D985" s="12"/>
      <c r="E985" s="7"/>
      <c r="H985" s="5"/>
      <c r="I985" s="5"/>
      <c r="K985" s="13"/>
      <c r="L985" s="13"/>
      <c r="M985" s="14"/>
      <c r="N985" s="15"/>
      <c r="O985" s="55"/>
      <c r="P985" s="6"/>
      <c r="Q985" s="6"/>
      <c r="R985" s="12"/>
      <c r="S985" s="16"/>
    </row>
    <row r="986" spans="4:19" x14ac:dyDescent="0.25">
      <c r="D986" s="7"/>
      <c r="E986" s="7"/>
      <c r="H986" s="5"/>
      <c r="I986" s="5"/>
      <c r="K986" s="8"/>
      <c r="L986" s="8"/>
      <c r="M986" s="9"/>
      <c r="N986" s="10"/>
      <c r="O986" s="53"/>
      <c r="P986" s="6"/>
      <c r="Q986" s="6"/>
      <c r="R986" s="7"/>
      <c r="S986" s="11"/>
    </row>
    <row r="987" spans="4:19" x14ac:dyDescent="0.25">
      <c r="D987" s="7"/>
      <c r="E987" s="7"/>
      <c r="H987" s="5"/>
      <c r="I987" s="5"/>
      <c r="K987" s="8"/>
      <c r="L987" s="13"/>
      <c r="M987" s="9"/>
      <c r="N987" s="15"/>
      <c r="O987" s="55"/>
      <c r="P987" s="6"/>
      <c r="Q987" s="6"/>
      <c r="R987" s="12"/>
      <c r="S987" s="16"/>
    </row>
    <row r="988" spans="4:19" x14ac:dyDescent="0.25">
      <c r="D988" s="7"/>
      <c r="E988" s="7"/>
      <c r="H988" s="5"/>
      <c r="I988" s="5"/>
      <c r="K988" s="8"/>
      <c r="L988" s="8"/>
      <c r="M988" s="9"/>
      <c r="N988" s="10"/>
      <c r="O988" s="53"/>
      <c r="P988" s="6"/>
      <c r="Q988" s="6"/>
      <c r="R988" s="7"/>
      <c r="S988" s="7"/>
    </row>
    <row r="989" spans="4:19" x14ac:dyDescent="0.25">
      <c r="D989" s="7"/>
      <c r="E989" s="7"/>
      <c r="H989" s="5"/>
      <c r="I989" s="5"/>
      <c r="K989" s="8"/>
      <c r="L989" s="13"/>
      <c r="M989" s="9"/>
      <c r="N989" s="15"/>
      <c r="O989" s="55"/>
      <c r="P989" s="6"/>
      <c r="Q989" s="6"/>
      <c r="R989" s="12"/>
      <c r="S989" s="12"/>
    </row>
    <row r="990" spans="4:19" x14ac:dyDescent="0.25">
      <c r="D990" s="7"/>
      <c r="E990" s="7"/>
      <c r="H990" s="5"/>
      <c r="I990" s="5"/>
      <c r="K990" s="8"/>
      <c r="L990" s="8"/>
      <c r="M990" s="9"/>
      <c r="N990" s="10"/>
      <c r="O990" s="53"/>
      <c r="P990" s="6"/>
      <c r="Q990" s="6"/>
      <c r="R990" s="7"/>
      <c r="S990" s="7"/>
    </row>
    <row r="991" spans="4:19" x14ac:dyDescent="0.25">
      <c r="D991" s="12"/>
      <c r="E991" s="7"/>
      <c r="H991" s="5"/>
      <c r="I991" s="5"/>
      <c r="K991" s="13"/>
      <c r="L991" s="13"/>
      <c r="M991" s="14"/>
      <c r="N991" s="15"/>
      <c r="O991" s="55"/>
      <c r="P991" s="6"/>
      <c r="Q991" s="6"/>
      <c r="R991" s="12"/>
      <c r="S991" s="12"/>
    </row>
    <row r="992" spans="4:19" x14ac:dyDescent="0.25">
      <c r="D992" s="7"/>
      <c r="E992" s="7"/>
      <c r="H992" s="5"/>
      <c r="I992" s="5"/>
      <c r="K992" s="8"/>
      <c r="L992" s="8"/>
      <c r="M992" s="9"/>
      <c r="N992" s="10"/>
      <c r="O992" s="53"/>
      <c r="P992" s="6"/>
      <c r="Q992" s="6"/>
      <c r="R992" s="7"/>
      <c r="S992" s="11"/>
    </row>
    <row r="993" spans="4:19" x14ac:dyDescent="0.25">
      <c r="D993" s="43"/>
      <c r="E993" s="43"/>
      <c r="H993" s="5"/>
      <c r="I993" s="5"/>
      <c r="K993" s="43"/>
      <c r="L993" s="43"/>
      <c r="M993" s="43"/>
      <c r="N993" s="54"/>
      <c r="O993" s="89"/>
      <c r="P993" s="6"/>
      <c r="Q993" s="6"/>
      <c r="R993" s="12"/>
      <c r="S993" s="16"/>
    </row>
    <row r="994" spans="4:19" x14ac:dyDescent="0.25">
      <c r="D994" s="43"/>
      <c r="E994" s="43"/>
      <c r="H994" s="5"/>
      <c r="I994" s="5"/>
      <c r="K994" s="43"/>
      <c r="L994" s="43"/>
      <c r="M994" s="43"/>
      <c r="N994" s="54"/>
      <c r="O994" s="89"/>
      <c r="P994" s="6"/>
      <c r="Q994" s="6"/>
      <c r="R994" s="7"/>
      <c r="S994" s="7"/>
    </row>
    <row r="995" spans="4:19" x14ac:dyDescent="0.25">
      <c r="D995" s="43"/>
      <c r="E995" s="43"/>
      <c r="H995" s="5"/>
      <c r="I995" s="5"/>
      <c r="K995" s="43"/>
      <c r="L995" s="43"/>
      <c r="M995" s="43"/>
      <c r="N995" s="54"/>
      <c r="O995" s="89"/>
      <c r="P995" s="6"/>
      <c r="Q995" s="6"/>
      <c r="R995" s="12"/>
      <c r="S995" s="16"/>
    </row>
    <row r="996" spans="4:19" x14ac:dyDescent="0.25">
      <c r="D996" s="43"/>
      <c r="E996" s="43"/>
      <c r="H996" s="5"/>
      <c r="I996" s="5"/>
      <c r="K996" s="43"/>
      <c r="L996" s="43"/>
      <c r="M996" s="43"/>
      <c r="N996" s="54"/>
      <c r="O996" s="89"/>
      <c r="P996" s="6"/>
      <c r="Q996" s="6"/>
      <c r="R996" s="7"/>
      <c r="S996" s="11"/>
    </row>
    <row r="997" spans="4:19" x14ac:dyDescent="0.25">
      <c r="D997" s="43"/>
      <c r="E997" s="43"/>
      <c r="H997" s="5"/>
      <c r="I997" s="5"/>
      <c r="K997" s="43"/>
      <c r="L997" s="43"/>
      <c r="M997" s="43"/>
      <c r="N997" s="54"/>
      <c r="O997" s="89"/>
      <c r="P997" s="6"/>
      <c r="Q997" s="6"/>
      <c r="R997" s="12"/>
      <c r="S997" s="16"/>
    </row>
    <row r="998" spans="4:19" x14ac:dyDescent="0.25">
      <c r="D998" s="43"/>
      <c r="E998" s="43"/>
      <c r="H998" s="5"/>
      <c r="I998" s="5"/>
      <c r="K998" s="43"/>
      <c r="L998" s="43"/>
      <c r="M998" s="43"/>
      <c r="N998" s="54"/>
      <c r="O998" s="89"/>
      <c r="P998" s="6"/>
      <c r="Q998" s="6"/>
      <c r="R998" s="7"/>
      <c r="S998" s="7"/>
    </row>
    <row r="999" spans="4:19" x14ac:dyDescent="0.25">
      <c r="D999" s="43"/>
      <c r="E999" s="43"/>
      <c r="H999" s="5"/>
      <c r="I999" s="5"/>
      <c r="K999" s="43"/>
      <c r="L999" s="43"/>
      <c r="M999" s="43"/>
      <c r="N999" s="54"/>
      <c r="O999" s="89"/>
      <c r="P999" s="6"/>
      <c r="Q999" s="6"/>
      <c r="R999" s="12"/>
      <c r="S999" s="16"/>
    </row>
    <row r="1000" spans="4:19" x14ac:dyDescent="0.25">
      <c r="D1000" s="43"/>
      <c r="E1000" s="43"/>
      <c r="H1000" s="5"/>
      <c r="I1000" s="5"/>
      <c r="K1000" s="43"/>
      <c r="L1000" s="43"/>
      <c r="M1000" s="43"/>
      <c r="N1000" s="54"/>
      <c r="O1000" s="89"/>
      <c r="P1000" s="6"/>
      <c r="Q1000" s="6"/>
      <c r="R1000" s="7"/>
      <c r="S1000" s="11"/>
    </row>
    <row r="1001" spans="4:19" x14ac:dyDescent="0.25">
      <c r="D1001" s="43"/>
      <c r="E1001" s="43"/>
      <c r="H1001" s="5"/>
      <c r="I1001" s="5"/>
      <c r="K1001" s="43"/>
      <c r="L1001" s="43"/>
      <c r="M1001" s="43"/>
      <c r="N1001" s="54"/>
      <c r="O1001" s="89"/>
      <c r="P1001" s="6"/>
      <c r="Q1001" s="6"/>
      <c r="R1001" s="12"/>
      <c r="S1001" s="12"/>
    </row>
    <row r="1002" spans="4:19" x14ac:dyDescent="0.25">
      <c r="D1002" s="43"/>
      <c r="E1002" s="43"/>
      <c r="H1002" s="5"/>
      <c r="I1002" s="5"/>
      <c r="K1002" s="43"/>
      <c r="L1002" s="43"/>
      <c r="M1002" s="43"/>
      <c r="N1002" s="54"/>
      <c r="O1002" s="89"/>
      <c r="P1002" s="6"/>
      <c r="Q1002" s="6"/>
      <c r="R1002" s="7"/>
      <c r="S1002" s="11"/>
    </row>
    <row r="1003" spans="4:19" x14ac:dyDescent="0.25">
      <c r="D1003" s="43"/>
      <c r="E1003" s="43"/>
      <c r="H1003" s="5"/>
      <c r="I1003" s="5"/>
      <c r="K1003" s="43"/>
      <c r="L1003" s="43"/>
      <c r="M1003" s="43"/>
      <c r="N1003" s="54"/>
      <c r="O1003" s="89"/>
      <c r="P1003" s="6"/>
      <c r="Q1003" s="6"/>
      <c r="R1003" s="12"/>
      <c r="S1003" s="16"/>
    </row>
    <row r="1004" spans="4:19" x14ac:dyDescent="0.25">
      <c r="D1004" s="43"/>
      <c r="E1004" s="43"/>
      <c r="H1004" s="5"/>
      <c r="I1004" s="5"/>
      <c r="K1004" s="43"/>
      <c r="L1004" s="43"/>
      <c r="M1004" s="43"/>
      <c r="N1004" s="54"/>
      <c r="O1004" s="89"/>
      <c r="P1004" s="6"/>
      <c r="Q1004" s="6"/>
      <c r="R1004" s="7"/>
      <c r="S1004" s="7"/>
    </row>
    <row r="1005" spans="4:19" x14ac:dyDescent="0.25">
      <c r="D1005" s="43"/>
      <c r="E1005" s="43"/>
      <c r="H1005" s="5"/>
      <c r="I1005" s="5"/>
      <c r="K1005" s="43"/>
      <c r="L1005" s="43"/>
      <c r="M1005" s="43"/>
      <c r="N1005" s="54"/>
      <c r="O1005" s="89"/>
      <c r="P1005" s="6"/>
      <c r="Q1005" s="6"/>
      <c r="R1005" s="12"/>
      <c r="S1005" s="16"/>
    </row>
    <row r="1006" spans="4:19" x14ac:dyDescent="0.25">
      <c r="D1006" s="43"/>
      <c r="E1006" s="43"/>
      <c r="H1006" s="5"/>
      <c r="I1006" s="5"/>
      <c r="K1006" s="43"/>
      <c r="L1006" s="43"/>
      <c r="M1006" s="43"/>
      <c r="N1006" s="56"/>
      <c r="O1006" s="90"/>
      <c r="P1006" s="6"/>
      <c r="Q1006" s="6"/>
      <c r="R1006" s="7"/>
      <c r="S1006" s="11"/>
    </row>
    <row r="1007" spans="4:19" x14ac:dyDescent="0.25">
      <c r="D1007" s="43"/>
      <c r="E1007" s="43"/>
      <c r="H1007" s="5"/>
      <c r="I1007" s="5"/>
      <c r="K1007" s="43"/>
      <c r="L1007" s="43"/>
      <c r="M1007" s="43"/>
      <c r="N1007" s="56"/>
      <c r="O1007" s="90"/>
      <c r="P1007" s="6"/>
      <c r="Q1007" s="6"/>
      <c r="R1007" s="12"/>
      <c r="S1007" s="12"/>
    </row>
    <row r="1008" spans="4:19" x14ac:dyDescent="0.25">
      <c r="D1008" s="43"/>
      <c r="E1008" s="43"/>
      <c r="H1008" s="5"/>
      <c r="I1008" s="5"/>
      <c r="K1008" s="43"/>
      <c r="L1008" s="43"/>
      <c r="M1008" s="43"/>
      <c r="N1008" s="56"/>
      <c r="O1008" s="90"/>
      <c r="P1008" s="6"/>
      <c r="Q1008" s="6"/>
      <c r="R1008" s="7"/>
      <c r="S1008" s="11"/>
    </row>
    <row r="1009" spans="4:19" x14ac:dyDescent="0.25">
      <c r="D1009" s="43"/>
      <c r="E1009" s="43"/>
      <c r="H1009" s="5"/>
      <c r="I1009" s="5"/>
      <c r="K1009" s="43"/>
      <c r="L1009" s="43"/>
      <c r="M1009" s="43"/>
      <c r="N1009" s="56"/>
      <c r="O1009" s="90"/>
      <c r="P1009" s="6"/>
      <c r="Q1009" s="6"/>
      <c r="R1009" s="12"/>
      <c r="S1009" s="16"/>
    </row>
    <row r="1010" spans="4:19" x14ac:dyDescent="0.25">
      <c r="D1010" s="43"/>
      <c r="E1010" s="43"/>
      <c r="H1010" s="5"/>
      <c r="I1010" s="5"/>
      <c r="K1010" s="43"/>
      <c r="L1010" s="43"/>
      <c r="M1010" s="43"/>
      <c r="N1010" s="56"/>
      <c r="O1010" s="90"/>
      <c r="P1010" s="6"/>
      <c r="Q1010" s="6"/>
      <c r="R1010" s="7"/>
      <c r="S1010" s="7"/>
    </row>
    <row r="1011" spans="4:19" x14ac:dyDescent="0.25">
      <c r="D1011" s="43"/>
      <c r="E1011" s="43"/>
      <c r="H1011" s="5"/>
      <c r="I1011" s="5"/>
      <c r="K1011" s="43"/>
      <c r="L1011" s="43"/>
      <c r="M1011" s="43"/>
      <c r="N1011" s="56"/>
      <c r="O1011" s="90"/>
      <c r="P1011" s="6"/>
      <c r="Q1011" s="6"/>
      <c r="R1011" s="12"/>
      <c r="S1011" s="16"/>
    </row>
    <row r="1012" spans="4:19" x14ac:dyDescent="0.25">
      <c r="D1012" s="43"/>
      <c r="E1012" s="43"/>
      <c r="K1012" s="43"/>
      <c r="L1012" s="43"/>
      <c r="M1012" s="43"/>
      <c r="N1012" s="54"/>
      <c r="O1012" s="89"/>
      <c r="P1012" s="6"/>
      <c r="Q1012" s="6"/>
      <c r="R1012" s="7"/>
      <c r="S1012" s="11"/>
    </row>
    <row r="1013" spans="4:19" x14ac:dyDescent="0.25">
      <c r="D1013" s="43"/>
      <c r="E1013" s="43"/>
      <c r="K1013" s="43"/>
      <c r="L1013" s="43"/>
      <c r="M1013" s="43"/>
      <c r="N1013" s="54"/>
      <c r="O1013" s="89"/>
      <c r="P1013" s="6"/>
      <c r="Q1013" s="6"/>
      <c r="R1013" s="12"/>
      <c r="S1013" s="16"/>
    </row>
    <row r="1014" spans="4:19" x14ac:dyDescent="0.25">
      <c r="D1014" s="43"/>
      <c r="E1014" s="43"/>
      <c r="K1014" s="43"/>
      <c r="L1014" s="43"/>
      <c r="M1014" s="43"/>
      <c r="N1014" s="54"/>
      <c r="O1014" s="89"/>
      <c r="P1014" s="6"/>
      <c r="Q1014" s="6"/>
      <c r="R1014" s="7"/>
      <c r="S1014" s="11"/>
    </row>
    <row r="1015" spans="4:19" x14ac:dyDescent="0.25">
      <c r="D1015" s="43"/>
      <c r="E1015" s="43"/>
      <c r="K1015" s="43"/>
      <c r="L1015" s="43"/>
      <c r="M1015" s="43"/>
      <c r="N1015" s="54"/>
      <c r="O1015" s="89"/>
      <c r="P1015" s="6"/>
      <c r="Q1015" s="6"/>
      <c r="R1015" s="12"/>
      <c r="S1015" s="16"/>
    </row>
    <row r="1016" spans="4:19" x14ac:dyDescent="0.25">
      <c r="D1016" s="43"/>
      <c r="E1016" s="43"/>
      <c r="I1016" s="28"/>
      <c r="K1016" s="43"/>
      <c r="L1016" s="43"/>
      <c r="M1016" s="43"/>
      <c r="N1016" s="54"/>
      <c r="O1016" s="89"/>
      <c r="P1016" s="6"/>
      <c r="Q1016" s="6"/>
      <c r="R1016" s="7"/>
      <c r="S1016" s="11"/>
    </row>
    <row r="1017" spans="4:19" x14ac:dyDescent="0.25">
      <c r="D1017" s="43"/>
      <c r="E1017" s="43"/>
      <c r="K1017" s="43"/>
      <c r="L1017" s="43"/>
      <c r="M1017" s="43"/>
      <c r="N1017" s="54"/>
      <c r="O1017" s="89"/>
      <c r="P1017" s="6"/>
      <c r="Q1017" s="6"/>
      <c r="R1017" s="12"/>
      <c r="S1017" s="16"/>
    </row>
    <row r="1018" spans="4:19" x14ac:dyDescent="0.25">
      <c r="D1018" s="43"/>
      <c r="E1018" s="43"/>
      <c r="K1018" s="43"/>
      <c r="L1018" s="43"/>
      <c r="M1018" s="43"/>
      <c r="N1018" s="54"/>
      <c r="O1018" s="89"/>
      <c r="P1018" s="6"/>
      <c r="Q1018" s="6"/>
      <c r="R1018" s="7"/>
      <c r="S1018" s="11"/>
    </row>
    <row r="1019" spans="4:19" x14ac:dyDescent="0.25">
      <c r="D1019" s="43"/>
      <c r="E1019" s="43"/>
      <c r="K1019" s="43"/>
      <c r="L1019" s="43"/>
      <c r="M1019" s="43"/>
      <c r="N1019" s="54"/>
      <c r="O1019" s="89"/>
      <c r="P1019" s="6"/>
      <c r="Q1019" s="6"/>
      <c r="R1019" s="12"/>
      <c r="S1019" s="16"/>
    </row>
    <row r="1020" spans="4:19" x14ac:dyDescent="0.25">
      <c r="D1020" s="43"/>
      <c r="E1020" s="43"/>
      <c r="K1020" s="43"/>
      <c r="L1020" s="43"/>
      <c r="M1020" s="43"/>
      <c r="N1020" s="54"/>
      <c r="O1020" s="89"/>
      <c r="P1020" s="6"/>
      <c r="Q1020" s="6"/>
      <c r="R1020" s="7"/>
      <c r="S1020" s="11"/>
    </row>
    <row r="1021" spans="4:19" x14ac:dyDescent="0.25">
      <c r="D1021" s="43"/>
      <c r="E1021" s="43"/>
      <c r="K1021" s="43"/>
      <c r="L1021" s="43"/>
      <c r="M1021" s="43"/>
      <c r="N1021" s="54"/>
      <c r="O1021" s="89"/>
      <c r="P1021" s="6"/>
      <c r="Q1021" s="6"/>
      <c r="R1021" s="12"/>
      <c r="S1021" s="16"/>
    </row>
    <row r="1022" spans="4:19" x14ac:dyDescent="0.25">
      <c r="D1022" s="43"/>
      <c r="E1022" s="43"/>
      <c r="K1022" s="43"/>
      <c r="L1022" s="43"/>
      <c r="M1022" s="43"/>
      <c r="N1022" s="54"/>
      <c r="O1022" s="89"/>
      <c r="P1022" s="6"/>
      <c r="Q1022" s="6"/>
      <c r="R1022" s="7"/>
      <c r="S1022" s="11"/>
    </row>
    <row r="1023" spans="4:19" x14ac:dyDescent="0.25">
      <c r="D1023" s="43"/>
      <c r="E1023" s="43"/>
      <c r="K1023" s="43"/>
      <c r="L1023" s="43"/>
      <c r="M1023" s="43"/>
      <c r="N1023" s="54"/>
      <c r="O1023" s="89"/>
      <c r="P1023" s="6"/>
      <c r="Q1023" s="6"/>
      <c r="R1023" s="12"/>
      <c r="S1023" s="16"/>
    </row>
    <row r="1024" spans="4:19" x14ac:dyDescent="0.25">
      <c r="D1024" s="43"/>
      <c r="E1024" s="43"/>
      <c r="K1024" s="43"/>
      <c r="L1024" s="43"/>
      <c r="M1024" s="43"/>
      <c r="N1024" s="54"/>
      <c r="O1024" s="89"/>
      <c r="P1024" s="6"/>
      <c r="Q1024" s="6"/>
      <c r="R1024" s="7"/>
      <c r="S1024" s="11"/>
    </row>
    <row r="1025" spans="4:19" x14ac:dyDescent="0.25">
      <c r="D1025" s="43"/>
      <c r="E1025" s="43"/>
      <c r="K1025" s="43"/>
      <c r="L1025" s="43"/>
      <c r="M1025" s="43"/>
      <c r="N1025" s="54"/>
      <c r="O1025" s="89"/>
      <c r="P1025" s="6"/>
      <c r="Q1025" s="6"/>
      <c r="R1025" s="12"/>
      <c r="S1025" s="16"/>
    </row>
    <row r="1026" spans="4:19" x14ac:dyDescent="0.25">
      <c r="D1026" s="43"/>
      <c r="E1026" s="43"/>
      <c r="K1026" s="43"/>
      <c r="L1026" s="43"/>
      <c r="M1026" s="43"/>
      <c r="N1026" s="54"/>
      <c r="O1026" s="89"/>
      <c r="P1026" s="6"/>
      <c r="Q1026" s="6"/>
      <c r="R1026" s="7"/>
      <c r="S1026" s="11"/>
    </row>
    <row r="1027" spans="4:19" x14ac:dyDescent="0.25">
      <c r="D1027" s="43"/>
      <c r="E1027" s="43"/>
      <c r="K1027" s="43"/>
      <c r="L1027" s="43"/>
      <c r="M1027" s="43"/>
      <c r="N1027" s="54"/>
      <c r="O1027" s="89"/>
      <c r="P1027" s="6"/>
      <c r="Q1027" s="6"/>
      <c r="R1027" s="12"/>
      <c r="S1027" s="16"/>
    </row>
    <row r="1028" spans="4:19" x14ac:dyDescent="0.25">
      <c r="D1028" s="43"/>
      <c r="E1028" s="43"/>
      <c r="K1028" s="43"/>
      <c r="L1028" s="43"/>
      <c r="M1028" s="43"/>
      <c r="N1028" s="54"/>
      <c r="O1028" s="89"/>
      <c r="P1028" s="6"/>
      <c r="Q1028" s="6"/>
      <c r="R1028" s="7"/>
      <c r="S1028" s="7"/>
    </row>
    <row r="1029" spans="4:19" x14ac:dyDescent="0.25">
      <c r="D1029" s="43"/>
      <c r="E1029" s="43"/>
      <c r="K1029" s="43"/>
      <c r="L1029" s="43"/>
      <c r="M1029" s="43"/>
      <c r="N1029" s="54"/>
      <c r="O1029" s="89"/>
      <c r="P1029" s="6"/>
      <c r="Q1029" s="6"/>
      <c r="R1029" s="12"/>
      <c r="S1029" s="16"/>
    </row>
    <row r="1030" spans="4:19" x14ac:dyDescent="0.25">
      <c r="D1030" s="43"/>
      <c r="E1030" s="43"/>
      <c r="K1030" s="43"/>
      <c r="L1030" s="43"/>
      <c r="M1030" s="43"/>
      <c r="N1030" s="54"/>
      <c r="O1030" s="89"/>
      <c r="P1030" s="6"/>
      <c r="Q1030" s="6"/>
      <c r="R1030" s="7"/>
      <c r="S1030" s="11"/>
    </row>
    <row r="1031" spans="4:19" x14ac:dyDescent="0.25">
      <c r="D1031" s="43"/>
      <c r="E1031" s="43"/>
      <c r="K1031" s="43"/>
      <c r="L1031" s="43"/>
      <c r="M1031" s="43"/>
      <c r="N1031" s="54"/>
      <c r="O1031" s="89"/>
      <c r="P1031" s="6"/>
      <c r="Q1031" s="6"/>
      <c r="R1031" s="12"/>
      <c r="S1031" s="12"/>
    </row>
    <row r="1032" spans="4:19" x14ac:dyDescent="0.25">
      <c r="D1032" s="43"/>
      <c r="E1032" s="43"/>
      <c r="K1032" s="43"/>
      <c r="L1032" s="43"/>
      <c r="M1032" s="43"/>
      <c r="N1032" s="54"/>
      <c r="O1032" s="89"/>
      <c r="P1032" s="6"/>
      <c r="Q1032" s="6"/>
      <c r="R1032" s="7"/>
      <c r="S1032" s="11"/>
    </row>
    <row r="1033" spans="4:19" x14ac:dyDescent="0.25">
      <c r="D1033" s="43"/>
      <c r="E1033" s="43"/>
      <c r="K1033" s="43"/>
      <c r="L1033" s="43"/>
      <c r="M1033" s="43"/>
      <c r="N1033" s="54"/>
      <c r="O1033" s="89"/>
      <c r="P1033" s="6"/>
      <c r="Q1033" s="6"/>
      <c r="R1033" s="12"/>
      <c r="S1033" s="16"/>
    </row>
    <row r="1034" spans="4:19" x14ac:dyDescent="0.25">
      <c r="D1034" s="43"/>
      <c r="E1034" s="43"/>
      <c r="K1034" s="43"/>
      <c r="L1034" s="43"/>
      <c r="M1034" s="43"/>
      <c r="N1034" s="54"/>
      <c r="O1034" s="89"/>
      <c r="P1034" s="6"/>
      <c r="Q1034" s="6"/>
      <c r="R1034" s="7"/>
      <c r="S1034" s="7"/>
    </row>
    <row r="1035" spans="4:19" x14ac:dyDescent="0.25">
      <c r="D1035" s="43"/>
      <c r="E1035" s="43"/>
      <c r="K1035" s="43"/>
      <c r="L1035" s="43"/>
      <c r="M1035" s="43"/>
      <c r="N1035" s="54"/>
      <c r="O1035" s="89"/>
      <c r="P1035" s="6"/>
      <c r="Q1035" s="6"/>
      <c r="R1035" s="12"/>
      <c r="S1035" s="12"/>
    </row>
    <row r="1036" spans="4:19" x14ac:dyDescent="0.25">
      <c r="D1036" s="43"/>
      <c r="E1036" s="43"/>
      <c r="K1036" s="43"/>
      <c r="L1036" s="43"/>
      <c r="M1036" s="43"/>
      <c r="N1036" s="54"/>
      <c r="O1036" s="89"/>
      <c r="P1036" s="6"/>
      <c r="Q1036" s="6"/>
      <c r="R1036" s="7"/>
      <c r="S1036" s="11"/>
    </row>
    <row r="1037" spans="4:19" x14ac:dyDescent="0.25">
      <c r="D1037" s="43"/>
      <c r="E1037" s="43"/>
      <c r="K1037" s="43"/>
      <c r="L1037" s="43"/>
      <c r="M1037" s="43"/>
      <c r="N1037" s="54"/>
      <c r="O1037" s="89"/>
      <c r="P1037" s="6"/>
      <c r="Q1037" s="6"/>
      <c r="R1037" s="12"/>
      <c r="S1037" s="12"/>
    </row>
    <row r="1038" spans="4:19" x14ac:dyDescent="0.25">
      <c r="D1038" s="43"/>
      <c r="E1038" s="43"/>
      <c r="K1038" s="43"/>
      <c r="L1038" s="43"/>
      <c r="M1038" s="43"/>
      <c r="N1038" s="54"/>
      <c r="O1038" s="89"/>
      <c r="P1038" s="6"/>
      <c r="Q1038" s="6"/>
      <c r="R1038" s="7"/>
      <c r="S1038" s="17"/>
    </row>
    <row r="1039" spans="4:19" x14ac:dyDescent="0.25">
      <c r="D1039" s="43"/>
      <c r="E1039" s="43"/>
      <c r="K1039" s="43"/>
      <c r="L1039" s="43"/>
      <c r="M1039" s="43"/>
      <c r="N1039" s="54"/>
      <c r="O1039" s="89"/>
      <c r="P1039" s="6"/>
      <c r="Q1039" s="6"/>
      <c r="R1039" s="12"/>
      <c r="S1039" s="12"/>
    </row>
    <row r="1040" spans="4:19" x14ac:dyDescent="0.25">
      <c r="D1040" s="43"/>
      <c r="E1040" s="43"/>
      <c r="K1040" s="43"/>
      <c r="L1040" s="43"/>
      <c r="M1040" s="43"/>
      <c r="N1040" s="54"/>
      <c r="O1040" s="89"/>
      <c r="P1040" s="6"/>
      <c r="Q1040" s="6"/>
      <c r="R1040" s="7"/>
      <c r="S1040" s="7"/>
    </row>
    <row r="1041" spans="4:19" x14ac:dyDescent="0.25">
      <c r="D1041" s="43"/>
      <c r="E1041" s="43"/>
      <c r="K1041" s="43"/>
      <c r="L1041" s="43"/>
      <c r="M1041" s="43"/>
      <c r="N1041" s="54"/>
      <c r="O1041" s="89"/>
      <c r="P1041" s="6"/>
      <c r="Q1041" s="6"/>
      <c r="R1041" s="12"/>
      <c r="S1041" s="12"/>
    </row>
    <row r="1042" spans="4:19" x14ac:dyDescent="0.25">
      <c r="D1042" s="43"/>
      <c r="E1042" s="43"/>
      <c r="K1042" s="43"/>
      <c r="L1042" s="43"/>
      <c r="M1042" s="43"/>
      <c r="N1042" s="54"/>
      <c r="O1042" s="89"/>
      <c r="P1042" s="6"/>
      <c r="Q1042" s="6"/>
      <c r="R1042" s="7"/>
      <c r="S1042" s="7"/>
    </row>
    <row r="1043" spans="4:19" x14ac:dyDescent="0.25">
      <c r="D1043" s="43"/>
      <c r="E1043" s="43"/>
      <c r="K1043" s="43"/>
      <c r="L1043" s="43"/>
      <c r="M1043" s="43"/>
      <c r="N1043" s="54"/>
      <c r="O1043" s="89"/>
      <c r="P1043" s="6"/>
      <c r="Q1043" s="6"/>
      <c r="R1043" s="7"/>
      <c r="S1043" s="17"/>
    </row>
    <row r="1044" spans="4:19" x14ac:dyDescent="0.25">
      <c r="D1044" s="43"/>
      <c r="E1044" s="43"/>
      <c r="K1044" s="43"/>
      <c r="L1044" s="43"/>
      <c r="M1044" s="43"/>
      <c r="N1044" s="54"/>
      <c r="O1044" s="89"/>
      <c r="P1044" s="6"/>
      <c r="Q1044" s="6"/>
      <c r="R1044" s="7"/>
      <c r="S1044" s="17"/>
    </row>
    <row r="1045" spans="4:19" x14ac:dyDescent="0.25">
      <c r="D1045" s="43"/>
      <c r="E1045" s="43"/>
      <c r="K1045" s="43"/>
      <c r="L1045" s="43"/>
      <c r="M1045" s="43"/>
      <c r="N1045" s="43"/>
      <c r="O1045" s="31"/>
      <c r="P1045" s="6"/>
      <c r="Q1045" s="6"/>
      <c r="R1045" s="7"/>
      <c r="S1045" s="17"/>
    </row>
    <row r="1046" spans="4:19" x14ac:dyDescent="0.25">
      <c r="D1046" s="43"/>
      <c r="E1046" s="43"/>
      <c r="K1046" s="43"/>
      <c r="L1046" s="43"/>
      <c r="M1046" s="43"/>
      <c r="N1046" s="43"/>
      <c r="O1046" s="31"/>
      <c r="P1046" s="6"/>
      <c r="Q1046" s="6"/>
      <c r="R1046" s="7"/>
      <c r="S1046" s="7"/>
    </row>
    <row r="1047" spans="4:19" x14ac:dyDescent="0.25">
      <c r="D1047" s="43"/>
      <c r="E1047" s="43"/>
      <c r="K1047" s="43"/>
      <c r="L1047" s="43"/>
      <c r="M1047" s="43"/>
      <c r="N1047" s="43"/>
      <c r="O1047" s="31"/>
      <c r="P1047" s="6"/>
      <c r="Q1047" s="6"/>
      <c r="R1047" s="12"/>
      <c r="S1047" s="12"/>
    </row>
    <row r="1048" spans="4:19" x14ac:dyDescent="0.25">
      <c r="D1048" s="43"/>
      <c r="E1048" s="43"/>
      <c r="K1048" s="43"/>
      <c r="L1048" s="43"/>
      <c r="M1048" s="43"/>
      <c r="N1048" s="43"/>
      <c r="O1048" s="31"/>
      <c r="P1048" s="6"/>
      <c r="Q1048" s="6"/>
      <c r="R1048" s="7"/>
      <c r="S1048" s="7"/>
    </row>
    <row r="1049" spans="4:19" x14ac:dyDescent="0.25">
      <c r="D1049" s="43"/>
      <c r="E1049" s="43"/>
      <c r="K1049" s="43"/>
      <c r="L1049" s="43"/>
      <c r="M1049" s="43"/>
      <c r="N1049" s="43"/>
      <c r="O1049" s="31"/>
      <c r="P1049" s="6"/>
      <c r="Q1049" s="6"/>
      <c r="R1049" s="7"/>
      <c r="S1049" s="17"/>
    </row>
    <row r="1050" spans="4:19" x14ac:dyDescent="0.25">
      <c r="D1050" s="43"/>
      <c r="E1050" s="43"/>
      <c r="K1050" s="43"/>
      <c r="L1050" s="43"/>
      <c r="M1050" s="43"/>
      <c r="N1050" s="43"/>
      <c r="O1050" s="31"/>
      <c r="P1050" s="6"/>
      <c r="Q1050" s="6"/>
      <c r="R1050" s="7"/>
      <c r="S1050" s="17"/>
    </row>
    <row r="1051" spans="4:19" x14ac:dyDescent="0.25">
      <c r="D1051" s="43"/>
      <c r="E1051" s="43"/>
      <c r="K1051" s="43"/>
      <c r="L1051" s="43"/>
      <c r="M1051" s="43"/>
      <c r="N1051" s="43"/>
      <c r="O1051" s="31"/>
      <c r="P1051" s="6"/>
      <c r="Q1051" s="6"/>
      <c r="R1051" s="7"/>
      <c r="S1051" s="17"/>
    </row>
    <row r="1052" spans="4:19" x14ac:dyDescent="0.25">
      <c r="D1052" s="43"/>
      <c r="E1052" s="43"/>
      <c r="K1052" s="43"/>
      <c r="L1052" s="43"/>
      <c r="M1052" s="43"/>
      <c r="N1052" s="43"/>
      <c r="O1052" s="31"/>
      <c r="P1052" s="6"/>
      <c r="Q1052" s="6"/>
      <c r="R1052" s="7"/>
      <c r="S1052" s="17"/>
    </row>
    <row r="1053" spans="4:19" x14ac:dyDescent="0.25">
      <c r="D1053" s="43"/>
      <c r="E1053" s="43"/>
      <c r="K1053" s="43"/>
      <c r="L1053" s="43"/>
      <c r="M1053" s="43"/>
      <c r="N1053" s="43"/>
      <c r="O1053" s="31"/>
      <c r="P1053" s="6"/>
      <c r="Q1053" s="6"/>
      <c r="R1053" s="12"/>
      <c r="S1053" s="12"/>
    </row>
    <row r="1054" spans="4:19" x14ac:dyDescent="0.25">
      <c r="D1054" s="43"/>
      <c r="E1054" s="43"/>
      <c r="K1054" s="43"/>
      <c r="L1054" s="43"/>
      <c r="M1054" s="43"/>
      <c r="N1054" s="43"/>
      <c r="O1054" s="31"/>
      <c r="P1054" s="6"/>
      <c r="Q1054" s="6"/>
      <c r="R1054" s="7"/>
      <c r="S1054" s="7"/>
    </row>
    <row r="1055" spans="4:19" x14ac:dyDescent="0.25">
      <c r="D1055" s="7"/>
      <c r="E1055" s="7"/>
      <c r="H1055" s="5"/>
      <c r="I1055" s="5"/>
      <c r="K1055" s="8"/>
      <c r="L1055" s="8"/>
      <c r="M1055" s="9"/>
      <c r="N1055" s="10"/>
      <c r="O1055" s="53"/>
      <c r="P1055" s="6"/>
      <c r="Q1055" s="6"/>
      <c r="R1055" s="7"/>
      <c r="S1055" s="17"/>
    </row>
    <row r="1056" spans="4:19" x14ac:dyDescent="0.25">
      <c r="D1056" s="7"/>
      <c r="E1056" s="7"/>
      <c r="H1056" s="5"/>
      <c r="I1056" s="5"/>
      <c r="K1056" s="8"/>
      <c r="L1056" s="8"/>
      <c r="M1056" s="9"/>
      <c r="N1056" s="10"/>
      <c r="O1056" s="53"/>
      <c r="P1056" s="6"/>
      <c r="Q1056" s="6"/>
      <c r="R1056" s="7"/>
      <c r="S1056" s="7"/>
    </row>
    <row r="1057" spans="4:19" x14ac:dyDescent="0.25">
      <c r="D1057" s="12"/>
      <c r="E1057" s="7"/>
      <c r="H1057" s="5"/>
      <c r="I1057" s="5"/>
      <c r="K1057" s="13"/>
      <c r="L1057" s="13"/>
      <c r="M1057" s="14"/>
      <c r="N1057" s="15"/>
      <c r="O1057" s="55"/>
      <c r="P1057" s="6"/>
      <c r="Q1057" s="6"/>
      <c r="R1057" s="7"/>
      <c r="S1057" s="17"/>
    </row>
    <row r="1058" spans="4:19" x14ac:dyDescent="0.25">
      <c r="D1058" s="12"/>
      <c r="E1058" s="7"/>
      <c r="H1058" s="5"/>
      <c r="I1058" s="5"/>
      <c r="K1058" s="13"/>
      <c r="L1058" s="13"/>
      <c r="M1058" s="14"/>
      <c r="N1058" s="15"/>
      <c r="O1058" s="55"/>
      <c r="P1058" s="6"/>
      <c r="Q1058" s="6"/>
      <c r="R1058" s="7"/>
      <c r="S1058" s="17"/>
    </row>
    <row r="1059" spans="4:19" x14ac:dyDescent="0.25">
      <c r="D1059" s="7"/>
      <c r="E1059" s="7"/>
      <c r="H1059" s="5"/>
      <c r="I1059" s="5"/>
      <c r="K1059" s="8"/>
      <c r="L1059" s="8"/>
      <c r="M1059" s="9"/>
      <c r="N1059" s="10"/>
      <c r="O1059" s="53"/>
      <c r="P1059" s="6"/>
      <c r="Q1059" s="6"/>
      <c r="R1059" s="7"/>
      <c r="S1059" s="17"/>
    </row>
    <row r="1060" spans="4:19" x14ac:dyDescent="0.25">
      <c r="D1060" s="12"/>
      <c r="E1060" s="7"/>
      <c r="H1060" s="5"/>
      <c r="I1060" s="5"/>
      <c r="K1060" s="13"/>
      <c r="L1060" s="13"/>
      <c r="M1060" s="14"/>
      <c r="N1060" s="15"/>
      <c r="O1060" s="55"/>
      <c r="P1060" s="6"/>
      <c r="Q1060" s="6"/>
      <c r="R1060" s="7"/>
      <c r="S1060" s="17"/>
    </row>
    <row r="1061" spans="4:19" x14ac:dyDescent="0.25">
      <c r="D1061" s="7"/>
      <c r="E1061" s="7"/>
      <c r="H1061" s="5"/>
      <c r="I1061" s="5"/>
      <c r="K1061" s="8"/>
      <c r="L1061" s="8"/>
      <c r="M1061" s="9"/>
      <c r="N1061" s="10"/>
      <c r="O1061" s="53"/>
      <c r="P1061" s="6"/>
      <c r="Q1061" s="6"/>
      <c r="R1061" s="12"/>
      <c r="S1061" s="12"/>
    </row>
    <row r="1062" spans="4:19" x14ac:dyDescent="0.25">
      <c r="D1062" s="12"/>
      <c r="E1062" s="7"/>
      <c r="H1062" s="5"/>
      <c r="I1062" s="5"/>
      <c r="K1062" s="13"/>
      <c r="L1062" s="13"/>
      <c r="M1062" s="14"/>
      <c r="N1062" s="15"/>
      <c r="O1062" s="55"/>
      <c r="P1062" s="6"/>
      <c r="Q1062" s="6"/>
      <c r="R1062" s="7"/>
      <c r="S1062" s="17"/>
    </row>
    <row r="1063" spans="4:19" x14ac:dyDescent="0.25">
      <c r="D1063" s="12"/>
      <c r="E1063" s="7"/>
      <c r="H1063" s="5"/>
      <c r="I1063" s="5"/>
      <c r="K1063" s="13"/>
      <c r="L1063" s="13"/>
      <c r="M1063" s="14"/>
      <c r="N1063" s="15"/>
      <c r="O1063" s="55"/>
      <c r="P1063" s="6"/>
      <c r="Q1063" s="6"/>
      <c r="R1063" s="12"/>
      <c r="S1063" s="12"/>
    </row>
    <row r="1064" spans="4:19" x14ac:dyDescent="0.25">
      <c r="D1064" s="12"/>
      <c r="E1064" s="7"/>
      <c r="H1064" s="5"/>
      <c r="I1064" s="5"/>
      <c r="K1064" s="13"/>
      <c r="L1064" s="13"/>
      <c r="M1064" s="14"/>
      <c r="N1064" s="15"/>
      <c r="O1064" s="55"/>
      <c r="P1064" s="6"/>
      <c r="Q1064" s="6"/>
      <c r="R1064" s="7"/>
      <c r="S1064" s="17"/>
    </row>
    <row r="1065" spans="4:19" x14ac:dyDescent="0.25">
      <c r="D1065" s="12"/>
      <c r="E1065" s="7"/>
      <c r="H1065" s="5"/>
      <c r="I1065" s="5"/>
      <c r="K1065" s="13"/>
      <c r="L1065" s="13"/>
      <c r="M1065" s="14"/>
      <c r="N1065" s="15"/>
      <c r="O1065" s="55"/>
      <c r="P1065" s="6"/>
      <c r="Q1065" s="6"/>
      <c r="R1065" s="12"/>
      <c r="S1065" s="12"/>
    </row>
    <row r="1066" spans="4:19" x14ac:dyDescent="0.25">
      <c r="D1066" s="12"/>
      <c r="E1066" s="7"/>
      <c r="H1066" s="5"/>
      <c r="I1066" s="5"/>
      <c r="K1066" s="13"/>
      <c r="L1066" s="13"/>
      <c r="M1066" s="14"/>
      <c r="N1066" s="15"/>
      <c r="O1066" s="55"/>
      <c r="P1066" s="6"/>
      <c r="Q1066" s="6"/>
      <c r="R1066" s="7"/>
      <c r="S1066" s="7"/>
    </row>
    <row r="1067" spans="4:19" x14ac:dyDescent="0.25">
      <c r="D1067" s="12"/>
      <c r="E1067" s="7"/>
      <c r="H1067" s="5"/>
      <c r="I1067" s="5"/>
      <c r="K1067" s="13"/>
      <c r="L1067" s="13"/>
      <c r="M1067" s="14"/>
      <c r="N1067" s="15"/>
      <c r="O1067" s="55"/>
      <c r="P1067" s="6"/>
      <c r="Q1067" s="6"/>
      <c r="R1067" s="7"/>
      <c r="S1067" s="17"/>
    </row>
    <row r="1068" spans="4:19" x14ac:dyDescent="0.25">
      <c r="D1068" s="7"/>
      <c r="E1068" s="7"/>
      <c r="H1068" s="5"/>
      <c r="I1068" s="5"/>
      <c r="K1068" s="8"/>
      <c r="L1068" s="8"/>
      <c r="M1068" s="9"/>
      <c r="N1068" s="10"/>
      <c r="O1068" s="53"/>
      <c r="P1068" s="6"/>
      <c r="Q1068" s="6"/>
      <c r="R1068" s="7"/>
      <c r="S1068" s="17"/>
    </row>
    <row r="1069" spans="4:19" x14ac:dyDescent="0.25">
      <c r="D1069" s="7"/>
      <c r="E1069" s="7"/>
      <c r="H1069" s="5"/>
      <c r="I1069" s="5"/>
      <c r="K1069" s="8"/>
      <c r="L1069" s="8"/>
      <c r="M1069" s="9"/>
      <c r="N1069" s="10"/>
      <c r="O1069" s="53"/>
      <c r="P1069" s="6"/>
      <c r="Q1069" s="6"/>
      <c r="R1069" s="7"/>
      <c r="S1069" s="17"/>
    </row>
    <row r="1070" spans="4:19" x14ac:dyDescent="0.25">
      <c r="D1070" s="7"/>
      <c r="E1070" s="7"/>
      <c r="H1070" s="5"/>
      <c r="I1070" s="5"/>
      <c r="K1070" s="8"/>
      <c r="L1070" s="8"/>
      <c r="M1070" s="9"/>
      <c r="N1070" s="10"/>
      <c r="O1070" s="53"/>
      <c r="P1070" s="6"/>
      <c r="Q1070" s="6"/>
      <c r="R1070" s="7"/>
      <c r="S1070" s="7"/>
    </row>
    <row r="1071" spans="4:19" x14ac:dyDescent="0.25">
      <c r="D1071" s="7"/>
      <c r="E1071" s="7"/>
      <c r="H1071" s="5"/>
      <c r="I1071" s="5"/>
      <c r="K1071" s="8"/>
      <c r="L1071" s="8"/>
      <c r="M1071" s="9"/>
      <c r="N1071" s="10"/>
      <c r="O1071" s="53"/>
      <c r="P1071" s="6"/>
      <c r="Q1071" s="6"/>
      <c r="R1071" s="7"/>
      <c r="S1071" s="17"/>
    </row>
    <row r="1072" spans="4:19" x14ac:dyDescent="0.25">
      <c r="D1072" s="12"/>
      <c r="E1072" s="7"/>
      <c r="H1072" s="5"/>
      <c r="I1072" s="5"/>
      <c r="K1072" s="13"/>
      <c r="L1072" s="13"/>
      <c r="M1072" s="14"/>
      <c r="N1072" s="15"/>
      <c r="O1072" s="55"/>
      <c r="P1072" s="6"/>
      <c r="Q1072" s="6"/>
      <c r="R1072" s="7"/>
      <c r="S1072" s="17"/>
    </row>
    <row r="1073" spans="4:19" x14ac:dyDescent="0.25">
      <c r="D1073" s="7"/>
      <c r="E1073" s="7"/>
      <c r="H1073" s="5"/>
      <c r="I1073" s="5"/>
      <c r="K1073" s="8"/>
      <c r="L1073" s="8"/>
      <c r="M1073" s="9"/>
      <c r="N1073" s="10"/>
      <c r="O1073" s="53"/>
      <c r="P1073" s="6"/>
      <c r="Q1073" s="6"/>
      <c r="R1073" s="12"/>
      <c r="S1073" s="12"/>
    </row>
    <row r="1074" spans="4:19" x14ac:dyDescent="0.25">
      <c r="D1074" s="12"/>
      <c r="E1074" s="7"/>
      <c r="H1074" s="5"/>
      <c r="I1074" s="5"/>
      <c r="K1074" s="13"/>
      <c r="L1074" s="13"/>
      <c r="M1074" s="14"/>
      <c r="N1074" s="15"/>
      <c r="O1074" s="55"/>
      <c r="P1074" s="6"/>
      <c r="Q1074" s="6"/>
      <c r="R1074" s="7"/>
      <c r="S1074" s="7"/>
    </row>
    <row r="1075" spans="4:19" x14ac:dyDescent="0.25">
      <c r="D1075" s="12"/>
      <c r="E1075" s="7"/>
      <c r="H1075" s="5"/>
      <c r="I1075" s="5"/>
      <c r="K1075" s="13"/>
      <c r="L1075" s="13"/>
      <c r="M1075" s="14"/>
      <c r="N1075" s="15"/>
      <c r="O1075" s="55"/>
      <c r="P1075" s="6"/>
      <c r="Q1075" s="6"/>
      <c r="R1075" s="12"/>
      <c r="S1075" s="12"/>
    </row>
    <row r="1076" spans="4:19" x14ac:dyDescent="0.25">
      <c r="D1076" s="7"/>
      <c r="E1076" s="7"/>
      <c r="H1076" s="5"/>
      <c r="I1076" s="5"/>
      <c r="K1076" s="8"/>
      <c r="L1076" s="8"/>
      <c r="M1076" s="9"/>
      <c r="N1076" s="10"/>
      <c r="O1076" s="53"/>
      <c r="P1076" s="6"/>
      <c r="Q1076" s="6"/>
      <c r="R1076" s="7"/>
      <c r="S1076" s="17"/>
    </row>
    <row r="1077" spans="4:19" x14ac:dyDescent="0.25">
      <c r="D1077" s="12"/>
      <c r="E1077" s="7"/>
      <c r="H1077" s="5"/>
      <c r="I1077" s="5"/>
      <c r="K1077" s="13"/>
      <c r="L1077" s="13"/>
      <c r="M1077" s="14"/>
      <c r="N1077" s="15"/>
      <c r="O1077" s="55"/>
      <c r="P1077" s="6"/>
      <c r="Q1077" s="6"/>
      <c r="R1077" s="7"/>
      <c r="S1077" s="17"/>
    </row>
    <row r="1078" spans="4:19" x14ac:dyDescent="0.25">
      <c r="D1078" s="7"/>
      <c r="E1078" s="7"/>
      <c r="H1078" s="5"/>
      <c r="I1078" s="5"/>
      <c r="K1078" s="8"/>
      <c r="L1078" s="8"/>
      <c r="M1078" s="9"/>
      <c r="N1078" s="10"/>
      <c r="O1078" s="53"/>
      <c r="P1078" s="6"/>
      <c r="Q1078" s="6"/>
      <c r="R1078" s="7"/>
      <c r="S1078" s="7"/>
    </row>
    <row r="1079" spans="4:19" x14ac:dyDescent="0.25">
      <c r="D1079" s="12"/>
      <c r="E1079" s="7"/>
      <c r="H1079" s="5"/>
      <c r="I1079" s="5"/>
      <c r="K1079" s="13"/>
      <c r="L1079" s="13"/>
      <c r="M1079" s="14"/>
      <c r="N1079" s="15"/>
      <c r="O1079" s="55"/>
      <c r="P1079" s="6"/>
      <c r="Q1079" s="6"/>
      <c r="R1079" s="12"/>
      <c r="S1079" s="12"/>
    </row>
    <row r="1080" spans="4:19" x14ac:dyDescent="0.25">
      <c r="D1080" s="42"/>
      <c r="E1080" s="42"/>
      <c r="H1080" s="5"/>
      <c r="I1080" s="5"/>
      <c r="K1080" s="49"/>
      <c r="L1080" s="49"/>
      <c r="M1080" s="51"/>
      <c r="N1080" s="53"/>
      <c r="O1080" s="53"/>
      <c r="P1080" s="6"/>
      <c r="Q1080" s="6"/>
      <c r="R1080" s="7"/>
      <c r="S1080" s="17"/>
    </row>
    <row r="1081" spans="4:19" x14ac:dyDescent="0.25">
      <c r="D1081" s="46"/>
      <c r="E1081" s="42"/>
      <c r="H1081" s="5"/>
      <c r="I1081" s="5"/>
      <c r="K1081" s="50"/>
      <c r="L1081" s="50"/>
      <c r="M1081" s="52"/>
      <c r="N1081" s="55"/>
      <c r="O1081" s="55"/>
      <c r="P1081" s="6"/>
      <c r="Q1081" s="6"/>
      <c r="R1081" s="12"/>
      <c r="S1081" s="12"/>
    </row>
    <row r="1082" spans="4:19" x14ac:dyDescent="0.25">
      <c r="D1082" s="45"/>
      <c r="E1082" s="42"/>
      <c r="H1082" s="5"/>
      <c r="I1082" s="5"/>
      <c r="K1082" s="50"/>
      <c r="L1082" s="50"/>
      <c r="M1082" s="52"/>
      <c r="N1082" s="55"/>
      <c r="O1082" s="55"/>
      <c r="P1082" s="6"/>
      <c r="Q1082" s="6"/>
      <c r="R1082" s="7"/>
      <c r="S1082" s="7"/>
    </row>
    <row r="1083" spans="4:19" x14ac:dyDescent="0.25">
      <c r="D1083" s="45"/>
      <c r="E1083" s="42"/>
      <c r="H1083" s="5"/>
      <c r="I1083" s="5"/>
      <c r="K1083" s="50"/>
      <c r="L1083" s="50"/>
      <c r="M1083" s="52"/>
      <c r="N1083" s="55"/>
      <c r="O1083" s="55"/>
      <c r="P1083" s="6"/>
      <c r="Q1083" s="6"/>
      <c r="R1083" s="7"/>
      <c r="S1083" s="17"/>
    </row>
    <row r="1084" spans="4:19" x14ac:dyDescent="0.25">
      <c r="D1084" s="44"/>
      <c r="E1084" s="42"/>
      <c r="H1084" s="5"/>
      <c r="I1084" s="5"/>
      <c r="K1084" s="50"/>
      <c r="L1084" s="50"/>
      <c r="M1084" s="52"/>
      <c r="N1084" s="55"/>
      <c r="O1084" s="55"/>
      <c r="P1084" s="6"/>
      <c r="Q1084" s="6"/>
      <c r="R1084" s="7"/>
      <c r="S1084" s="17"/>
    </row>
    <row r="1085" spans="4:19" x14ac:dyDescent="0.25">
      <c r="D1085" s="47"/>
      <c r="E1085" s="42"/>
      <c r="H1085" s="5"/>
      <c r="I1085" s="5"/>
      <c r="K1085" s="49"/>
      <c r="L1085" s="49"/>
      <c r="M1085" s="51"/>
      <c r="N1085" s="53"/>
      <c r="O1085" s="53"/>
      <c r="P1085" s="6"/>
      <c r="Q1085" s="6"/>
      <c r="R1085" s="7"/>
      <c r="S1085" s="17"/>
    </row>
    <row r="1086" spans="4:19" x14ac:dyDescent="0.25">
      <c r="D1086" s="48"/>
      <c r="E1086" s="42"/>
      <c r="H1086" s="5"/>
      <c r="I1086" s="5"/>
      <c r="K1086" s="49"/>
      <c r="L1086" s="49"/>
      <c r="M1086" s="51"/>
      <c r="N1086" s="53"/>
      <c r="O1086" s="53"/>
      <c r="P1086" s="6"/>
      <c r="Q1086" s="6"/>
      <c r="R1086" s="7"/>
      <c r="S1086" s="7"/>
    </row>
    <row r="1087" spans="4:19" x14ac:dyDescent="0.25">
      <c r="D1087" s="45"/>
      <c r="E1087" s="42"/>
      <c r="H1087" s="5"/>
      <c r="I1087" s="5"/>
      <c r="K1087" s="50"/>
      <c r="L1087" s="50"/>
      <c r="M1087" s="52"/>
      <c r="N1087" s="55"/>
      <c r="O1087" s="55"/>
      <c r="P1087" s="6"/>
      <c r="Q1087" s="6"/>
      <c r="R1087" s="12"/>
      <c r="S1087" s="12"/>
    </row>
    <row r="1088" spans="4:19" x14ac:dyDescent="0.25">
      <c r="D1088" s="42"/>
      <c r="E1088" s="42"/>
      <c r="H1088" s="5"/>
      <c r="I1088" s="5"/>
      <c r="K1088" s="49"/>
      <c r="L1088" s="49"/>
      <c r="M1088" s="51"/>
      <c r="N1088" s="53"/>
      <c r="O1088" s="53"/>
      <c r="P1088" s="6"/>
      <c r="Q1088" s="6"/>
      <c r="R1088" s="7"/>
      <c r="S1088" s="7"/>
    </row>
    <row r="1089" spans="4:17" x14ac:dyDescent="0.25">
      <c r="D1089" s="45"/>
      <c r="E1089" s="42"/>
      <c r="H1089" s="5"/>
      <c r="I1089" s="5"/>
      <c r="K1089" s="50"/>
      <c r="L1089" s="50"/>
      <c r="M1089" s="52"/>
      <c r="N1089" s="55"/>
      <c r="O1089" s="55"/>
      <c r="P1089" s="6"/>
      <c r="Q1089" s="6"/>
    </row>
    <row r="1090" spans="4:17" x14ac:dyDescent="0.25">
      <c r="D1090" s="42"/>
      <c r="E1090" s="42"/>
      <c r="H1090" s="5"/>
      <c r="I1090" s="5"/>
      <c r="K1090" s="49"/>
      <c r="L1090" s="49"/>
      <c r="M1090" s="51"/>
      <c r="N1090" s="53"/>
      <c r="O1090" s="53"/>
      <c r="P1090" s="6"/>
      <c r="Q1090" s="6"/>
    </row>
    <row r="1091" spans="4:17" x14ac:dyDescent="0.25">
      <c r="D1091" s="45"/>
      <c r="E1091" s="42"/>
      <c r="H1091" s="5"/>
      <c r="I1091" s="5"/>
      <c r="K1091" s="50"/>
      <c r="L1091" s="50"/>
      <c r="M1091" s="52"/>
      <c r="N1091" s="55"/>
      <c r="O1091" s="55"/>
      <c r="P1091" s="6"/>
      <c r="Q1091" s="6"/>
    </row>
    <row r="1092" spans="4:17" x14ac:dyDescent="0.25">
      <c r="D1092" s="46"/>
      <c r="E1092" s="42"/>
      <c r="H1092" s="5"/>
      <c r="I1092" s="5"/>
      <c r="K1092" s="50"/>
      <c r="L1092" s="50"/>
      <c r="M1092" s="52"/>
      <c r="N1092" s="55"/>
      <c r="O1092" s="55"/>
      <c r="P1092" s="6"/>
      <c r="Q1092" s="6"/>
    </row>
    <row r="1093" spans="4:17" x14ac:dyDescent="0.25">
      <c r="D1093" s="47"/>
      <c r="E1093" s="42"/>
      <c r="H1093" s="5"/>
      <c r="I1093" s="5"/>
      <c r="K1093" s="49"/>
      <c r="L1093" s="49"/>
      <c r="M1093" s="51"/>
      <c r="N1093" s="53"/>
      <c r="O1093" s="53"/>
      <c r="P1093" s="6"/>
      <c r="Q1093" s="6"/>
    </row>
    <row r="1094" spans="4:17" x14ac:dyDescent="0.25">
      <c r="D1094" s="42"/>
      <c r="E1094" s="42"/>
      <c r="H1094" s="5"/>
      <c r="I1094" s="5"/>
      <c r="K1094" s="49"/>
      <c r="L1094" s="49"/>
      <c r="M1094" s="51"/>
      <c r="N1094" s="53"/>
      <c r="O1094" s="53"/>
      <c r="P1094" s="6"/>
      <c r="Q1094" s="6"/>
    </row>
    <row r="1095" spans="4:17" x14ac:dyDescent="0.25">
      <c r="D1095" s="44"/>
      <c r="E1095" s="42"/>
      <c r="H1095" s="5"/>
      <c r="I1095" s="5"/>
      <c r="K1095" s="50"/>
      <c r="L1095" s="50"/>
      <c r="M1095" s="52"/>
      <c r="N1095" s="55"/>
      <c r="O1095" s="55"/>
      <c r="P1095" s="6"/>
      <c r="Q1095" s="6"/>
    </row>
    <row r="1096" spans="4:17" x14ac:dyDescent="0.25">
      <c r="D1096" s="42"/>
      <c r="E1096" s="42"/>
      <c r="H1096" s="5"/>
      <c r="I1096" s="5"/>
      <c r="K1096" s="49"/>
      <c r="L1096" s="49"/>
      <c r="M1096" s="51"/>
      <c r="N1096" s="53"/>
      <c r="O1096" s="53"/>
      <c r="P1096" s="6"/>
      <c r="Q1096" s="6"/>
    </row>
    <row r="1097" spans="4:17" x14ac:dyDescent="0.25">
      <c r="D1097" s="42"/>
      <c r="E1097" s="42"/>
      <c r="H1097" s="5"/>
      <c r="I1097" s="5"/>
      <c r="K1097" s="49"/>
      <c r="L1097" s="49"/>
      <c r="M1097" s="51"/>
      <c r="N1097" s="53"/>
      <c r="O1097" s="53"/>
      <c r="P1097" s="6"/>
      <c r="Q1097" s="6"/>
    </row>
    <row r="1098" spans="4:17" x14ac:dyDescent="0.25">
      <c r="D1098" s="44"/>
      <c r="E1098" s="42"/>
      <c r="H1098" s="5"/>
      <c r="I1098" s="5"/>
      <c r="K1098" s="50"/>
      <c r="L1098" s="50"/>
      <c r="M1098" s="52"/>
      <c r="N1098" s="55"/>
      <c r="O1098" s="55"/>
      <c r="P1098" s="6"/>
      <c r="Q1098" s="6"/>
    </row>
  </sheetData>
  <autoFilter ref="A1:Q307">
    <sortState ref="A2:Q307">
      <sortCondition ref="F1:F307"/>
    </sortState>
  </autoFilter>
  <conditionalFormatting sqref="AE9:AE15">
    <cfRule type="cellIs" dxfId="1" priority="1" operator="greaterThan">
      <formula>$AC9</formula>
    </cfRule>
  </conditionalFormatting>
  <conditionalFormatting sqref="AE16:AE17">
    <cfRule type="cellIs" dxfId="0" priority="3" operator="greaterThan">
      <formula>#REF!</formula>
    </cfRule>
  </conditionalFormatting>
  <hyperlinks>
    <hyperlink ref="AJ30" r:id="rId1"/>
    <hyperlink ref="AJ24" r:id="rId2"/>
    <hyperlink ref="AJ25" r:id="rId3"/>
    <hyperlink ref="AJ26" r:id="rId4"/>
    <hyperlink ref="AJ27" r:id="rId5"/>
    <hyperlink ref="AJ28" r:id="rId6"/>
    <hyperlink ref="AJ29" r:id="rId7"/>
    <hyperlink ref="O297" r:id="rId8"/>
    <hyperlink ref="O299" r:id="rId9"/>
    <hyperlink ref="O298" r:id="rId10"/>
    <hyperlink ref="O300" r:id="rId11"/>
    <hyperlink ref="O303" r:id="rId12"/>
    <hyperlink ref="O304" r:id="rId13"/>
    <hyperlink ref="O305" r:id="rId14"/>
    <hyperlink ref="O306" r:id="rId15"/>
    <hyperlink ref="O21" r:id="rId16"/>
    <hyperlink ref="O23" r:id="rId17"/>
    <hyperlink ref="O24" r:id="rId18"/>
    <hyperlink ref="O25" r:id="rId19"/>
    <hyperlink ref="O26" r:id="rId20"/>
    <hyperlink ref="O31" r:id="rId21"/>
    <hyperlink ref="O30" r:id="rId22"/>
    <hyperlink ref="O29" r:id="rId23"/>
    <hyperlink ref="O37" r:id="rId24"/>
    <hyperlink ref="O35" r:id="rId25"/>
    <hyperlink ref="O34" r:id="rId26"/>
    <hyperlink ref="O33" r:id="rId27"/>
    <hyperlink ref="O38" r:id="rId28"/>
    <hyperlink ref="O36" r:id="rId29"/>
    <hyperlink ref="O40" r:id="rId30"/>
    <hyperlink ref="O39" r:id="rId31"/>
    <hyperlink ref="O32" r:id="rId32"/>
    <hyperlink ref="O55" r:id="rId33"/>
    <hyperlink ref="O47" r:id="rId34"/>
    <hyperlink ref="O48" r:id="rId35"/>
    <hyperlink ref="O45" r:id="rId36"/>
    <hyperlink ref="O46" r:id="rId37"/>
    <hyperlink ref="O52" r:id="rId38"/>
    <hyperlink ref="O41" r:id="rId39"/>
    <hyperlink ref="O56" r:id="rId40"/>
    <hyperlink ref="O49" r:id="rId41"/>
    <hyperlink ref="O43" r:id="rId42"/>
    <hyperlink ref="O53" r:id="rId43"/>
    <hyperlink ref="O42" r:id="rId44"/>
    <hyperlink ref="O44" r:id="rId45"/>
    <hyperlink ref="O58" r:id="rId46"/>
    <hyperlink ref="O60" r:id="rId47"/>
    <hyperlink ref="O65" r:id="rId48"/>
    <hyperlink ref="O66" r:id="rId49"/>
    <hyperlink ref="O61" r:id="rId50"/>
    <hyperlink ref="O68" r:id="rId51"/>
    <hyperlink ref="O69" r:id="rId52"/>
    <hyperlink ref="O70" r:id="rId53"/>
    <hyperlink ref="O67" r:id="rId54"/>
    <hyperlink ref="O59" display="https://www.amazon.com/gp/slredirect/picassoRedirect.html/ref=pa_sp_btf_tools_sr_pg11_2?ie=UTF8&amp;adId=A103862429IT2W9CAS6II&amp;url=https%3A%2F%2Fwww.amazon.com%2FAwe-Light-Street-Retrofit-Replaces-Shoesbox%2Fdp%2FB016XXTZ0I%2Fref%3Dsr_1_266%3Fs%3Dlamps-light%"/>
    <hyperlink ref="O63" r:id="rId55"/>
    <hyperlink ref="O75" r:id="rId56"/>
    <hyperlink ref="O76" r:id="rId57"/>
    <hyperlink ref="O74" r:id="rId58"/>
    <hyperlink ref="O81" r:id="rId59"/>
    <hyperlink ref="O77" r:id="rId60"/>
    <hyperlink ref="O82" r:id="rId61"/>
    <hyperlink ref="O78" r:id="rId62"/>
    <hyperlink ref="O79" r:id="rId63"/>
    <hyperlink ref="O80" r:id="rId64"/>
    <hyperlink ref="O86" r:id="rId65"/>
    <hyperlink ref="O84" r:id="rId66"/>
    <hyperlink ref="O95" r:id="rId67"/>
    <hyperlink ref="O96" r:id="rId68"/>
    <hyperlink ref="O90" r:id="rId69"/>
    <hyperlink ref="O98" r:id="rId70"/>
    <hyperlink ref="O106" r:id="rId71"/>
    <hyperlink ref="O109" r:id="rId72"/>
    <hyperlink ref="O110" r:id="rId73"/>
    <hyperlink ref="O111" r:id="rId74"/>
    <hyperlink ref="O128" r:id="rId75"/>
    <hyperlink ref="O132" r:id="rId76"/>
    <hyperlink ref="O139" r:id="rId77"/>
    <hyperlink ref="O142" r:id="rId78"/>
    <hyperlink ref="O149" r:id="rId79"/>
    <hyperlink ref="O150" r:id="rId80"/>
    <hyperlink ref="O153" r:id="rId81"/>
    <hyperlink ref="O178" r:id="rId82"/>
    <hyperlink ref="O205" r:id="rId83"/>
    <hyperlink ref="O226" r:id="rId84"/>
    <hyperlink ref="O247" r:id="rId85"/>
    <hyperlink ref="O218" r:id="rId86"/>
    <hyperlink ref="O221" r:id="rId87"/>
    <hyperlink ref="O252" r:id="rId88"/>
    <hyperlink ref="O249" r:id="rId89"/>
    <hyperlink ref="O266" r:id="rId90"/>
    <hyperlink ref="O269" r:id="rId91"/>
    <hyperlink ref="O272" r:id="rId92"/>
    <hyperlink ref="O271" r:id="rId93"/>
  </hyperlinks>
  <pageMargins left="0.7" right="0.7" top="0.75" bottom="0.75" header="0.3" footer="0.3"/>
  <drawing r:id="rId9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workbookViewId="0">
      <selection activeCell="U20" sqref="U20"/>
    </sheetView>
  </sheetViews>
  <sheetFormatPr defaultRowHeight="15" x14ac:dyDescent="0.25"/>
  <cols>
    <col min="1" max="1" width="11.140625" customWidth="1"/>
    <col min="2" max="2" width="16.42578125" customWidth="1"/>
    <col min="3" max="3" width="37.42578125" customWidth="1"/>
    <col min="4" max="4" width="10.42578125" customWidth="1"/>
    <col min="5" max="5" width="8.5703125" customWidth="1"/>
    <col min="14" max="14" width="17.7109375" customWidth="1"/>
    <col min="15" max="15" width="22.28515625" customWidth="1"/>
    <col min="17" max="17" width="15.85546875" customWidth="1"/>
  </cols>
  <sheetData>
    <row r="1" spans="1:18" ht="73.150000000000006" x14ac:dyDescent="0.4">
      <c r="A1" s="97" t="s">
        <v>1784</v>
      </c>
      <c r="B1" s="98" t="s">
        <v>1785</v>
      </c>
      <c r="C1" s="98" t="s">
        <v>1786</v>
      </c>
      <c r="D1" s="99" t="s">
        <v>1787</v>
      </c>
      <c r="E1" s="100" t="s">
        <v>1788</v>
      </c>
      <c r="M1" t="s">
        <v>1789</v>
      </c>
      <c r="O1" s="37" t="s">
        <v>1790</v>
      </c>
    </row>
    <row r="2" spans="1:18" ht="14.45" x14ac:dyDescent="0.3">
      <c r="A2" s="97">
        <v>70</v>
      </c>
      <c r="B2" s="101" t="s">
        <v>1791</v>
      </c>
      <c r="C2" s="101"/>
      <c r="D2" s="102">
        <v>95</v>
      </c>
      <c r="E2" s="103">
        <f t="shared" ref="E2:E13" si="0">MIN(D2,A2/P4)</f>
        <v>89.53845923585358</v>
      </c>
      <c r="O2" s="104"/>
    </row>
    <row r="3" spans="1:18" ht="44.45" x14ac:dyDescent="0.4">
      <c r="A3" s="105">
        <v>100</v>
      </c>
      <c r="B3" s="106" t="s">
        <v>1792</v>
      </c>
      <c r="C3" s="107" t="str">
        <f t="shared" ref="C3:C13" si="1">"LED high-bay or low-bay fixture "&amp;K3&amp;"W and &lt;= "&amp;L3&amp;"W replacing HID fixture with a "&amp;A3&amp;" Watt lamp"</f>
        <v>LED high-bay or low-bay fixture W and &lt;= W replacing HID fixture with a 100 Watt lamp</v>
      </c>
      <c r="D3" s="108">
        <v>128</v>
      </c>
      <c r="E3" s="103">
        <f t="shared" si="0"/>
        <v>124.62757697523142</v>
      </c>
      <c r="M3" s="97" t="s">
        <v>1793</v>
      </c>
      <c r="N3" s="98" t="s">
        <v>1785</v>
      </c>
      <c r="O3" s="32" t="s">
        <v>1794</v>
      </c>
      <c r="P3" s="32" t="s">
        <v>1795</v>
      </c>
      <c r="Q3" s="32" t="s">
        <v>1796</v>
      </c>
      <c r="R3" s="32" t="s">
        <v>1797</v>
      </c>
    </row>
    <row r="4" spans="1:18" ht="28.9" x14ac:dyDescent="0.4">
      <c r="A4" s="105">
        <v>150</v>
      </c>
      <c r="B4" s="106" t="s">
        <v>1798</v>
      </c>
      <c r="C4" s="107" t="str">
        <f t="shared" si="1"/>
        <v>LED high-bay or low-bay fixture W and &lt;= W replacing HID fixture with a 150 Watt lamp</v>
      </c>
      <c r="D4" s="103">
        <v>190</v>
      </c>
      <c r="E4" s="103">
        <f t="shared" si="0"/>
        <v>182.04091518072988</v>
      </c>
      <c r="M4" s="97">
        <v>70</v>
      </c>
      <c r="N4" s="98" t="s">
        <v>1799</v>
      </c>
      <c r="O4" s="109" t="s">
        <v>1800</v>
      </c>
      <c r="P4" s="110">
        <f>1/(1+1.24*M4^-0.351)</f>
        <v>0.78178696168551154</v>
      </c>
      <c r="Q4" s="32" t="s">
        <v>1801</v>
      </c>
      <c r="R4" s="32">
        <v>283</v>
      </c>
    </row>
    <row r="5" spans="1:18" ht="28.9" x14ac:dyDescent="0.3">
      <c r="A5" s="111">
        <v>175</v>
      </c>
      <c r="B5" s="112" t="s">
        <v>1802</v>
      </c>
      <c r="C5" s="107" t="str">
        <f t="shared" si="1"/>
        <v>LED high-bay or low-bay fixture W and &lt;= W replacing HID fixture with a 175 Watt lamp</v>
      </c>
      <c r="D5" s="111">
        <v>208</v>
      </c>
      <c r="E5" s="103">
        <f t="shared" si="0"/>
        <v>194.44444444444443</v>
      </c>
      <c r="M5" s="105">
        <v>100</v>
      </c>
      <c r="N5" s="106" t="s">
        <v>1792</v>
      </c>
      <c r="O5" s="109" t="s">
        <v>1800</v>
      </c>
      <c r="P5" s="110">
        <f>1/(1+1.24*M5^-0.351)</f>
        <v>0.80239062996365629</v>
      </c>
      <c r="Q5" s="32" t="s">
        <v>1801</v>
      </c>
      <c r="R5" s="32">
        <v>283</v>
      </c>
    </row>
    <row r="6" spans="1:18" ht="43.15" x14ac:dyDescent="0.3">
      <c r="A6" s="111">
        <v>200</v>
      </c>
      <c r="B6" s="112" t="s">
        <v>1803</v>
      </c>
      <c r="C6" s="107" t="str">
        <f>"LED high-bay or low-bay fixture "&amp;E19&amp;"W and &lt;= "&amp;F19&amp;"W replacing either HID fixture with a "&amp;A3&amp;" Watt lamp or "&amp;A14&amp;"L Fluorescent Fixture"</f>
        <v>LED high-bay or low-bay fixture W and &lt;= W replacing either HID fixture with a 100 Watt lamp or L Fluorescent Fixture</v>
      </c>
      <c r="D6" s="111">
        <v>232</v>
      </c>
      <c r="E6" s="103">
        <f t="shared" si="0"/>
        <v>222.22222222222223</v>
      </c>
      <c r="M6" s="105">
        <v>150</v>
      </c>
      <c r="N6" s="106" t="s">
        <v>1798</v>
      </c>
      <c r="O6" s="109" t="s">
        <v>1800</v>
      </c>
      <c r="P6" s="110">
        <f>1/(1+1.24*M6^-0.351)</f>
        <v>0.82399058393592606</v>
      </c>
      <c r="Q6" s="32" t="s">
        <v>1801</v>
      </c>
      <c r="R6" s="32">
        <v>283</v>
      </c>
    </row>
    <row r="7" spans="1:18" ht="28.9" x14ac:dyDescent="0.3">
      <c r="A7" s="111">
        <v>250</v>
      </c>
      <c r="B7" s="112" t="s">
        <v>1804</v>
      </c>
      <c r="C7" s="107" t="str">
        <f t="shared" si="1"/>
        <v>LED high-bay or low-bay fixture W and &lt;= W replacing HID fixture with a 250 Watt lamp</v>
      </c>
      <c r="D7" s="111">
        <v>288</v>
      </c>
      <c r="E7" s="103">
        <f t="shared" si="0"/>
        <v>277.77777777777777</v>
      </c>
      <c r="M7" s="111">
        <v>175</v>
      </c>
      <c r="N7" s="112" t="s">
        <v>1802</v>
      </c>
      <c r="O7" s="109" t="s">
        <v>1805</v>
      </c>
      <c r="P7" s="88">
        <v>0.9</v>
      </c>
      <c r="Q7" s="32" t="s">
        <v>1806</v>
      </c>
      <c r="R7" s="32">
        <v>318</v>
      </c>
    </row>
    <row r="8" spans="1:18" ht="28.9" x14ac:dyDescent="0.3">
      <c r="A8" s="111">
        <v>320</v>
      </c>
      <c r="B8" s="112" t="s">
        <v>1807</v>
      </c>
      <c r="C8" s="107" t="str">
        <f t="shared" si="1"/>
        <v>LED high-bay or low-bay fixture W and &lt;= W replacing HID fixture with a 320 Watt lamp</v>
      </c>
      <c r="D8" s="111">
        <v>365</v>
      </c>
      <c r="E8" s="103">
        <f t="shared" si="0"/>
        <v>347.82608695652175</v>
      </c>
      <c r="M8" s="111">
        <v>200</v>
      </c>
      <c r="N8" s="112" t="s">
        <v>1803</v>
      </c>
      <c r="O8" s="109" t="s">
        <v>1805</v>
      </c>
      <c r="P8" s="88">
        <v>0.9</v>
      </c>
      <c r="Q8" s="32" t="s">
        <v>1806</v>
      </c>
      <c r="R8" s="32">
        <v>318</v>
      </c>
    </row>
    <row r="9" spans="1:18" ht="28.9" x14ac:dyDescent="0.3">
      <c r="A9" s="111">
        <v>350</v>
      </c>
      <c r="B9" s="112" t="s">
        <v>1808</v>
      </c>
      <c r="C9" s="107" t="str">
        <f t="shared" si="1"/>
        <v>LED high-bay or low-bay fixture W and &lt;= W replacing HID fixture with a 350 Watt lamp</v>
      </c>
      <c r="D9" s="111">
        <v>400</v>
      </c>
      <c r="E9" s="103">
        <f t="shared" si="0"/>
        <v>380.43478260869563</v>
      </c>
      <c r="M9" s="111">
        <v>250</v>
      </c>
      <c r="N9" s="112" t="s">
        <v>1804</v>
      </c>
      <c r="O9" s="109" t="s">
        <v>1805</v>
      </c>
      <c r="P9" s="88">
        <v>0.9</v>
      </c>
      <c r="Q9" s="32" t="s">
        <v>1806</v>
      </c>
      <c r="R9" s="32">
        <v>318</v>
      </c>
    </row>
    <row r="10" spans="1:18" ht="28.9" x14ac:dyDescent="0.3">
      <c r="A10" s="111">
        <v>400</v>
      </c>
      <c r="B10" s="112" t="s">
        <v>1809</v>
      </c>
      <c r="C10" s="107" t="str">
        <f t="shared" si="1"/>
        <v>LED high-bay or low-bay fixture W and &lt;= W replacing HID fixture with a 400 Watt lamp</v>
      </c>
      <c r="D10" s="111">
        <v>456</v>
      </c>
      <c r="E10" s="103">
        <f t="shared" si="0"/>
        <v>434.78260869565213</v>
      </c>
      <c r="M10" s="111">
        <v>320</v>
      </c>
      <c r="N10" s="112" t="s">
        <v>1807</v>
      </c>
      <c r="O10" s="109" t="s">
        <v>1805</v>
      </c>
      <c r="P10" s="88">
        <v>0.92</v>
      </c>
      <c r="Q10" s="32" t="s">
        <v>1806</v>
      </c>
      <c r="R10" s="32">
        <v>318</v>
      </c>
    </row>
    <row r="11" spans="1:18" ht="28.9" x14ac:dyDescent="0.3">
      <c r="A11" s="111">
        <v>450</v>
      </c>
      <c r="B11" s="112" t="s">
        <v>1810</v>
      </c>
      <c r="C11" s="107" t="str">
        <f t="shared" si="1"/>
        <v>LED high-bay or low-bay fixture W and &lt;= W replacing HID fixture with a 450 Watt lamp</v>
      </c>
      <c r="D11" s="111">
        <v>506</v>
      </c>
      <c r="E11" s="103">
        <f t="shared" si="0"/>
        <v>489.13043478260869</v>
      </c>
      <c r="M11" s="111">
        <v>350</v>
      </c>
      <c r="N11" s="112" t="s">
        <v>1808</v>
      </c>
      <c r="O11" s="109" t="s">
        <v>1805</v>
      </c>
      <c r="P11" s="88">
        <v>0.92</v>
      </c>
      <c r="Q11" s="32" t="s">
        <v>1806</v>
      </c>
      <c r="R11" s="32">
        <v>318</v>
      </c>
    </row>
    <row r="12" spans="1:18" ht="28.9" x14ac:dyDescent="0.3">
      <c r="A12" s="111">
        <v>750</v>
      </c>
      <c r="B12" s="112" t="s">
        <v>1811</v>
      </c>
      <c r="C12" s="107" t="str">
        <f t="shared" si="1"/>
        <v>LED high-bay or low-bay fixture W and &lt;= W replacing HID fixture with a 750 Watt lamp</v>
      </c>
      <c r="D12" s="111">
        <v>818</v>
      </c>
      <c r="E12" s="103">
        <f t="shared" si="0"/>
        <v>818</v>
      </c>
      <c r="M12" s="111">
        <v>400</v>
      </c>
      <c r="N12" s="112" t="s">
        <v>1809</v>
      </c>
      <c r="O12" s="109" t="s">
        <v>1805</v>
      </c>
      <c r="P12" s="88">
        <v>0.92</v>
      </c>
      <c r="Q12" s="32" t="s">
        <v>1806</v>
      </c>
      <c r="R12" s="32">
        <v>318</v>
      </c>
    </row>
    <row r="13" spans="1:18" ht="45" x14ac:dyDescent="0.25">
      <c r="A13" s="111">
        <v>1000</v>
      </c>
      <c r="B13" s="112" t="s">
        <v>1812</v>
      </c>
      <c r="C13" s="107" t="str">
        <f t="shared" si="1"/>
        <v>LED high-bay or low-bay fixture W and &lt;= W replacing HID fixture with a 1000 Watt lamp</v>
      </c>
      <c r="D13" s="111">
        <v>1080</v>
      </c>
      <c r="E13" s="103">
        <f t="shared" si="0"/>
        <v>1068.3760683760684</v>
      </c>
      <c r="M13" s="111">
        <v>450</v>
      </c>
      <c r="N13" s="112" t="s">
        <v>1810</v>
      </c>
      <c r="O13" s="109" t="s">
        <v>1805</v>
      </c>
      <c r="P13" s="88">
        <v>0.92</v>
      </c>
      <c r="Q13" s="32" t="s">
        <v>1806</v>
      </c>
      <c r="R13" s="32">
        <v>318</v>
      </c>
    </row>
    <row r="14" spans="1:18" ht="30" x14ac:dyDescent="0.25">
      <c r="M14" s="111">
        <v>750</v>
      </c>
      <c r="N14" s="112" t="s">
        <v>1811</v>
      </c>
      <c r="O14" s="109" t="s">
        <v>1813</v>
      </c>
      <c r="P14" s="88">
        <v>0.91</v>
      </c>
      <c r="Q14" s="32" t="s">
        <v>1801</v>
      </c>
      <c r="R14" s="32">
        <v>283</v>
      </c>
    </row>
    <row r="15" spans="1:18" ht="30" x14ac:dyDescent="0.25">
      <c r="M15" s="111">
        <v>1000</v>
      </c>
      <c r="N15" s="112" t="s">
        <v>1812</v>
      </c>
      <c r="O15" s="109" t="s">
        <v>1814</v>
      </c>
      <c r="P15" s="88">
        <f>0.000104*M15+0.832</f>
        <v>0.93599999999999994</v>
      </c>
      <c r="Q15" s="32" t="s">
        <v>1801</v>
      </c>
      <c r="R15" s="32">
        <v>283</v>
      </c>
    </row>
  </sheetData>
  <hyperlinks>
    <hyperlink ref="O1" r:id="rId1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B5B15A-DE1C-4D98-B506-0F3FD7FC59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7B128E-5C1E-40E8-BE7D-F54E57332B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E7E01A6-49EF-49CC-8242-75AAEB776ADD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Notes</vt:lpstr>
      <vt:lpstr>Cost-Summary</vt:lpstr>
      <vt:lpstr>Streetlight+PoleMountArea</vt:lpstr>
      <vt:lpstr>Garage</vt:lpstr>
      <vt:lpstr>Wall-Mount</vt:lpstr>
      <vt:lpstr>Canopy</vt:lpstr>
      <vt:lpstr>MH Watts</vt:lpstr>
      <vt:lpstr>'Cost-Summary'!_Ref497233976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2018-02-09T23:47:05Z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